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J:\63\63798-01\40Analysis\Updated ES\"/>
    </mc:Choice>
  </mc:AlternateContent>
  <xr:revisionPtr revIDLastSave="0" documentId="8_{C6C09731-C12B-4FDD-9DD6-8CAC86CEF16D}" xr6:coauthVersionLast="47" xr6:coauthVersionMax="47" xr10:uidLastSave="{00000000-0000-0000-0000-000000000000}"/>
  <bookViews>
    <workbookView xWindow="-120" yWindow="-120" windowWidth="25440" windowHeight="15270" activeTab="1" xr2:uid="{79B3010C-F7D2-423A-8D29-56F9E854560B}"/>
  </bookViews>
  <sheets>
    <sheet name="Table 1.d" sheetId="17" r:id="rId1"/>
    <sheet name="Table 2.1a 2021--Compile" sheetId="9" r:id="rId2"/>
    <sheet name="Infrastructure Pivot" sheetId="12" r:id="rId3"/>
    <sheet name="Infrastructure FINAL 2023-11-13" sheetId="8" r:id="rId4"/>
    <sheet name="LOOKUP INTERTIES 2023-11-08" sheetId="19" r:id="rId5"/>
    <sheet name="LOOKUP OPERATOR 2023-11-13" sheetId="15" r:id="rId6"/>
    <sheet name="LOOKUP PLANTS 2023-11-13" sheetId="18" r:id="rId7"/>
    <sheet name="LOOKUP Codes" sheetId="13" r:id="rId8"/>
    <sheet name="Notes" sheetId="16" r:id="rId9"/>
  </sheets>
  <externalReferences>
    <externalReference r:id="rId10"/>
    <externalReference r:id="rId11"/>
  </externalReferences>
  <definedNames>
    <definedName name="_xlnm._FilterDatabase" localSheetId="3" hidden="1">'Infrastructure FINAL 2023-11-13'!$A$1:$AW$1148</definedName>
    <definedName name="_xlnm._FilterDatabase" localSheetId="4" hidden="1">'LOOKUP INTERTIES 2023-11-08'!$A$1:$H$206</definedName>
    <definedName name="_xlnm._FilterDatabase" localSheetId="5" hidden="1">'LOOKUP OPERATOR 2023-11-13'!$A$1:$O$172</definedName>
    <definedName name="_xlnm._FilterDatabase" localSheetId="6" hidden="1">'LOOKUP PLANTS 2023-11-13'!$A$1:$Y$318</definedName>
    <definedName name="_xlnm._FilterDatabase" localSheetId="8" hidden="1">Notes!$A$1:$D$272</definedName>
    <definedName name="_xlnm._FilterDatabase" localSheetId="1" hidden="1">'Table 2.1a 2021--Compile'!$A$2:$Q$270</definedName>
    <definedName name="Btu_per_gallon">'[1]Conversion Factors-Assumptions'!$C$47</definedName>
    <definedName name="Btu_per_KWh">'[1]Conversion Factors-Assumptions'!$E$29</definedName>
    <definedName name="Btu_per_Mcf">'[1]Conversion Factors-Assumptions'!$E$28</definedName>
    <definedName name="Cert">'[2]Lookup CPCN'!$A$1:$E$401</definedName>
    <definedName name="CO2_Coal">'[1]Conversion Factors-Assumptions'!$F$43</definedName>
    <definedName name="CO2_Diesel">'[1]Conversion Factors-Assumptions'!$F$44</definedName>
    <definedName name="CO2_Natural_Gas">'[1]Conversion Factors-Assumptions'!$F$45</definedName>
    <definedName name="Diesel_Turbine_Efficiency">'[1]Conversion Factors-Assumptions'!$B$14</definedName>
    <definedName name="F860_COOLING_STATUS" localSheetId="5">#REF!</definedName>
    <definedName name="F860_COOLING_STATUS">#REF!</definedName>
    <definedName name="F860_NOXCONTROL" localSheetId="5">#REF!</definedName>
    <definedName name="F860_NOXCONTROL">#REF!</definedName>
    <definedName name="ID">'[2]lookup pce utilities'!$C:$D,'[2]lookup pce utilities'!$G:$G</definedName>
    <definedName name="Internal_Combustion_Efficiency">'[1]Conversion Factors-Assumptions'!$B$32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MMBtu__per_ShortTon_Coal">'[1]Conversion Factors-Assumptions'!$C$43</definedName>
    <definedName name="MMBtu_per_MWh">'[1]Conversion Factors-Assumptions'!$C$49</definedName>
    <definedName name="Natural_Gas_Efficiency">'[1]Conversion Factors-Assumptions'!$B$23</definedName>
    <definedName name="Table_1" localSheetId="5">#REF!</definedName>
    <definedName name="Table_1">#REF!</definedName>
    <definedName name="Table2" localSheetId="5">#REF!</definedName>
    <definedName name="Table2">#REF!</definedName>
    <definedName name="WHOLE" localSheetId="3">#N/A</definedName>
    <definedName name="WHOLE" localSheetId="4">#N/A</definedName>
    <definedName name="WHOLE" localSheetId="5">#N/A</definedName>
    <definedName name="WHOLE" localSheetId="6">#N/A</definedName>
    <definedName name="WHOLE">#REF!</definedName>
  </definedNames>
  <calcPr calcId="191029"/>
  <pivotCaches>
    <pivotCache cacheId="4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49" i="9" l="1"/>
  <c r="F250" i="9"/>
  <c r="F251" i="9"/>
  <c r="F252" i="9"/>
  <c r="F253" i="9"/>
  <c r="F254" i="9"/>
  <c r="F255" i="9"/>
  <c r="F256" i="9"/>
  <c r="F257" i="9"/>
  <c r="F248" i="9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L54" i="8"/>
  <c r="L55" i="8"/>
  <c r="L56" i="8"/>
  <c r="L57" i="8"/>
  <c r="L58" i="8"/>
  <c r="L59" i="8"/>
  <c r="L60" i="8"/>
  <c r="L61" i="8"/>
  <c r="L62" i="8"/>
  <c r="L63" i="8"/>
  <c r="L64" i="8"/>
  <c r="L65" i="8"/>
  <c r="L66" i="8"/>
  <c r="L67" i="8"/>
  <c r="L68" i="8"/>
  <c r="L69" i="8"/>
  <c r="L70" i="8"/>
  <c r="L71" i="8"/>
  <c r="L72" i="8"/>
  <c r="L73" i="8"/>
  <c r="L74" i="8"/>
  <c r="L75" i="8"/>
  <c r="L76" i="8"/>
  <c r="L77" i="8"/>
  <c r="L78" i="8"/>
  <c r="L79" i="8"/>
  <c r="L80" i="8"/>
  <c r="L81" i="8"/>
  <c r="L82" i="8"/>
  <c r="L83" i="8"/>
  <c r="L84" i="8"/>
  <c r="L85" i="8"/>
  <c r="L86" i="8"/>
  <c r="L87" i="8"/>
  <c r="L88" i="8"/>
  <c r="L89" i="8"/>
  <c r="L90" i="8"/>
  <c r="L91" i="8"/>
  <c r="L92" i="8"/>
  <c r="L93" i="8"/>
  <c r="L94" i="8"/>
  <c r="L95" i="8"/>
  <c r="L96" i="8"/>
  <c r="L97" i="8"/>
  <c r="L98" i="8"/>
  <c r="L99" i="8"/>
  <c r="L100" i="8"/>
  <c r="L101" i="8"/>
  <c r="L102" i="8"/>
  <c r="L103" i="8"/>
  <c r="L104" i="8"/>
  <c r="L105" i="8"/>
  <c r="L106" i="8"/>
  <c r="L107" i="8"/>
  <c r="L108" i="8"/>
  <c r="L109" i="8"/>
  <c r="L110" i="8"/>
  <c r="L111" i="8"/>
  <c r="L112" i="8"/>
  <c r="L113" i="8"/>
  <c r="L114" i="8"/>
  <c r="L115" i="8"/>
  <c r="L116" i="8"/>
  <c r="L117" i="8"/>
  <c r="L118" i="8"/>
  <c r="L119" i="8"/>
  <c r="L120" i="8"/>
  <c r="L121" i="8"/>
  <c r="L122" i="8"/>
  <c r="L123" i="8"/>
  <c r="L124" i="8"/>
  <c r="L125" i="8"/>
  <c r="L126" i="8"/>
  <c r="L127" i="8"/>
  <c r="L128" i="8"/>
  <c r="L129" i="8"/>
  <c r="L130" i="8"/>
  <c r="L131" i="8"/>
  <c r="L132" i="8"/>
  <c r="L133" i="8"/>
  <c r="L134" i="8"/>
  <c r="L135" i="8"/>
  <c r="L136" i="8"/>
  <c r="L137" i="8"/>
  <c r="L138" i="8"/>
  <c r="L139" i="8"/>
  <c r="L140" i="8"/>
  <c r="L141" i="8"/>
  <c r="L142" i="8"/>
  <c r="L143" i="8"/>
  <c r="L144" i="8"/>
  <c r="L145" i="8"/>
  <c r="L146" i="8"/>
  <c r="L147" i="8"/>
  <c r="L148" i="8"/>
  <c r="L149" i="8"/>
  <c r="L150" i="8"/>
  <c r="L151" i="8"/>
  <c r="L152" i="8"/>
  <c r="L153" i="8"/>
  <c r="L154" i="8"/>
  <c r="L155" i="8"/>
  <c r="L156" i="8"/>
  <c r="L157" i="8"/>
  <c r="L158" i="8"/>
  <c r="L159" i="8"/>
  <c r="L160" i="8"/>
  <c r="L161" i="8"/>
  <c r="L162" i="8"/>
  <c r="L163" i="8"/>
  <c r="L164" i="8"/>
  <c r="L165" i="8"/>
  <c r="L166" i="8"/>
  <c r="L167" i="8"/>
  <c r="L168" i="8"/>
  <c r="L169" i="8"/>
  <c r="L170" i="8"/>
  <c r="L171" i="8"/>
  <c r="L172" i="8"/>
  <c r="L173" i="8"/>
  <c r="L174" i="8"/>
  <c r="L175" i="8"/>
  <c r="L176" i="8"/>
  <c r="L177" i="8"/>
  <c r="L178" i="8"/>
  <c r="L179" i="8"/>
  <c r="L180" i="8"/>
  <c r="L181" i="8"/>
  <c r="L182" i="8"/>
  <c r="L183" i="8"/>
  <c r="L184" i="8"/>
  <c r="L185" i="8"/>
  <c r="L186" i="8"/>
  <c r="L187" i="8"/>
  <c r="L188" i="8"/>
  <c r="L189" i="8"/>
  <c r="L190" i="8"/>
  <c r="L191" i="8"/>
  <c r="L192" i="8"/>
  <c r="L193" i="8"/>
  <c r="L194" i="8"/>
  <c r="L195" i="8"/>
  <c r="L196" i="8"/>
  <c r="L197" i="8"/>
  <c r="L198" i="8"/>
  <c r="L199" i="8"/>
  <c r="L200" i="8"/>
  <c r="L201" i="8"/>
  <c r="L202" i="8"/>
  <c r="L203" i="8"/>
  <c r="L204" i="8"/>
  <c r="L205" i="8"/>
  <c r="L206" i="8"/>
  <c r="L207" i="8"/>
  <c r="L208" i="8"/>
  <c r="L209" i="8"/>
  <c r="L210" i="8"/>
  <c r="L211" i="8"/>
  <c r="L212" i="8"/>
  <c r="L213" i="8"/>
  <c r="L214" i="8"/>
  <c r="L215" i="8"/>
  <c r="L216" i="8"/>
  <c r="L217" i="8"/>
  <c r="L218" i="8"/>
  <c r="L219" i="8"/>
  <c r="L220" i="8"/>
  <c r="L221" i="8"/>
  <c r="L222" i="8"/>
  <c r="L223" i="8"/>
  <c r="L224" i="8"/>
  <c r="L225" i="8"/>
  <c r="L226" i="8"/>
  <c r="L227" i="8"/>
  <c r="L228" i="8"/>
  <c r="L229" i="8"/>
  <c r="L230" i="8"/>
  <c r="L231" i="8"/>
  <c r="L232" i="8"/>
  <c r="L233" i="8"/>
  <c r="L234" i="8"/>
  <c r="L235" i="8"/>
  <c r="L236" i="8"/>
  <c r="L237" i="8"/>
  <c r="L238" i="8"/>
  <c r="L239" i="8"/>
  <c r="L240" i="8"/>
  <c r="L241" i="8"/>
  <c r="L242" i="8"/>
  <c r="L243" i="8"/>
  <c r="L244" i="8"/>
  <c r="L245" i="8"/>
  <c r="L246" i="8"/>
  <c r="L247" i="8"/>
  <c r="L248" i="8"/>
  <c r="L249" i="8"/>
  <c r="L250" i="8"/>
  <c r="L251" i="8"/>
  <c r="L252" i="8"/>
  <c r="L253" i="8"/>
  <c r="L254" i="8"/>
  <c r="L255" i="8"/>
  <c r="L256" i="8"/>
  <c r="L257" i="8"/>
  <c r="L258" i="8"/>
  <c r="L259" i="8"/>
  <c r="L260" i="8"/>
  <c r="L261" i="8"/>
  <c r="L262" i="8"/>
  <c r="L263" i="8"/>
  <c r="L264" i="8"/>
  <c r="L265" i="8"/>
  <c r="L266" i="8"/>
  <c r="L267" i="8"/>
  <c r="L268" i="8"/>
  <c r="L269" i="8"/>
  <c r="L270" i="8"/>
  <c r="L271" i="8"/>
  <c r="L272" i="8"/>
  <c r="L273" i="8"/>
  <c r="L274" i="8"/>
  <c r="L275" i="8"/>
  <c r="L276" i="8"/>
  <c r="L277" i="8"/>
  <c r="L278" i="8"/>
  <c r="L279" i="8"/>
  <c r="L280" i="8"/>
  <c r="L281" i="8"/>
  <c r="L282" i="8"/>
  <c r="L283" i="8"/>
  <c r="L284" i="8"/>
  <c r="L285" i="8"/>
  <c r="L286" i="8"/>
  <c r="L287" i="8"/>
  <c r="L288" i="8"/>
  <c r="L289" i="8"/>
  <c r="L290" i="8"/>
  <c r="L291" i="8"/>
  <c r="L292" i="8"/>
  <c r="L293" i="8"/>
  <c r="L294" i="8"/>
  <c r="L295" i="8"/>
  <c r="L296" i="8"/>
  <c r="L297" i="8"/>
  <c r="L298" i="8"/>
  <c r="L299" i="8"/>
  <c r="L300" i="8"/>
  <c r="L301" i="8"/>
  <c r="L302" i="8"/>
  <c r="L303" i="8"/>
  <c r="L304" i="8"/>
  <c r="L305" i="8"/>
  <c r="L306" i="8"/>
  <c r="L307" i="8"/>
  <c r="L308" i="8"/>
  <c r="L309" i="8"/>
  <c r="L310" i="8"/>
  <c r="L311" i="8"/>
  <c r="L312" i="8"/>
  <c r="L313" i="8"/>
  <c r="L314" i="8"/>
  <c r="L315" i="8"/>
  <c r="L316" i="8"/>
  <c r="L317" i="8"/>
  <c r="L318" i="8"/>
  <c r="L319" i="8"/>
  <c r="L320" i="8"/>
  <c r="L321" i="8"/>
  <c r="L322" i="8"/>
  <c r="L323" i="8"/>
  <c r="L324" i="8"/>
  <c r="L325" i="8"/>
  <c r="L326" i="8"/>
  <c r="L327" i="8"/>
  <c r="L328" i="8"/>
  <c r="L329" i="8"/>
  <c r="L330" i="8"/>
  <c r="L331" i="8"/>
  <c r="L332" i="8"/>
  <c r="L333" i="8"/>
  <c r="L334" i="8"/>
  <c r="L335" i="8"/>
  <c r="L336" i="8"/>
  <c r="L337" i="8"/>
  <c r="L338" i="8"/>
  <c r="L339" i="8"/>
  <c r="L340" i="8"/>
  <c r="L341" i="8"/>
  <c r="L342" i="8"/>
  <c r="L343" i="8"/>
  <c r="L344" i="8"/>
  <c r="L345" i="8"/>
  <c r="L346" i="8"/>
  <c r="L347" i="8"/>
  <c r="L348" i="8"/>
  <c r="L349" i="8"/>
  <c r="L350" i="8"/>
  <c r="L351" i="8"/>
  <c r="L352" i="8"/>
  <c r="L353" i="8"/>
  <c r="L354" i="8"/>
  <c r="L355" i="8"/>
  <c r="L356" i="8"/>
  <c r="L357" i="8"/>
  <c r="L358" i="8"/>
  <c r="L359" i="8"/>
  <c r="L360" i="8"/>
  <c r="L361" i="8"/>
  <c r="L362" i="8"/>
  <c r="L363" i="8"/>
  <c r="L364" i="8"/>
  <c r="L365" i="8"/>
  <c r="L366" i="8"/>
  <c r="L367" i="8"/>
  <c r="L368" i="8"/>
  <c r="L369" i="8"/>
  <c r="L370" i="8"/>
  <c r="L371" i="8"/>
  <c r="L372" i="8"/>
  <c r="L373" i="8"/>
  <c r="L374" i="8"/>
  <c r="L375" i="8"/>
  <c r="L376" i="8"/>
  <c r="L377" i="8"/>
  <c r="L378" i="8"/>
  <c r="L379" i="8"/>
  <c r="L380" i="8"/>
  <c r="L381" i="8"/>
  <c r="L382" i="8"/>
  <c r="L383" i="8"/>
  <c r="L384" i="8"/>
  <c r="L385" i="8"/>
  <c r="L386" i="8"/>
  <c r="L387" i="8"/>
  <c r="L388" i="8"/>
  <c r="L389" i="8"/>
  <c r="L390" i="8"/>
  <c r="L391" i="8"/>
  <c r="L392" i="8"/>
  <c r="L393" i="8"/>
  <c r="L394" i="8"/>
  <c r="L395" i="8"/>
  <c r="L396" i="8"/>
  <c r="L397" i="8"/>
  <c r="L398" i="8"/>
  <c r="L399" i="8"/>
  <c r="L400" i="8"/>
  <c r="L401" i="8"/>
  <c r="L402" i="8"/>
  <c r="L403" i="8"/>
  <c r="L404" i="8"/>
  <c r="L405" i="8"/>
  <c r="L406" i="8"/>
  <c r="L407" i="8"/>
  <c r="L408" i="8"/>
  <c r="L409" i="8"/>
  <c r="L410" i="8"/>
  <c r="L411" i="8"/>
  <c r="L412" i="8"/>
  <c r="L413" i="8"/>
  <c r="L414" i="8"/>
  <c r="L415" i="8"/>
  <c r="L416" i="8"/>
  <c r="L417" i="8"/>
  <c r="L418" i="8"/>
  <c r="L419" i="8"/>
  <c r="L420" i="8"/>
  <c r="L421" i="8"/>
  <c r="L422" i="8"/>
  <c r="L423" i="8"/>
  <c r="L424" i="8"/>
  <c r="L425" i="8"/>
  <c r="L426" i="8"/>
  <c r="L427" i="8"/>
  <c r="L428" i="8"/>
  <c r="L429" i="8"/>
  <c r="L430" i="8"/>
  <c r="L431" i="8"/>
  <c r="L432" i="8"/>
  <c r="L433" i="8"/>
  <c r="L434" i="8"/>
  <c r="L435" i="8"/>
  <c r="L436" i="8"/>
  <c r="L437" i="8"/>
  <c r="L438" i="8"/>
  <c r="L439" i="8"/>
  <c r="L440" i="8"/>
  <c r="L441" i="8"/>
  <c r="L442" i="8"/>
  <c r="L443" i="8"/>
  <c r="L444" i="8"/>
  <c r="L445" i="8"/>
  <c r="L446" i="8"/>
  <c r="L447" i="8"/>
  <c r="L448" i="8"/>
  <c r="L449" i="8"/>
  <c r="L450" i="8"/>
  <c r="L451" i="8"/>
  <c r="L452" i="8"/>
  <c r="L453" i="8"/>
  <c r="L454" i="8"/>
  <c r="L455" i="8"/>
  <c r="L456" i="8"/>
  <c r="L457" i="8"/>
  <c r="L458" i="8"/>
  <c r="L459" i="8"/>
  <c r="L460" i="8"/>
  <c r="L461" i="8"/>
  <c r="L462" i="8"/>
  <c r="L463" i="8"/>
  <c r="L464" i="8"/>
  <c r="L465" i="8"/>
  <c r="L466" i="8"/>
  <c r="L467" i="8"/>
  <c r="L468" i="8"/>
  <c r="L469" i="8"/>
  <c r="L470" i="8"/>
  <c r="L471" i="8"/>
  <c r="L472" i="8"/>
  <c r="L473" i="8"/>
  <c r="L474" i="8"/>
  <c r="L475" i="8"/>
  <c r="L476" i="8"/>
  <c r="L477" i="8"/>
  <c r="L478" i="8"/>
  <c r="L479" i="8"/>
  <c r="L480" i="8"/>
  <c r="L481" i="8"/>
  <c r="L482" i="8"/>
  <c r="L483" i="8"/>
  <c r="L484" i="8"/>
  <c r="L485" i="8"/>
  <c r="L486" i="8"/>
  <c r="L487" i="8"/>
  <c r="L488" i="8"/>
  <c r="L489" i="8"/>
  <c r="L490" i="8"/>
  <c r="L491" i="8"/>
  <c r="L492" i="8"/>
  <c r="L493" i="8"/>
  <c r="L494" i="8"/>
  <c r="L495" i="8"/>
  <c r="L496" i="8"/>
  <c r="L497" i="8"/>
  <c r="L498" i="8"/>
  <c r="L499" i="8"/>
  <c r="L500" i="8"/>
  <c r="L501" i="8"/>
  <c r="L502" i="8"/>
  <c r="L503" i="8"/>
  <c r="L504" i="8"/>
  <c r="L505" i="8"/>
  <c r="L506" i="8"/>
  <c r="L507" i="8"/>
  <c r="L508" i="8"/>
  <c r="L509" i="8"/>
  <c r="L510" i="8"/>
  <c r="L511" i="8"/>
  <c r="L512" i="8"/>
  <c r="L513" i="8"/>
  <c r="L514" i="8"/>
  <c r="L515" i="8"/>
  <c r="L516" i="8"/>
  <c r="L517" i="8"/>
  <c r="L518" i="8"/>
  <c r="L519" i="8"/>
  <c r="L520" i="8"/>
  <c r="L521" i="8"/>
  <c r="L522" i="8"/>
  <c r="L523" i="8"/>
  <c r="L524" i="8"/>
  <c r="L525" i="8"/>
  <c r="L526" i="8"/>
  <c r="L527" i="8"/>
  <c r="L528" i="8"/>
  <c r="L529" i="8"/>
  <c r="L530" i="8"/>
  <c r="L531" i="8"/>
  <c r="L532" i="8"/>
  <c r="L533" i="8"/>
  <c r="L534" i="8"/>
  <c r="L535" i="8"/>
  <c r="L536" i="8"/>
  <c r="L537" i="8"/>
  <c r="L538" i="8"/>
  <c r="L539" i="8"/>
  <c r="L540" i="8"/>
  <c r="L541" i="8"/>
  <c r="L542" i="8"/>
  <c r="L543" i="8"/>
  <c r="L544" i="8"/>
  <c r="L545" i="8"/>
  <c r="L546" i="8"/>
  <c r="L547" i="8"/>
  <c r="L548" i="8"/>
  <c r="L549" i="8"/>
  <c r="L550" i="8"/>
  <c r="L551" i="8"/>
  <c r="L552" i="8"/>
  <c r="L553" i="8"/>
  <c r="L554" i="8"/>
  <c r="L555" i="8"/>
  <c r="L556" i="8"/>
  <c r="L557" i="8"/>
  <c r="L558" i="8"/>
  <c r="L559" i="8"/>
  <c r="L560" i="8"/>
  <c r="L561" i="8"/>
  <c r="L562" i="8"/>
  <c r="L563" i="8"/>
  <c r="L564" i="8"/>
  <c r="L565" i="8"/>
  <c r="L566" i="8"/>
  <c r="L567" i="8"/>
  <c r="L568" i="8"/>
  <c r="L569" i="8"/>
  <c r="L570" i="8"/>
  <c r="L571" i="8"/>
  <c r="L572" i="8"/>
  <c r="L573" i="8"/>
  <c r="L574" i="8"/>
  <c r="L575" i="8"/>
  <c r="L576" i="8"/>
  <c r="L577" i="8"/>
  <c r="L578" i="8"/>
  <c r="L579" i="8"/>
  <c r="L580" i="8"/>
  <c r="L581" i="8"/>
  <c r="L582" i="8"/>
  <c r="L583" i="8"/>
  <c r="L584" i="8"/>
  <c r="L585" i="8"/>
  <c r="L586" i="8"/>
  <c r="L587" i="8"/>
  <c r="L588" i="8"/>
  <c r="L589" i="8"/>
  <c r="L590" i="8"/>
  <c r="L591" i="8"/>
  <c r="L592" i="8"/>
  <c r="L593" i="8"/>
  <c r="L594" i="8"/>
  <c r="L595" i="8"/>
  <c r="L596" i="8"/>
  <c r="L597" i="8"/>
  <c r="L598" i="8"/>
  <c r="L599" i="8"/>
  <c r="L600" i="8"/>
  <c r="L601" i="8"/>
  <c r="L602" i="8"/>
  <c r="L603" i="8"/>
  <c r="L604" i="8"/>
  <c r="L605" i="8"/>
  <c r="L606" i="8"/>
  <c r="L607" i="8"/>
  <c r="L608" i="8"/>
  <c r="L609" i="8"/>
  <c r="L610" i="8"/>
  <c r="L611" i="8"/>
  <c r="L612" i="8"/>
  <c r="L613" i="8"/>
  <c r="L614" i="8"/>
  <c r="L615" i="8"/>
  <c r="L616" i="8"/>
  <c r="L617" i="8"/>
  <c r="L618" i="8"/>
  <c r="L619" i="8"/>
  <c r="L620" i="8"/>
  <c r="L621" i="8"/>
  <c r="L622" i="8"/>
  <c r="L623" i="8"/>
  <c r="L624" i="8"/>
  <c r="L625" i="8"/>
  <c r="L626" i="8"/>
  <c r="L627" i="8"/>
  <c r="L628" i="8"/>
  <c r="L629" i="8"/>
  <c r="L630" i="8"/>
  <c r="L631" i="8"/>
  <c r="L632" i="8"/>
  <c r="L633" i="8"/>
  <c r="L634" i="8"/>
  <c r="L635" i="8"/>
  <c r="L636" i="8"/>
  <c r="L637" i="8"/>
  <c r="L638" i="8"/>
  <c r="L639" i="8"/>
  <c r="L640" i="8"/>
  <c r="L641" i="8"/>
  <c r="L642" i="8"/>
  <c r="L643" i="8"/>
  <c r="L644" i="8"/>
  <c r="L645" i="8"/>
  <c r="L646" i="8"/>
  <c r="L647" i="8"/>
  <c r="L648" i="8"/>
  <c r="L649" i="8"/>
  <c r="L650" i="8"/>
  <c r="L651" i="8"/>
  <c r="L652" i="8"/>
  <c r="L653" i="8"/>
  <c r="L654" i="8"/>
  <c r="L655" i="8"/>
  <c r="L656" i="8"/>
  <c r="L657" i="8"/>
  <c r="L658" i="8"/>
  <c r="L659" i="8"/>
  <c r="L660" i="8"/>
  <c r="L661" i="8"/>
  <c r="L662" i="8"/>
  <c r="L663" i="8"/>
  <c r="L664" i="8"/>
  <c r="L665" i="8"/>
  <c r="L666" i="8"/>
  <c r="L667" i="8"/>
  <c r="L668" i="8"/>
  <c r="L669" i="8"/>
  <c r="L670" i="8"/>
  <c r="L671" i="8"/>
  <c r="L672" i="8"/>
  <c r="L673" i="8"/>
  <c r="L674" i="8"/>
  <c r="L675" i="8"/>
  <c r="L676" i="8"/>
  <c r="L677" i="8"/>
  <c r="L678" i="8"/>
  <c r="L679" i="8"/>
  <c r="L680" i="8"/>
  <c r="L681" i="8"/>
  <c r="L682" i="8"/>
  <c r="L683" i="8"/>
  <c r="L684" i="8"/>
  <c r="L685" i="8"/>
  <c r="L686" i="8"/>
  <c r="L687" i="8"/>
  <c r="L688" i="8"/>
  <c r="L689" i="8"/>
  <c r="L690" i="8"/>
  <c r="L691" i="8"/>
  <c r="L692" i="8"/>
  <c r="L693" i="8"/>
  <c r="L694" i="8"/>
  <c r="L695" i="8"/>
  <c r="L696" i="8"/>
  <c r="L697" i="8"/>
  <c r="L698" i="8"/>
  <c r="L699" i="8"/>
  <c r="L700" i="8"/>
  <c r="L701" i="8"/>
  <c r="L702" i="8"/>
  <c r="L703" i="8"/>
  <c r="L704" i="8"/>
  <c r="L705" i="8"/>
  <c r="L706" i="8"/>
  <c r="L707" i="8"/>
  <c r="L708" i="8"/>
  <c r="L709" i="8"/>
  <c r="L710" i="8"/>
  <c r="L711" i="8"/>
  <c r="L712" i="8"/>
  <c r="L713" i="8"/>
  <c r="L714" i="8"/>
  <c r="L715" i="8"/>
  <c r="L716" i="8"/>
  <c r="L717" i="8"/>
  <c r="L718" i="8"/>
  <c r="L719" i="8"/>
  <c r="L720" i="8"/>
  <c r="L721" i="8"/>
  <c r="L722" i="8"/>
  <c r="L723" i="8"/>
  <c r="L724" i="8"/>
  <c r="L725" i="8"/>
  <c r="L726" i="8"/>
  <c r="L727" i="8"/>
  <c r="L728" i="8"/>
  <c r="L729" i="8"/>
  <c r="L730" i="8"/>
  <c r="L731" i="8"/>
  <c r="L732" i="8"/>
  <c r="L733" i="8"/>
  <c r="L734" i="8"/>
  <c r="L735" i="8"/>
  <c r="L736" i="8"/>
  <c r="L737" i="8"/>
  <c r="L738" i="8"/>
  <c r="L739" i="8"/>
  <c r="L740" i="8"/>
  <c r="L741" i="8"/>
  <c r="L742" i="8"/>
  <c r="L743" i="8"/>
  <c r="L744" i="8"/>
  <c r="L745" i="8"/>
  <c r="L746" i="8"/>
  <c r="L747" i="8"/>
  <c r="L748" i="8"/>
  <c r="L749" i="8"/>
  <c r="L750" i="8"/>
  <c r="L751" i="8"/>
  <c r="L752" i="8"/>
  <c r="L753" i="8"/>
  <c r="L754" i="8"/>
  <c r="L755" i="8"/>
  <c r="L756" i="8"/>
  <c r="L757" i="8"/>
  <c r="L758" i="8"/>
  <c r="L759" i="8"/>
  <c r="L760" i="8"/>
  <c r="L761" i="8"/>
  <c r="L762" i="8"/>
  <c r="L763" i="8"/>
  <c r="L764" i="8"/>
  <c r="L765" i="8"/>
  <c r="L766" i="8"/>
  <c r="L767" i="8"/>
  <c r="L768" i="8"/>
  <c r="L769" i="8"/>
  <c r="L770" i="8"/>
  <c r="L771" i="8"/>
  <c r="L772" i="8"/>
  <c r="L773" i="8"/>
  <c r="L774" i="8"/>
  <c r="L775" i="8"/>
  <c r="L776" i="8"/>
  <c r="L777" i="8"/>
  <c r="L778" i="8"/>
  <c r="L779" i="8"/>
  <c r="L780" i="8"/>
  <c r="L781" i="8"/>
  <c r="L782" i="8"/>
  <c r="L783" i="8"/>
  <c r="L784" i="8"/>
  <c r="L785" i="8"/>
  <c r="L786" i="8"/>
  <c r="L787" i="8"/>
  <c r="L788" i="8"/>
  <c r="L789" i="8"/>
  <c r="L790" i="8"/>
  <c r="L791" i="8"/>
  <c r="L792" i="8"/>
  <c r="L793" i="8"/>
  <c r="L794" i="8"/>
  <c r="L795" i="8"/>
  <c r="L796" i="8"/>
  <c r="L797" i="8"/>
  <c r="L798" i="8"/>
  <c r="L799" i="8"/>
  <c r="L800" i="8"/>
  <c r="L801" i="8"/>
  <c r="L802" i="8"/>
  <c r="L803" i="8"/>
  <c r="L804" i="8"/>
  <c r="L805" i="8"/>
  <c r="L806" i="8"/>
  <c r="L807" i="8"/>
  <c r="L808" i="8"/>
  <c r="L809" i="8"/>
  <c r="L810" i="8"/>
  <c r="L811" i="8"/>
  <c r="L812" i="8"/>
  <c r="L813" i="8"/>
  <c r="L814" i="8"/>
  <c r="L815" i="8"/>
  <c r="L816" i="8"/>
  <c r="L817" i="8"/>
  <c r="L818" i="8"/>
  <c r="L819" i="8"/>
  <c r="L820" i="8"/>
  <c r="L821" i="8"/>
  <c r="L822" i="8"/>
  <c r="L823" i="8"/>
  <c r="L824" i="8"/>
  <c r="L825" i="8"/>
  <c r="L826" i="8"/>
  <c r="L827" i="8"/>
  <c r="L828" i="8"/>
  <c r="L829" i="8"/>
  <c r="L830" i="8"/>
  <c r="L831" i="8"/>
  <c r="L832" i="8"/>
  <c r="L833" i="8"/>
  <c r="L834" i="8"/>
  <c r="L835" i="8"/>
  <c r="L836" i="8"/>
  <c r="L837" i="8"/>
  <c r="L838" i="8"/>
  <c r="L839" i="8"/>
  <c r="L840" i="8"/>
  <c r="L841" i="8"/>
  <c r="L842" i="8"/>
  <c r="L843" i="8"/>
  <c r="L844" i="8"/>
  <c r="L845" i="8"/>
  <c r="L846" i="8"/>
  <c r="L847" i="8"/>
  <c r="L848" i="8"/>
  <c r="L849" i="8"/>
  <c r="L850" i="8"/>
  <c r="L851" i="8"/>
  <c r="L852" i="8"/>
  <c r="L853" i="8"/>
  <c r="L854" i="8"/>
  <c r="L855" i="8"/>
  <c r="L856" i="8"/>
  <c r="L857" i="8"/>
  <c r="L858" i="8"/>
  <c r="L859" i="8"/>
  <c r="L860" i="8"/>
  <c r="L861" i="8"/>
  <c r="L862" i="8"/>
  <c r="L863" i="8"/>
  <c r="L864" i="8"/>
  <c r="L865" i="8"/>
  <c r="L866" i="8"/>
  <c r="L867" i="8"/>
  <c r="L868" i="8"/>
  <c r="L869" i="8"/>
  <c r="L870" i="8"/>
  <c r="L871" i="8"/>
  <c r="L872" i="8"/>
  <c r="L873" i="8"/>
  <c r="L874" i="8"/>
  <c r="L875" i="8"/>
  <c r="L876" i="8"/>
  <c r="L877" i="8"/>
  <c r="L878" i="8"/>
  <c r="L879" i="8"/>
  <c r="L880" i="8"/>
  <c r="L881" i="8"/>
  <c r="L882" i="8"/>
  <c r="L883" i="8"/>
  <c r="L884" i="8"/>
  <c r="L885" i="8"/>
  <c r="L886" i="8"/>
  <c r="L887" i="8"/>
  <c r="L888" i="8"/>
  <c r="L889" i="8"/>
  <c r="L890" i="8"/>
  <c r="L891" i="8"/>
  <c r="L892" i="8"/>
  <c r="L893" i="8"/>
  <c r="L894" i="8"/>
  <c r="L895" i="8"/>
  <c r="L896" i="8"/>
  <c r="L897" i="8"/>
  <c r="L898" i="8"/>
  <c r="L899" i="8"/>
  <c r="L900" i="8"/>
  <c r="L901" i="8"/>
  <c r="L902" i="8"/>
  <c r="L903" i="8"/>
  <c r="L904" i="8"/>
  <c r="L905" i="8"/>
  <c r="L906" i="8"/>
  <c r="L907" i="8"/>
  <c r="L908" i="8"/>
  <c r="L909" i="8"/>
  <c r="L910" i="8"/>
  <c r="L911" i="8"/>
  <c r="L912" i="8"/>
  <c r="L913" i="8"/>
  <c r="L914" i="8"/>
  <c r="L915" i="8"/>
  <c r="L916" i="8"/>
  <c r="L917" i="8"/>
  <c r="L918" i="8"/>
  <c r="L919" i="8"/>
  <c r="L920" i="8"/>
  <c r="L921" i="8"/>
  <c r="L922" i="8"/>
  <c r="L923" i="8"/>
  <c r="L924" i="8"/>
  <c r="L925" i="8"/>
  <c r="L926" i="8"/>
  <c r="L927" i="8"/>
  <c r="L928" i="8"/>
  <c r="L929" i="8"/>
  <c r="L930" i="8"/>
  <c r="L931" i="8"/>
  <c r="L932" i="8"/>
  <c r="L933" i="8"/>
  <c r="L934" i="8"/>
  <c r="L935" i="8"/>
  <c r="L936" i="8"/>
  <c r="L937" i="8"/>
  <c r="L938" i="8"/>
  <c r="L939" i="8"/>
  <c r="L940" i="8"/>
  <c r="L941" i="8"/>
  <c r="L942" i="8"/>
  <c r="L943" i="8"/>
  <c r="L944" i="8"/>
  <c r="L945" i="8"/>
  <c r="L946" i="8"/>
  <c r="L947" i="8"/>
  <c r="L948" i="8"/>
  <c r="L949" i="8"/>
  <c r="L950" i="8"/>
  <c r="L951" i="8"/>
  <c r="L952" i="8"/>
  <c r="L953" i="8"/>
  <c r="L954" i="8"/>
  <c r="L955" i="8"/>
  <c r="L956" i="8"/>
  <c r="L957" i="8"/>
  <c r="L958" i="8"/>
  <c r="L959" i="8"/>
  <c r="L960" i="8"/>
  <c r="L961" i="8"/>
  <c r="L962" i="8"/>
  <c r="L963" i="8"/>
  <c r="L964" i="8"/>
  <c r="L965" i="8"/>
  <c r="L966" i="8"/>
  <c r="L967" i="8"/>
  <c r="L968" i="8"/>
  <c r="L969" i="8"/>
  <c r="L970" i="8"/>
  <c r="L971" i="8"/>
  <c r="L972" i="8"/>
  <c r="L973" i="8"/>
  <c r="L974" i="8"/>
  <c r="L975" i="8"/>
  <c r="L976" i="8"/>
  <c r="L977" i="8"/>
  <c r="L978" i="8"/>
  <c r="L979" i="8"/>
  <c r="L980" i="8"/>
  <c r="L981" i="8"/>
  <c r="L982" i="8"/>
  <c r="L983" i="8"/>
  <c r="L984" i="8"/>
  <c r="L985" i="8"/>
  <c r="L986" i="8"/>
  <c r="L987" i="8"/>
  <c r="L988" i="8"/>
  <c r="L989" i="8"/>
  <c r="L990" i="8"/>
  <c r="L991" i="8"/>
  <c r="L992" i="8"/>
  <c r="L993" i="8"/>
  <c r="L994" i="8"/>
  <c r="L995" i="8"/>
  <c r="L996" i="8"/>
  <c r="L997" i="8"/>
  <c r="L998" i="8"/>
  <c r="L999" i="8"/>
  <c r="L1000" i="8"/>
  <c r="L1001" i="8"/>
  <c r="L1002" i="8"/>
  <c r="L1003" i="8"/>
  <c r="L1004" i="8"/>
  <c r="L1005" i="8"/>
  <c r="L1006" i="8"/>
  <c r="L1007" i="8"/>
  <c r="L1008" i="8"/>
  <c r="L1009" i="8"/>
  <c r="L1010" i="8"/>
  <c r="L1011" i="8"/>
  <c r="L1012" i="8"/>
  <c r="L1013" i="8"/>
  <c r="L1014" i="8"/>
  <c r="L1015" i="8"/>
  <c r="L1016" i="8"/>
  <c r="L1017" i="8"/>
  <c r="L1018" i="8"/>
  <c r="L1019" i="8"/>
  <c r="L1020" i="8"/>
  <c r="L1021" i="8"/>
  <c r="L1022" i="8"/>
  <c r="L1023" i="8"/>
  <c r="L1024" i="8"/>
  <c r="L1025" i="8"/>
  <c r="L1026" i="8"/>
  <c r="L1027" i="8"/>
  <c r="L1028" i="8"/>
  <c r="L1029" i="8"/>
  <c r="L1030" i="8"/>
  <c r="L1031" i="8"/>
  <c r="L1032" i="8"/>
  <c r="L1033" i="8"/>
  <c r="L1034" i="8"/>
  <c r="L1035" i="8"/>
  <c r="L1036" i="8"/>
  <c r="L1037" i="8"/>
  <c r="L1038" i="8"/>
  <c r="L1039" i="8"/>
  <c r="L1040" i="8"/>
  <c r="L1041" i="8"/>
  <c r="L1042" i="8"/>
  <c r="L1043" i="8"/>
  <c r="L1044" i="8"/>
  <c r="L1045" i="8"/>
  <c r="L1046" i="8"/>
  <c r="L1047" i="8"/>
  <c r="L1048" i="8"/>
  <c r="L1049" i="8"/>
  <c r="L1050" i="8"/>
  <c r="L1051" i="8"/>
  <c r="L1052" i="8"/>
  <c r="L1053" i="8"/>
  <c r="L1054" i="8"/>
  <c r="L1055" i="8"/>
  <c r="L1056" i="8"/>
  <c r="L1057" i="8"/>
  <c r="L1058" i="8"/>
  <c r="L1059" i="8"/>
  <c r="L1060" i="8"/>
  <c r="L1061" i="8"/>
  <c r="L1062" i="8"/>
  <c r="L1063" i="8"/>
  <c r="L1064" i="8"/>
  <c r="L1065" i="8"/>
  <c r="L1066" i="8"/>
  <c r="L1067" i="8"/>
  <c r="L1068" i="8"/>
  <c r="L1069" i="8"/>
  <c r="L1070" i="8"/>
  <c r="L1071" i="8"/>
  <c r="L1072" i="8"/>
  <c r="L1073" i="8"/>
  <c r="L1074" i="8"/>
  <c r="L1075" i="8"/>
  <c r="L1076" i="8"/>
  <c r="L1077" i="8"/>
  <c r="L1078" i="8"/>
  <c r="L1079" i="8"/>
  <c r="L1080" i="8"/>
  <c r="L1081" i="8"/>
  <c r="L1082" i="8"/>
  <c r="L1083" i="8"/>
  <c r="L1084" i="8"/>
  <c r="L1085" i="8"/>
  <c r="L1086" i="8"/>
  <c r="L1087" i="8"/>
  <c r="L1088" i="8"/>
  <c r="L1089" i="8"/>
  <c r="L1090" i="8"/>
  <c r="L1091" i="8"/>
  <c r="L1092" i="8"/>
  <c r="L1093" i="8"/>
  <c r="L1094" i="8"/>
  <c r="L1095" i="8"/>
  <c r="L1096" i="8"/>
  <c r="L1097" i="8"/>
  <c r="L1098" i="8"/>
  <c r="L1099" i="8"/>
  <c r="L1100" i="8"/>
  <c r="L1101" i="8"/>
  <c r="L1102" i="8"/>
  <c r="L1103" i="8"/>
  <c r="L1104" i="8"/>
  <c r="L1105" i="8"/>
  <c r="L1106" i="8"/>
  <c r="L1107" i="8"/>
  <c r="L1108" i="8"/>
  <c r="L1109" i="8"/>
  <c r="L1110" i="8"/>
  <c r="L1111" i="8"/>
  <c r="L1112" i="8"/>
  <c r="L1113" i="8"/>
  <c r="L1114" i="8"/>
  <c r="L1115" i="8"/>
  <c r="L1116" i="8"/>
  <c r="L1117" i="8"/>
  <c r="L1118" i="8"/>
  <c r="L1119" i="8"/>
  <c r="L1120" i="8"/>
  <c r="L1121" i="8"/>
  <c r="L1122" i="8"/>
  <c r="L1123" i="8"/>
  <c r="L1124" i="8"/>
  <c r="L1125" i="8"/>
  <c r="L1126" i="8"/>
  <c r="L1127" i="8"/>
  <c r="L1128" i="8"/>
  <c r="L1129" i="8"/>
  <c r="L1130" i="8"/>
  <c r="L1131" i="8"/>
  <c r="L1132" i="8"/>
  <c r="L1133" i="8"/>
  <c r="L1134" i="8"/>
  <c r="L1135" i="8"/>
  <c r="L1136" i="8"/>
  <c r="L1137" i="8"/>
  <c r="L1138" i="8"/>
  <c r="L1139" i="8"/>
  <c r="L1140" i="8"/>
  <c r="L1141" i="8"/>
  <c r="L1142" i="8"/>
  <c r="L1143" i="8"/>
  <c r="L1144" i="8"/>
  <c r="L1145" i="8"/>
  <c r="L1146" i="8"/>
  <c r="L1147" i="8"/>
  <c r="L1148" i="8"/>
  <c r="L3" i="8"/>
  <c r="L4" i="8"/>
  <c r="L5" i="8"/>
  <c r="L2" i="8"/>
  <c r="D249" i="9"/>
  <c r="D250" i="9"/>
  <c r="D251" i="9"/>
  <c r="D252" i="9"/>
  <c r="D253" i="9"/>
  <c r="D254" i="9"/>
  <c r="D255" i="9"/>
  <c r="D256" i="9"/>
  <c r="D257" i="9"/>
  <c r="D248" i="9"/>
  <c r="E249" i="9"/>
  <c r="E250" i="9"/>
  <c r="E251" i="9"/>
  <c r="E252" i="9"/>
  <c r="E253" i="9"/>
  <c r="E254" i="9"/>
  <c r="E255" i="9"/>
  <c r="E256" i="9"/>
  <c r="E257" i="9"/>
  <c r="E248" i="9"/>
  <c r="H4" i="9"/>
  <c r="I4" i="9"/>
  <c r="J4" i="9"/>
  <c r="K4" i="9"/>
  <c r="L4" i="9"/>
  <c r="M4" i="9"/>
  <c r="N4" i="9"/>
  <c r="O4" i="9"/>
  <c r="P4" i="9"/>
  <c r="H5" i="9"/>
  <c r="I5" i="9"/>
  <c r="J5" i="9"/>
  <c r="K5" i="9"/>
  <c r="L5" i="9"/>
  <c r="M5" i="9"/>
  <c r="N5" i="9"/>
  <c r="O5" i="9"/>
  <c r="P5" i="9"/>
  <c r="H6" i="9"/>
  <c r="I6" i="9"/>
  <c r="J6" i="9"/>
  <c r="K6" i="9"/>
  <c r="L6" i="9"/>
  <c r="M6" i="9"/>
  <c r="N6" i="9"/>
  <c r="O6" i="9"/>
  <c r="P6" i="9"/>
  <c r="H7" i="9"/>
  <c r="I7" i="9"/>
  <c r="J7" i="9"/>
  <c r="K7" i="9"/>
  <c r="L7" i="9"/>
  <c r="M7" i="9"/>
  <c r="N7" i="9"/>
  <c r="O7" i="9"/>
  <c r="P7" i="9"/>
  <c r="H8" i="9"/>
  <c r="I8" i="9"/>
  <c r="J8" i="9"/>
  <c r="K8" i="9"/>
  <c r="L8" i="9"/>
  <c r="M8" i="9"/>
  <c r="N8" i="9"/>
  <c r="O8" i="9"/>
  <c r="P8" i="9"/>
  <c r="H9" i="9"/>
  <c r="I9" i="9"/>
  <c r="J9" i="9"/>
  <c r="K9" i="9"/>
  <c r="L9" i="9"/>
  <c r="M9" i="9"/>
  <c r="N9" i="9"/>
  <c r="O9" i="9"/>
  <c r="P9" i="9"/>
  <c r="H10" i="9"/>
  <c r="I10" i="9"/>
  <c r="J10" i="9"/>
  <c r="K10" i="9"/>
  <c r="L10" i="9"/>
  <c r="M10" i="9"/>
  <c r="N10" i="9"/>
  <c r="O10" i="9"/>
  <c r="P10" i="9"/>
  <c r="H11" i="9"/>
  <c r="I11" i="9"/>
  <c r="J11" i="9"/>
  <c r="K11" i="9"/>
  <c r="L11" i="9"/>
  <c r="M11" i="9"/>
  <c r="N11" i="9"/>
  <c r="O11" i="9"/>
  <c r="P11" i="9"/>
  <c r="H12" i="9"/>
  <c r="I12" i="9"/>
  <c r="J12" i="9"/>
  <c r="K12" i="9"/>
  <c r="L12" i="9"/>
  <c r="M12" i="9"/>
  <c r="N12" i="9"/>
  <c r="O12" i="9"/>
  <c r="P12" i="9"/>
  <c r="H13" i="9"/>
  <c r="I13" i="9"/>
  <c r="J13" i="9"/>
  <c r="K13" i="9"/>
  <c r="L13" i="9"/>
  <c r="M13" i="9"/>
  <c r="N13" i="9"/>
  <c r="O13" i="9"/>
  <c r="P13" i="9"/>
  <c r="H14" i="9"/>
  <c r="I14" i="9"/>
  <c r="J14" i="9"/>
  <c r="K14" i="9"/>
  <c r="L14" i="9"/>
  <c r="M14" i="9"/>
  <c r="N14" i="9"/>
  <c r="O14" i="9"/>
  <c r="P14" i="9"/>
  <c r="H15" i="9"/>
  <c r="I15" i="9"/>
  <c r="J15" i="9"/>
  <c r="K15" i="9"/>
  <c r="L15" i="9"/>
  <c r="M15" i="9"/>
  <c r="N15" i="9"/>
  <c r="O15" i="9"/>
  <c r="P15" i="9"/>
  <c r="H16" i="9"/>
  <c r="I16" i="9"/>
  <c r="J16" i="9"/>
  <c r="K16" i="9"/>
  <c r="L16" i="9"/>
  <c r="M16" i="9"/>
  <c r="N16" i="9"/>
  <c r="O16" i="9"/>
  <c r="P16" i="9"/>
  <c r="H17" i="9"/>
  <c r="I17" i="9"/>
  <c r="J17" i="9"/>
  <c r="K17" i="9"/>
  <c r="L17" i="9"/>
  <c r="M17" i="9"/>
  <c r="N17" i="9"/>
  <c r="O17" i="9"/>
  <c r="P17" i="9"/>
  <c r="H18" i="9"/>
  <c r="I18" i="9"/>
  <c r="J18" i="9"/>
  <c r="K18" i="9"/>
  <c r="L18" i="9"/>
  <c r="M18" i="9"/>
  <c r="N18" i="9"/>
  <c r="O18" i="9"/>
  <c r="P18" i="9"/>
  <c r="H19" i="9"/>
  <c r="I19" i="9"/>
  <c r="J19" i="9"/>
  <c r="K19" i="9"/>
  <c r="L19" i="9"/>
  <c r="M19" i="9"/>
  <c r="N19" i="9"/>
  <c r="O19" i="9"/>
  <c r="P19" i="9"/>
  <c r="H20" i="9"/>
  <c r="I20" i="9"/>
  <c r="J20" i="9"/>
  <c r="K20" i="9"/>
  <c r="L20" i="9"/>
  <c r="M20" i="9"/>
  <c r="N20" i="9"/>
  <c r="O20" i="9"/>
  <c r="P20" i="9"/>
  <c r="H21" i="9"/>
  <c r="I21" i="9"/>
  <c r="J21" i="9"/>
  <c r="K21" i="9"/>
  <c r="L21" i="9"/>
  <c r="M21" i="9"/>
  <c r="N21" i="9"/>
  <c r="O21" i="9"/>
  <c r="P21" i="9"/>
  <c r="H22" i="9"/>
  <c r="I22" i="9"/>
  <c r="J22" i="9"/>
  <c r="K22" i="9"/>
  <c r="L22" i="9"/>
  <c r="M22" i="9"/>
  <c r="N22" i="9"/>
  <c r="O22" i="9"/>
  <c r="P22" i="9"/>
  <c r="H23" i="9"/>
  <c r="I23" i="9"/>
  <c r="J23" i="9"/>
  <c r="K23" i="9"/>
  <c r="L23" i="9"/>
  <c r="M23" i="9"/>
  <c r="N23" i="9"/>
  <c r="O23" i="9"/>
  <c r="P23" i="9"/>
  <c r="H24" i="9"/>
  <c r="I24" i="9"/>
  <c r="J24" i="9"/>
  <c r="K24" i="9"/>
  <c r="L24" i="9"/>
  <c r="M24" i="9"/>
  <c r="N24" i="9"/>
  <c r="O24" i="9"/>
  <c r="P24" i="9"/>
  <c r="H25" i="9"/>
  <c r="I25" i="9"/>
  <c r="J25" i="9"/>
  <c r="K25" i="9"/>
  <c r="L25" i="9"/>
  <c r="M25" i="9"/>
  <c r="N25" i="9"/>
  <c r="O25" i="9"/>
  <c r="P25" i="9"/>
  <c r="H26" i="9"/>
  <c r="I26" i="9"/>
  <c r="J26" i="9"/>
  <c r="K26" i="9"/>
  <c r="L26" i="9"/>
  <c r="M26" i="9"/>
  <c r="N26" i="9"/>
  <c r="O26" i="9"/>
  <c r="P26" i="9"/>
  <c r="H27" i="9"/>
  <c r="I27" i="9"/>
  <c r="J27" i="9"/>
  <c r="K27" i="9"/>
  <c r="L27" i="9"/>
  <c r="M27" i="9"/>
  <c r="N27" i="9"/>
  <c r="O27" i="9"/>
  <c r="P27" i="9"/>
  <c r="H28" i="9"/>
  <c r="I28" i="9"/>
  <c r="J28" i="9"/>
  <c r="K28" i="9"/>
  <c r="L28" i="9"/>
  <c r="M28" i="9"/>
  <c r="N28" i="9"/>
  <c r="O28" i="9"/>
  <c r="P28" i="9"/>
  <c r="H29" i="9"/>
  <c r="I29" i="9"/>
  <c r="J29" i="9"/>
  <c r="K29" i="9"/>
  <c r="L29" i="9"/>
  <c r="M29" i="9"/>
  <c r="N29" i="9"/>
  <c r="O29" i="9"/>
  <c r="P29" i="9"/>
  <c r="H30" i="9"/>
  <c r="I30" i="9"/>
  <c r="J30" i="9"/>
  <c r="K30" i="9"/>
  <c r="L30" i="9"/>
  <c r="M30" i="9"/>
  <c r="N30" i="9"/>
  <c r="O30" i="9"/>
  <c r="P30" i="9"/>
  <c r="H31" i="9"/>
  <c r="I31" i="9"/>
  <c r="J31" i="9"/>
  <c r="K31" i="9"/>
  <c r="L31" i="9"/>
  <c r="M31" i="9"/>
  <c r="N31" i="9"/>
  <c r="O31" i="9"/>
  <c r="P31" i="9"/>
  <c r="H32" i="9"/>
  <c r="I32" i="9"/>
  <c r="J32" i="9"/>
  <c r="K32" i="9"/>
  <c r="L32" i="9"/>
  <c r="M32" i="9"/>
  <c r="N32" i="9"/>
  <c r="O32" i="9"/>
  <c r="P32" i="9"/>
  <c r="H33" i="9"/>
  <c r="I33" i="9"/>
  <c r="J33" i="9"/>
  <c r="K33" i="9"/>
  <c r="L33" i="9"/>
  <c r="M33" i="9"/>
  <c r="N33" i="9"/>
  <c r="O33" i="9"/>
  <c r="P33" i="9"/>
  <c r="H34" i="9"/>
  <c r="I34" i="9"/>
  <c r="J34" i="9"/>
  <c r="K34" i="9"/>
  <c r="L34" i="9"/>
  <c r="M34" i="9"/>
  <c r="N34" i="9"/>
  <c r="O34" i="9"/>
  <c r="P34" i="9"/>
  <c r="H35" i="9"/>
  <c r="I35" i="9"/>
  <c r="J35" i="9"/>
  <c r="K35" i="9"/>
  <c r="L35" i="9"/>
  <c r="M35" i="9"/>
  <c r="N35" i="9"/>
  <c r="O35" i="9"/>
  <c r="P35" i="9"/>
  <c r="H36" i="9"/>
  <c r="I36" i="9"/>
  <c r="J36" i="9"/>
  <c r="K36" i="9"/>
  <c r="L36" i="9"/>
  <c r="M36" i="9"/>
  <c r="N36" i="9"/>
  <c r="O36" i="9"/>
  <c r="P36" i="9"/>
  <c r="H37" i="9"/>
  <c r="I37" i="9"/>
  <c r="J37" i="9"/>
  <c r="K37" i="9"/>
  <c r="L37" i="9"/>
  <c r="M37" i="9"/>
  <c r="N37" i="9"/>
  <c r="O37" i="9"/>
  <c r="P37" i="9"/>
  <c r="H38" i="9"/>
  <c r="I38" i="9"/>
  <c r="J38" i="9"/>
  <c r="K38" i="9"/>
  <c r="L38" i="9"/>
  <c r="M38" i="9"/>
  <c r="N38" i="9"/>
  <c r="O38" i="9"/>
  <c r="P38" i="9"/>
  <c r="H39" i="9"/>
  <c r="I39" i="9"/>
  <c r="J39" i="9"/>
  <c r="K39" i="9"/>
  <c r="L39" i="9"/>
  <c r="M39" i="9"/>
  <c r="N39" i="9"/>
  <c r="O39" i="9"/>
  <c r="P39" i="9"/>
  <c r="H40" i="9"/>
  <c r="I40" i="9"/>
  <c r="J40" i="9"/>
  <c r="K40" i="9"/>
  <c r="L40" i="9"/>
  <c r="M40" i="9"/>
  <c r="N40" i="9"/>
  <c r="O40" i="9"/>
  <c r="P40" i="9"/>
  <c r="H41" i="9"/>
  <c r="I41" i="9"/>
  <c r="J41" i="9"/>
  <c r="K41" i="9"/>
  <c r="L41" i="9"/>
  <c r="M41" i="9"/>
  <c r="N41" i="9"/>
  <c r="O41" i="9"/>
  <c r="P41" i="9"/>
  <c r="H42" i="9"/>
  <c r="I42" i="9"/>
  <c r="J42" i="9"/>
  <c r="K42" i="9"/>
  <c r="L42" i="9"/>
  <c r="M42" i="9"/>
  <c r="N42" i="9"/>
  <c r="O42" i="9"/>
  <c r="P42" i="9"/>
  <c r="H43" i="9"/>
  <c r="I43" i="9"/>
  <c r="J43" i="9"/>
  <c r="K43" i="9"/>
  <c r="L43" i="9"/>
  <c r="M43" i="9"/>
  <c r="N43" i="9"/>
  <c r="O43" i="9"/>
  <c r="P43" i="9"/>
  <c r="H44" i="9"/>
  <c r="I44" i="9"/>
  <c r="J44" i="9"/>
  <c r="K44" i="9"/>
  <c r="L44" i="9"/>
  <c r="M44" i="9"/>
  <c r="N44" i="9"/>
  <c r="O44" i="9"/>
  <c r="P44" i="9"/>
  <c r="H45" i="9"/>
  <c r="I45" i="9"/>
  <c r="J45" i="9"/>
  <c r="K45" i="9"/>
  <c r="L45" i="9"/>
  <c r="M45" i="9"/>
  <c r="N45" i="9"/>
  <c r="O45" i="9"/>
  <c r="P45" i="9"/>
  <c r="H46" i="9"/>
  <c r="I46" i="9"/>
  <c r="J46" i="9"/>
  <c r="K46" i="9"/>
  <c r="L46" i="9"/>
  <c r="M46" i="9"/>
  <c r="N46" i="9"/>
  <c r="O46" i="9"/>
  <c r="P46" i="9"/>
  <c r="H47" i="9"/>
  <c r="I47" i="9"/>
  <c r="J47" i="9"/>
  <c r="K47" i="9"/>
  <c r="L47" i="9"/>
  <c r="M47" i="9"/>
  <c r="N47" i="9"/>
  <c r="O47" i="9"/>
  <c r="P47" i="9"/>
  <c r="H48" i="9"/>
  <c r="I48" i="9"/>
  <c r="J48" i="9"/>
  <c r="K48" i="9"/>
  <c r="L48" i="9"/>
  <c r="M48" i="9"/>
  <c r="N48" i="9"/>
  <c r="O48" i="9"/>
  <c r="P48" i="9"/>
  <c r="H49" i="9"/>
  <c r="I49" i="9"/>
  <c r="J49" i="9"/>
  <c r="K49" i="9"/>
  <c r="L49" i="9"/>
  <c r="M49" i="9"/>
  <c r="N49" i="9"/>
  <c r="O49" i="9"/>
  <c r="P49" i="9"/>
  <c r="H50" i="9"/>
  <c r="I50" i="9"/>
  <c r="J50" i="9"/>
  <c r="K50" i="9"/>
  <c r="L50" i="9"/>
  <c r="M50" i="9"/>
  <c r="N50" i="9"/>
  <c r="O50" i="9"/>
  <c r="P50" i="9"/>
  <c r="H51" i="9"/>
  <c r="I51" i="9"/>
  <c r="J51" i="9"/>
  <c r="K51" i="9"/>
  <c r="L51" i="9"/>
  <c r="M51" i="9"/>
  <c r="N51" i="9"/>
  <c r="O51" i="9"/>
  <c r="P51" i="9"/>
  <c r="H52" i="9"/>
  <c r="I52" i="9"/>
  <c r="J52" i="9"/>
  <c r="K52" i="9"/>
  <c r="L52" i="9"/>
  <c r="M52" i="9"/>
  <c r="N52" i="9"/>
  <c r="O52" i="9"/>
  <c r="P52" i="9"/>
  <c r="H53" i="9"/>
  <c r="I53" i="9"/>
  <c r="J53" i="9"/>
  <c r="K53" i="9"/>
  <c r="L53" i="9"/>
  <c r="M53" i="9"/>
  <c r="N53" i="9"/>
  <c r="O53" i="9"/>
  <c r="P53" i="9"/>
  <c r="H54" i="9"/>
  <c r="I54" i="9"/>
  <c r="J54" i="9"/>
  <c r="K54" i="9"/>
  <c r="L54" i="9"/>
  <c r="M54" i="9"/>
  <c r="N54" i="9"/>
  <c r="O54" i="9"/>
  <c r="P54" i="9"/>
  <c r="H55" i="9"/>
  <c r="I55" i="9"/>
  <c r="J55" i="9"/>
  <c r="K55" i="9"/>
  <c r="L55" i="9"/>
  <c r="M55" i="9"/>
  <c r="N55" i="9"/>
  <c r="O55" i="9"/>
  <c r="P55" i="9"/>
  <c r="H56" i="9"/>
  <c r="I56" i="9"/>
  <c r="J56" i="9"/>
  <c r="K56" i="9"/>
  <c r="L56" i="9"/>
  <c r="M56" i="9"/>
  <c r="N56" i="9"/>
  <c r="O56" i="9"/>
  <c r="P56" i="9"/>
  <c r="H57" i="9"/>
  <c r="I57" i="9"/>
  <c r="J57" i="9"/>
  <c r="K57" i="9"/>
  <c r="L57" i="9"/>
  <c r="M57" i="9"/>
  <c r="N57" i="9"/>
  <c r="O57" i="9"/>
  <c r="P57" i="9"/>
  <c r="H58" i="9"/>
  <c r="I58" i="9"/>
  <c r="J58" i="9"/>
  <c r="K58" i="9"/>
  <c r="L58" i="9"/>
  <c r="M58" i="9"/>
  <c r="N58" i="9"/>
  <c r="O58" i="9"/>
  <c r="P58" i="9"/>
  <c r="H59" i="9"/>
  <c r="I59" i="9"/>
  <c r="J59" i="9"/>
  <c r="K59" i="9"/>
  <c r="L59" i="9"/>
  <c r="M59" i="9"/>
  <c r="N59" i="9"/>
  <c r="O59" i="9"/>
  <c r="P59" i="9"/>
  <c r="H60" i="9"/>
  <c r="I60" i="9"/>
  <c r="J60" i="9"/>
  <c r="K60" i="9"/>
  <c r="L60" i="9"/>
  <c r="M60" i="9"/>
  <c r="N60" i="9"/>
  <c r="O60" i="9"/>
  <c r="P60" i="9"/>
  <c r="H61" i="9"/>
  <c r="I61" i="9"/>
  <c r="J61" i="9"/>
  <c r="K61" i="9"/>
  <c r="L61" i="9"/>
  <c r="M61" i="9"/>
  <c r="N61" i="9"/>
  <c r="O61" i="9"/>
  <c r="P61" i="9"/>
  <c r="H62" i="9"/>
  <c r="I62" i="9"/>
  <c r="J62" i="9"/>
  <c r="K62" i="9"/>
  <c r="L62" i="9"/>
  <c r="M62" i="9"/>
  <c r="N62" i="9"/>
  <c r="O62" i="9"/>
  <c r="P62" i="9"/>
  <c r="H63" i="9"/>
  <c r="I63" i="9"/>
  <c r="J63" i="9"/>
  <c r="K63" i="9"/>
  <c r="L63" i="9"/>
  <c r="M63" i="9"/>
  <c r="N63" i="9"/>
  <c r="O63" i="9"/>
  <c r="P63" i="9"/>
  <c r="H64" i="9"/>
  <c r="I64" i="9"/>
  <c r="J64" i="9"/>
  <c r="K64" i="9"/>
  <c r="L64" i="9"/>
  <c r="M64" i="9"/>
  <c r="N64" i="9"/>
  <c r="O64" i="9"/>
  <c r="P64" i="9"/>
  <c r="H65" i="9"/>
  <c r="I65" i="9"/>
  <c r="J65" i="9"/>
  <c r="K65" i="9"/>
  <c r="L65" i="9"/>
  <c r="M65" i="9"/>
  <c r="N65" i="9"/>
  <c r="O65" i="9"/>
  <c r="P65" i="9"/>
  <c r="H66" i="9"/>
  <c r="I66" i="9"/>
  <c r="J66" i="9"/>
  <c r="K66" i="9"/>
  <c r="L66" i="9"/>
  <c r="M66" i="9"/>
  <c r="N66" i="9"/>
  <c r="O66" i="9"/>
  <c r="P66" i="9"/>
  <c r="H67" i="9"/>
  <c r="I67" i="9"/>
  <c r="J67" i="9"/>
  <c r="K67" i="9"/>
  <c r="L67" i="9"/>
  <c r="M67" i="9"/>
  <c r="N67" i="9"/>
  <c r="O67" i="9"/>
  <c r="P67" i="9"/>
  <c r="H68" i="9"/>
  <c r="I68" i="9"/>
  <c r="J68" i="9"/>
  <c r="K68" i="9"/>
  <c r="L68" i="9"/>
  <c r="M68" i="9"/>
  <c r="N68" i="9"/>
  <c r="O68" i="9"/>
  <c r="P68" i="9"/>
  <c r="H69" i="9"/>
  <c r="I69" i="9"/>
  <c r="J69" i="9"/>
  <c r="K69" i="9"/>
  <c r="L69" i="9"/>
  <c r="M69" i="9"/>
  <c r="N69" i="9"/>
  <c r="O69" i="9"/>
  <c r="P69" i="9"/>
  <c r="H70" i="9"/>
  <c r="I70" i="9"/>
  <c r="J70" i="9"/>
  <c r="K70" i="9"/>
  <c r="L70" i="9"/>
  <c r="M70" i="9"/>
  <c r="N70" i="9"/>
  <c r="O70" i="9"/>
  <c r="P70" i="9"/>
  <c r="H71" i="9"/>
  <c r="I71" i="9"/>
  <c r="J71" i="9"/>
  <c r="K71" i="9"/>
  <c r="L71" i="9"/>
  <c r="M71" i="9"/>
  <c r="N71" i="9"/>
  <c r="O71" i="9"/>
  <c r="P71" i="9"/>
  <c r="H72" i="9"/>
  <c r="I72" i="9"/>
  <c r="J72" i="9"/>
  <c r="K72" i="9"/>
  <c r="L72" i="9"/>
  <c r="M72" i="9"/>
  <c r="N72" i="9"/>
  <c r="O72" i="9"/>
  <c r="P72" i="9"/>
  <c r="H73" i="9"/>
  <c r="I73" i="9"/>
  <c r="J73" i="9"/>
  <c r="K73" i="9"/>
  <c r="L73" i="9"/>
  <c r="M73" i="9"/>
  <c r="N73" i="9"/>
  <c r="O73" i="9"/>
  <c r="P73" i="9"/>
  <c r="H74" i="9"/>
  <c r="I74" i="9"/>
  <c r="J74" i="9"/>
  <c r="K74" i="9"/>
  <c r="L74" i="9"/>
  <c r="M74" i="9"/>
  <c r="N74" i="9"/>
  <c r="O74" i="9"/>
  <c r="P74" i="9"/>
  <c r="H75" i="9"/>
  <c r="I75" i="9"/>
  <c r="J75" i="9"/>
  <c r="K75" i="9"/>
  <c r="L75" i="9"/>
  <c r="M75" i="9"/>
  <c r="N75" i="9"/>
  <c r="O75" i="9"/>
  <c r="P75" i="9"/>
  <c r="H76" i="9"/>
  <c r="I76" i="9"/>
  <c r="J76" i="9"/>
  <c r="K76" i="9"/>
  <c r="L76" i="9"/>
  <c r="M76" i="9"/>
  <c r="N76" i="9"/>
  <c r="O76" i="9"/>
  <c r="P76" i="9"/>
  <c r="H77" i="9"/>
  <c r="I77" i="9"/>
  <c r="J77" i="9"/>
  <c r="K77" i="9"/>
  <c r="L77" i="9"/>
  <c r="M77" i="9"/>
  <c r="N77" i="9"/>
  <c r="O77" i="9"/>
  <c r="P77" i="9"/>
  <c r="H78" i="9"/>
  <c r="I78" i="9"/>
  <c r="J78" i="9"/>
  <c r="K78" i="9"/>
  <c r="L78" i="9"/>
  <c r="M78" i="9"/>
  <c r="N78" i="9"/>
  <c r="O78" i="9"/>
  <c r="P78" i="9"/>
  <c r="H79" i="9"/>
  <c r="I79" i="9"/>
  <c r="J79" i="9"/>
  <c r="K79" i="9"/>
  <c r="L79" i="9"/>
  <c r="M79" i="9"/>
  <c r="N79" i="9"/>
  <c r="O79" i="9"/>
  <c r="P79" i="9"/>
  <c r="H80" i="9"/>
  <c r="I80" i="9"/>
  <c r="J80" i="9"/>
  <c r="K80" i="9"/>
  <c r="L80" i="9"/>
  <c r="M80" i="9"/>
  <c r="N80" i="9"/>
  <c r="O80" i="9"/>
  <c r="P80" i="9"/>
  <c r="H81" i="9"/>
  <c r="I81" i="9"/>
  <c r="J81" i="9"/>
  <c r="K81" i="9"/>
  <c r="L81" i="9"/>
  <c r="M81" i="9"/>
  <c r="N81" i="9"/>
  <c r="O81" i="9"/>
  <c r="P81" i="9"/>
  <c r="H82" i="9"/>
  <c r="I82" i="9"/>
  <c r="J82" i="9"/>
  <c r="K82" i="9"/>
  <c r="L82" i="9"/>
  <c r="M82" i="9"/>
  <c r="N82" i="9"/>
  <c r="O82" i="9"/>
  <c r="P82" i="9"/>
  <c r="H83" i="9"/>
  <c r="I83" i="9"/>
  <c r="J83" i="9"/>
  <c r="K83" i="9"/>
  <c r="L83" i="9"/>
  <c r="M83" i="9"/>
  <c r="N83" i="9"/>
  <c r="O83" i="9"/>
  <c r="P83" i="9"/>
  <c r="H84" i="9"/>
  <c r="I84" i="9"/>
  <c r="J84" i="9"/>
  <c r="K84" i="9"/>
  <c r="L84" i="9"/>
  <c r="M84" i="9"/>
  <c r="N84" i="9"/>
  <c r="O84" i="9"/>
  <c r="P84" i="9"/>
  <c r="H85" i="9"/>
  <c r="I85" i="9"/>
  <c r="J85" i="9"/>
  <c r="K85" i="9"/>
  <c r="L85" i="9"/>
  <c r="M85" i="9"/>
  <c r="N85" i="9"/>
  <c r="O85" i="9"/>
  <c r="P85" i="9"/>
  <c r="H86" i="9"/>
  <c r="I86" i="9"/>
  <c r="J86" i="9"/>
  <c r="K86" i="9"/>
  <c r="L86" i="9"/>
  <c r="M86" i="9"/>
  <c r="N86" i="9"/>
  <c r="O86" i="9"/>
  <c r="P86" i="9"/>
  <c r="H87" i="9"/>
  <c r="I87" i="9"/>
  <c r="J87" i="9"/>
  <c r="K87" i="9"/>
  <c r="L87" i="9"/>
  <c r="M87" i="9"/>
  <c r="N87" i="9"/>
  <c r="O87" i="9"/>
  <c r="P87" i="9"/>
  <c r="H88" i="9"/>
  <c r="I88" i="9"/>
  <c r="J88" i="9"/>
  <c r="K88" i="9"/>
  <c r="L88" i="9"/>
  <c r="M88" i="9"/>
  <c r="N88" i="9"/>
  <c r="O88" i="9"/>
  <c r="P88" i="9"/>
  <c r="H89" i="9"/>
  <c r="I89" i="9"/>
  <c r="J89" i="9"/>
  <c r="K89" i="9"/>
  <c r="L89" i="9"/>
  <c r="M89" i="9"/>
  <c r="N89" i="9"/>
  <c r="O89" i="9"/>
  <c r="P89" i="9"/>
  <c r="H90" i="9"/>
  <c r="I90" i="9"/>
  <c r="J90" i="9"/>
  <c r="K90" i="9"/>
  <c r="L90" i="9"/>
  <c r="M90" i="9"/>
  <c r="N90" i="9"/>
  <c r="O90" i="9"/>
  <c r="P90" i="9"/>
  <c r="H91" i="9"/>
  <c r="I91" i="9"/>
  <c r="J91" i="9"/>
  <c r="K91" i="9"/>
  <c r="L91" i="9"/>
  <c r="M91" i="9"/>
  <c r="N91" i="9"/>
  <c r="O91" i="9"/>
  <c r="P91" i="9"/>
  <c r="H92" i="9"/>
  <c r="I92" i="9"/>
  <c r="J92" i="9"/>
  <c r="K92" i="9"/>
  <c r="L92" i="9"/>
  <c r="M92" i="9"/>
  <c r="N92" i="9"/>
  <c r="O92" i="9"/>
  <c r="P92" i="9"/>
  <c r="H93" i="9"/>
  <c r="I93" i="9"/>
  <c r="J93" i="9"/>
  <c r="K93" i="9"/>
  <c r="L93" i="9"/>
  <c r="M93" i="9"/>
  <c r="N93" i="9"/>
  <c r="O93" i="9"/>
  <c r="P93" i="9"/>
  <c r="H94" i="9"/>
  <c r="I94" i="9"/>
  <c r="J94" i="9"/>
  <c r="K94" i="9"/>
  <c r="L94" i="9"/>
  <c r="M94" i="9"/>
  <c r="N94" i="9"/>
  <c r="O94" i="9"/>
  <c r="P94" i="9"/>
  <c r="H95" i="9"/>
  <c r="I95" i="9"/>
  <c r="J95" i="9"/>
  <c r="K95" i="9"/>
  <c r="L95" i="9"/>
  <c r="M95" i="9"/>
  <c r="N95" i="9"/>
  <c r="O95" i="9"/>
  <c r="P95" i="9"/>
  <c r="H96" i="9"/>
  <c r="I96" i="9"/>
  <c r="J96" i="9"/>
  <c r="K96" i="9"/>
  <c r="L96" i="9"/>
  <c r="M96" i="9"/>
  <c r="N96" i="9"/>
  <c r="O96" i="9"/>
  <c r="P96" i="9"/>
  <c r="H97" i="9"/>
  <c r="I97" i="9"/>
  <c r="J97" i="9"/>
  <c r="K97" i="9"/>
  <c r="L97" i="9"/>
  <c r="M97" i="9"/>
  <c r="N97" i="9"/>
  <c r="O97" i="9"/>
  <c r="P97" i="9"/>
  <c r="H98" i="9"/>
  <c r="I98" i="9"/>
  <c r="J98" i="9"/>
  <c r="K98" i="9"/>
  <c r="L98" i="9"/>
  <c r="M98" i="9"/>
  <c r="N98" i="9"/>
  <c r="O98" i="9"/>
  <c r="P98" i="9"/>
  <c r="H99" i="9"/>
  <c r="I99" i="9"/>
  <c r="J99" i="9"/>
  <c r="K99" i="9"/>
  <c r="L99" i="9"/>
  <c r="M99" i="9"/>
  <c r="N99" i="9"/>
  <c r="O99" i="9"/>
  <c r="P99" i="9"/>
  <c r="H100" i="9"/>
  <c r="I100" i="9"/>
  <c r="J100" i="9"/>
  <c r="K100" i="9"/>
  <c r="L100" i="9"/>
  <c r="M100" i="9"/>
  <c r="N100" i="9"/>
  <c r="O100" i="9"/>
  <c r="P100" i="9"/>
  <c r="H101" i="9"/>
  <c r="I101" i="9"/>
  <c r="J101" i="9"/>
  <c r="K101" i="9"/>
  <c r="L101" i="9"/>
  <c r="M101" i="9"/>
  <c r="N101" i="9"/>
  <c r="O101" i="9"/>
  <c r="P101" i="9"/>
  <c r="H102" i="9"/>
  <c r="I102" i="9"/>
  <c r="J102" i="9"/>
  <c r="K102" i="9"/>
  <c r="L102" i="9"/>
  <c r="M102" i="9"/>
  <c r="N102" i="9"/>
  <c r="O102" i="9"/>
  <c r="P102" i="9"/>
  <c r="H103" i="9"/>
  <c r="I103" i="9"/>
  <c r="J103" i="9"/>
  <c r="K103" i="9"/>
  <c r="L103" i="9"/>
  <c r="M103" i="9"/>
  <c r="N103" i="9"/>
  <c r="O103" i="9"/>
  <c r="P103" i="9"/>
  <c r="H104" i="9"/>
  <c r="I104" i="9"/>
  <c r="J104" i="9"/>
  <c r="K104" i="9"/>
  <c r="L104" i="9"/>
  <c r="M104" i="9"/>
  <c r="N104" i="9"/>
  <c r="O104" i="9"/>
  <c r="P104" i="9"/>
  <c r="H105" i="9"/>
  <c r="I105" i="9"/>
  <c r="J105" i="9"/>
  <c r="K105" i="9"/>
  <c r="L105" i="9"/>
  <c r="M105" i="9"/>
  <c r="N105" i="9"/>
  <c r="O105" i="9"/>
  <c r="P105" i="9"/>
  <c r="H106" i="9"/>
  <c r="I106" i="9"/>
  <c r="J106" i="9"/>
  <c r="K106" i="9"/>
  <c r="L106" i="9"/>
  <c r="M106" i="9"/>
  <c r="N106" i="9"/>
  <c r="O106" i="9"/>
  <c r="P106" i="9"/>
  <c r="H107" i="9"/>
  <c r="I107" i="9"/>
  <c r="J107" i="9"/>
  <c r="K107" i="9"/>
  <c r="L107" i="9"/>
  <c r="M107" i="9"/>
  <c r="N107" i="9"/>
  <c r="O107" i="9"/>
  <c r="P107" i="9"/>
  <c r="H108" i="9"/>
  <c r="I108" i="9"/>
  <c r="J108" i="9"/>
  <c r="K108" i="9"/>
  <c r="L108" i="9"/>
  <c r="M108" i="9"/>
  <c r="N108" i="9"/>
  <c r="O108" i="9"/>
  <c r="P108" i="9"/>
  <c r="H109" i="9"/>
  <c r="I109" i="9"/>
  <c r="J109" i="9"/>
  <c r="K109" i="9"/>
  <c r="L109" i="9"/>
  <c r="M109" i="9"/>
  <c r="N109" i="9"/>
  <c r="O109" i="9"/>
  <c r="P109" i="9"/>
  <c r="H110" i="9"/>
  <c r="I110" i="9"/>
  <c r="J110" i="9"/>
  <c r="K110" i="9"/>
  <c r="L110" i="9"/>
  <c r="M110" i="9"/>
  <c r="N110" i="9"/>
  <c r="O110" i="9"/>
  <c r="P110" i="9"/>
  <c r="H111" i="9"/>
  <c r="I111" i="9"/>
  <c r="J111" i="9"/>
  <c r="K111" i="9"/>
  <c r="L111" i="9"/>
  <c r="M111" i="9"/>
  <c r="N111" i="9"/>
  <c r="O111" i="9"/>
  <c r="P111" i="9"/>
  <c r="H112" i="9"/>
  <c r="I112" i="9"/>
  <c r="J112" i="9"/>
  <c r="K112" i="9"/>
  <c r="L112" i="9"/>
  <c r="M112" i="9"/>
  <c r="N112" i="9"/>
  <c r="O112" i="9"/>
  <c r="P112" i="9"/>
  <c r="H113" i="9"/>
  <c r="I113" i="9"/>
  <c r="J113" i="9"/>
  <c r="K113" i="9"/>
  <c r="L113" i="9"/>
  <c r="M113" i="9"/>
  <c r="N113" i="9"/>
  <c r="O113" i="9"/>
  <c r="P113" i="9"/>
  <c r="H114" i="9"/>
  <c r="I114" i="9"/>
  <c r="J114" i="9"/>
  <c r="K114" i="9"/>
  <c r="L114" i="9"/>
  <c r="M114" i="9"/>
  <c r="N114" i="9"/>
  <c r="O114" i="9"/>
  <c r="P114" i="9"/>
  <c r="H115" i="9"/>
  <c r="I115" i="9"/>
  <c r="J115" i="9"/>
  <c r="K115" i="9"/>
  <c r="L115" i="9"/>
  <c r="M115" i="9"/>
  <c r="N115" i="9"/>
  <c r="O115" i="9"/>
  <c r="P115" i="9"/>
  <c r="H116" i="9"/>
  <c r="I116" i="9"/>
  <c r="J116" i="9"/>
  <c r="K116" i="9"/>
  <c r="L116" i="9"/>
  <c r="M116" i="9"/>
  <c r="N116" i="9"/>
  <c r="O116" i="9"/>
  <c r="P116" i="9"/>
  <c r="H117" i="9"/>
  <c r="I117" i="9"/>
  <c r="J117" i="9"/>
  <c r="K117" i="9"/>
  <c r="L117" i="9"/>
  <c r="M117" i="9"/>
  <c r="N117" i="9"/>
  <c r="O117" i="9"/>
  <c r="P117" i="9"/>
  <c r="H118" i="9"/>
  <c r="I118" i="9"/>
  <c r="J118" i="9"/>
  <c r="K118" i="9"/>
  <c r="L118" i="9"/>
  <c r="M118" i="9"/>
  <c r="N118" i="9"/>
  <c r="O118" i="9"/>
  <c r="P118" i="9"/>
  <c r="H119" i="9"/>
  <c r="I119" i="9"/>
  <c r="J119" i="9"/>
  <c r="K119" i="9"/>
  <c r="L119" i="9"/>
  <c r="M119" i="9"/>
  <c r="N119" i="9"/>
  <c r="O119" i="9"/>
  <c r="P119" i="9"/>
  <c r="H120" i="9"/>
  <c r="I120" i="9"/>
  <c r="J120" i="9"/>
  <c r="K120" i="9"/>
  <c r="L120" i="9"/>
  <c r="M120" i="9"/>
  <c r="N120" i="9"/>
  <c r="O120" i="9"/>
  <c r="P120" i="9"/>
  <c r="H121" i="9"/>
  <c r="I121" i="9"/>
  <c r="J121" i="9"/>
  <c r="K121" i="9"/>
  <c r="L121" i="9"/>
  <c r="M121" i="9"/>
  <c r="N121" i="9"/>
  <c r="O121" i="9"/>
  <c r="P121" i="9"/>
  <c r="H122" i="9"/>
  <c r="I122" i="9"/>
  <c r="J122" i="9"/>
  <c r="K122" i="9"/>
  <c r="L122" i="9"/>
  <c r="M122" i="9"/>
  <c r="N122" i="9"/>
  <c r="O122" i="9"/>
  <c r="P122" i="9"/>
  <c r="H123" i="9"/>
  <c r="I123" i="9"/>
  <c r="J123" i="9"/>
  <c r="K123" i="9"/>
  <c r="L123" i="9"/>
  <c r="M123" i="9"/>
  <c r="N123" i="9"/>
  <c r="O123" i="9"/>
  <c r="P123" i="9"/>
  <c r="H124" i="9"/>
  <c r="I124" i="9"/>
  <c r="J124" i="9"/>
  <c r="K124" i="9"/>
  <c r="L124" i="9"/>
  <c r="M124" i="9"/>
  <c r="N124" i="9"/>
  <c r="O124" i="9"/>
  <c r="P124" i="9"/>
  <c r="H125" i="9"/>
  <c r="I125" i="9"/>
  <c r="J125" i="9"/>
  <c r="K125" i="9"/>
  <c r="L125" i="9"/>
  <c r="M125" i="9"/>
  <c r="N125" i="9"/>
  <c r="O125" i="9"/>
  <c r="P125" i="9"/>
  <c r="H126" i="9"/>
  <c r="I126" i="9"/>
  <c r="J126" i="9"/>
  <c r="K126" i="9"/>
  <c r="L126" i="9"/>
  <c r="M126" i="9"/>
  <c r="N126" i="9"/>
  <c r="O126" i="9"/>
  <c r="P126" i="9"/>
  <c r="H127" i="9"/>
  <c r="I127" i="9"/>
  <c r="J127" i="9"/>
  <c r="K127" i="9"/>
  <c r="L127" i="9"/>
  <c r="M127" i="9"/>
  <c r="N127" i="9"/>
  <c r="O127" i="9"/>
  <c r="P127" i="9"/>
  <c r="H128" i="9"/>
  <c r="I128" i="9"/>
  <c r="J128" i="9"/>
  <c r="K128" i="9"/>
  <c r="L128" i="9"/>
  <c r="M128" i="9"/>
  <c r="N128" i="9"/>
  <c r="O128" i="9"/>
  <c r="P128" i="9"/>
  <c r="H129" i="9"/>
  <c r="I129" i="9"/>
  <c r="J129" i="9"/>
  <c r="K129" i="9"/>
  <c r="L129" i="9"/>
  <c r="M129" i="9"/>
  <c r="N129" i="9"/>
  <c r="O129" i="9"/>
  <c r="P129" i="9"/>
  <c r="H130" i="9"/>
  <c r="I130" i="9"/>
  <c r="J130" i="9"/>
  <c r="K130" i="9"/>
  <c r="L130" i="9"/>
  <c r="M130" i="9"/>
  <c r="N130" i="9"/>
  <c r="O130" i="9"/>
  <c r="P130" i="9"/>
  <c r="H131" i="9"/>
  <c r="I131" i="9"/>
  <c r="J131" i="9"/>
  <c r="K131" i="9"/>
  <c r="L131" i="9"/>
  <c r="M131" i="9"/>
  <c r="N131" i="9"/>
  <c r="O131" i="9"/>
  <c r="P131" i="9"/>
  <c r="H132" i="9"/>
  <c r="I132" i="9"/>
  <c r="J132" i="9"/>
  <c r="K132" i="9"/>
  <c r="L132" i="9"/>
  <c r="M132" i="9"/>
  <c r="N132" i="9"/>
  <c r="O132" i="9"/>
  <c r="P132" i="9"/>
  <c r="H133" i="9"/>
  <c r="I133" i="9"/>
  <c r="J133" i="9"/>
  <c r="K133" i="9"/>
  <c r="L133" i="9"/>
  <c r="M133" i="9"/>
  <c r="N133" i="9"/>
  <c r="O133" i="9"/>
  <c r="P133" i="9"/>
  <c r="H134" i="9"/>
  <c r="I134" i="9"/>
  <c r="J134" i="9"/>
  <c r="K134" i="9"/>
  <c r="L134" i="9"/>
  <c r="M134" i="9"/>
  <c r="N134" i="9"/>
  <c r="O134" i="9"/>
  <c r="P134" i="9"/>
  <c r="H135" i="9"/>
  <c r="I135" i="9"/>
  <c r="J135" i="9"/>
  <c r="K135" i="9"/>
  <c r="L135" i="9"/>
  <c r="M135" i="9"/>
  <c r="N135" i="9"/>
  <c r="O135" i="9"/>
  <c r="P135" i="9"/>
  <c r="H136" i="9"/>
  <c r="I136" i="9"/>
  <c r="J136" i="9"/>
  <c r="K136" i="9"/>
  <c r="L136" i="9"/>
  <c r="M136" i="9"/>
  <c r="N136" i="9"/>
  <c r="O136" i="9"/>
  <c r="P136" i="9"/>
  <c r="H137" i="9"/>
  <c r="I137" i="9"/>
  <c r="J137" i="9"/>
  <c r="K137" i="9"/>
  <c r="L137" i="9"/>
  <c r="M137" i="9"/>
  <c r="N137" i="9"/>
  <c r="O137" i="9"/>
  <c r="P137" i="9"/>
  <c r="H138" i="9"/>
  <c r="I138" i="9"/>
  <c r="J138" i="9"/>
  <c r="K138" i="9"/>
  <c r="L138" i="9"/>
  <c r="M138" i="9"/>
  <c r="N138" i="9"/>
  <c r="O138" i="9"/>
  <c r="P138" i="9"/>
  <c r="H139" i="9"/>
  <c r="I139" i="9"/>
  <c r="J139" i="9"/>
  <c r="K139" i="9"/>
  <c r="L139" i="9"/>
  <c r="M139" i="9"/>
  <c r="N139" i="9"/>
  <c r="O139" i="9"/>
  <c r="P139" i="9"/>
  <c r="H140" i="9"/>
  <c r="I140" i="9"/>
  <c r="J140" i="9"/>
  <c r="K140" i="9"/>
  <c r="L140" i="9"/>
  <c r="M140" i="9"/>
  <c r="N140" i="9"/>
  <c r="O140" i="9"/>
  <c r="P140" i="9"/>
  <c r="H141" i="9"/>
  <c r="I141" i="9"/>
  <c r="J141" i="9"/>
  <c r="K141" i="9"/>
  <c r="L141" i="9"/>
  <c r="M141" i="9"/>
  <c r="N141" i="9"/>
  <c r="O141" i="9"/>
  <c r="P141" i="9"/>
  <c r="H142" i="9"/>
  <c r="I142" i="9"/>
  <c r="J142" i="9"/>
  <c r="K142" i="9"/>
  <c r="L142" i="9"/>
  <c r="M142" i="9"/>
  <c r="N142" i="9"/>
  <c r="O142" i="9"/>
  <c r="P142" i="9"/>
  <c r="H143" i="9"/>
  <c r="I143" i="9"/>
  <c r="J143" i="9"/>
  <c r="K143" i="9"/>
  <c r="L143" i="9"/>
  <c r="M143" i="9"/>
  <c r="N143" i="9"/>
  <c r="O143" i="9"/>
  <c r="P143" i="9"/>
  <c r="H144" i="9"/>
  <c r="I144" i="9"/>
  <c r="J144" i="9"/>
  <c r="K144" i="9"/>
  <c r="L144" i="9"/>
  <c r="M144" i="9"/>
  <c r="N144" i="9"/>
  <c r="O144" i="9"/>
  <c r="P144" i="9"/>
  <c r="H145" i="9"/>
  <c r="I145" i="9"/>
  <c r="J145" i="9"/>
  <c r="K145" i="9"/>
  <c r="L145" i="9"/>
  <c r="M145" i="9"/>
  <c r="N145" i="9"/>
  <c r="O145" i="9"/>
  <c r="P145" i="9"/>
  <c r="H146" i="9"/>
  <c r="I146" i="9"/>
  <c r="J146" i="9"/>
  <c r="K146" i="9"/>
  <c r="L146" i="9"/>
  <c r="M146" i="9"/>
  <c r="N146" i="9"/>
  <c r="O146" i="9"/>
  <c r="P146" i="9"/>
  <c r="H147" i="9"/>
  <c r="I147" i="9"/>
  <c r="J147" i="9"/>
  <c r="K147" i="9"/>
  <c r="L147" i="9"/>
  <c r="M147" i="9"/>
  <c r="N147" i="9"/>
  <c r="O147" i="9"/>
  <c r="P147" i="9"/>
  <c r="H148" i="9"/>
  <c r="I148" i="9"/>
  <c r="J148" i="9"/>
  <c r="K148" i="9"/>
  <c r="L148" i="9"/>
  <c r="M148" i="9"/>
  <c r="N148" i="9"/>
  <c r="O148" i="9"/>
  <c r="P148" i="9"/>
  <c r="H149" i="9"/>
  <c r="I149" i="9"/>
  <c r="J149" i="9"/>
  <c r="K149" i="9"/>
  <c r="L149" i="9"/>
  <c r="M149" i="9"/>
  <c r="N149" i="9"/>
  <c r="O149" i="9"/>
  <c r="P149" i="9"/>
  <c r="H150" i="9"/>
  <c r="I150" i="9"/>
  <c r="J150" i="9"/>
  <c r="K150" i="9"/>
  <c r="L150" i="9"/>
  <c r="M150" i="9"/>
  <c r="N150" i="9"/>
  <c r="O150" i="9"/>
  <c r="P150" i="9"/>
  <c r="H151" i="9"/>
  <c r="I151" i="9"/>
  <c r="J151" i="9"/>
  <c r="K151" i="9"/>
  <c r="L151" i="9"/>
  <c r="M151" i="9"/>
  <c r="N151" i="9"/>
  <c r="O151" i="9"/>
  <c r="P151" i="9"/>
  <c r="H152" i="9"/>
  <c r="I152" i="9"/>
  <c r="J152" i="9"/>
  <c r="K152" i="9"/>
  <c r="L152" i="9"/>
  <c r="M152" i="9"/>
  <c r="N152" i="9"/>
  <c r="O152" i="9"/>
  <c r="P152" i="9"/>
  <c r="H153" i="9"/>
  <c r="I153" i="9"/>
  <c r="J153" i="9"/>
  <c r="K153" i="9"/>
  <c r="L153" i="9"/>
  <c r="M153" i="9"/>
  <c r="N153" i="9"/>
  <c r="O153" i="9"/>
  <c r="P153" i="9"/>
  <c r="H154" i="9"/>
  <c r="I154" i="9"/>
  <c r="J154" i="9"/>
  <c r="K154" i="9"/>
  <c r="L154" i="9"/>
  <c r="M154" i="9"/>
  <c r="N154" i="9"/>
  <c r="O154" i="9"/>
  <c r="P154" i="9"/>
  <c r="H155" i="9"/>
  <c r="I155" i="9"/>
  <c r="J155" i="9"/>
  <c r="K155" i="9"/>
  <c r="L155" i="9"/>
  <c r="M155" i="9"/>
  <c r="N155" i="9"/>
  <c r="O155" i="9"/>
  <c r="P155" i="9"/>
  <c r="H156" i="9"/>
  <c r="I156" i="9"/>
  <c r="J156" i="9"/>
  <c r="K156" i="9"/>
  <c r="L156" i="9"/>
  <c r="M156" i="9"/>
  <c r="N156" i="9"/>
  <c r="O156" i="9"/>
  <c r="P156" i="9"/>
  <c r="H157" i="9"/>
  <c r="I157" i="9"/>
  <c r="J157" i="9"/>
  <c r="K157" i="9"/>
  <c r="L157" i="9"/>
  <c r="M157" i="9"/>
  <c r="N157" i="9"/>
  <c r="O157" i="9"/>
  <c r="P157" i="9"/>
  <c r="H158" i="9"/>
  <c r="I158" i="9"/>
  <c r="J158" i="9"/>
  <c r="K158" i="9"/>
  <c r="L158" i="9"/>
  <c r="M158" i="9"/>
  <c r="N158" i="9"/>
  <c r="O158" i="9"/>
  <c r="P158" i="9"/>
  <c r="H159" i="9"/>
  <c r="I159" i="9"/>
  <c r="J159" i="9"/>
  <c r="K159" i="9"/>
  <c r="L159" i="9"/>
  <c r="M159" i="9"/>
  <c r="N159" i="9"/>
  <c r="O159" i="9"/>
  <c r="P159" i="9"/>
  <c r="H160" i="9"/>
  <c r="I160" i="9"/>
  <c r="J160" i="9"/>
  <c r="K160" i="9"/>
  <c r="L160" i="9"/>
  <c r="M160" i="9"/>
  <c r="N160" i="9"/>
  <c r="O160" i="9"/>
  <c r="P160" i="9"/>
  <c r="H161" i="9"/>
  <c r="I161" i="9"/>
  <c r="J161" i="9"/>
  <c r="K161" i="9"/>
  <c r="L161" i="9"/>
  <c r="M161" i="9"/>
  <c r="N161" i="9"/>
  <c r="O161" i="9"/>
  <c r="P161" i="9"/>
  <c r="H162" i="9"/>
  <c r="I162" i="9"/>
  <c r="J162" i="9"/>
  <c r="K162" i="9"/>
  <c r="L162" i="9"/>
  <c r="M162" i="9"/>
  <c r="N162" i="9"/>
  <c r="O162" i="9"/>
  <c r="P162" i="9"/>
  <c r="H163" i="9"/>
  <c r="I163" i="9"/>
  <c r="J163" i="9"/>
  <c r="K163" i="9"/>
  <c r="L163" i="9"/>
  <c r="M163" i="9"/>
  <c r="N163" i="9"/>
  <c r="O163" i="9"/>
  <c r="P163" i="9"/>
  <c r="H164" i="9"/>
  <c r="I164" i="9"/>
  <c r="J164" i="9"/>
  <c r="K164" i="9"/>
  <c r="L164" i="9"/>
  <c r="M164" i="9"/>
  <c r="N164" i="9"/>
  <c r="O164" i="9"/>
  <c r="P164" i="9"/>
  <c r="H165" i="9"/>
  <c r="I165" i="9"/>
  <c r="J165" i="9"/>
  <c r="K165" i="9"/>
  <c r="L165" i="9"/>
  <c r="M165" i="9"/>
  <c r="N165" i="9"/>
  <c r="O165" i="9"/>
  <c r="P165" i="9"/>
  <c r="H166" i="9"/>
  <c r="I166" i="9"/>
  <c r="J166" i="9"/>
  <c r="K166" i="9"/>
  <c r="L166" i="9"/>
  <c r="M166" i="9"/>
  <c r="N166" i="9"/>
  <c r="O166" i="9"/>
  <c r="P166" i="9"/>
  <c r="H167" i="9"/>
  <c r="I167" i="9"/>
  <c r="J167" i="9"/>
  <c r="K167" i="9"/>
  <c r="L167" i="9"/>
  <c r="M167" i="9"/>
  <c r="N167" i="9"/>
  <c r="O167" i="9"/>
  <c r="P167" i="9"/>
  <c r="H168" i="9"/>
  <c r="I168" i="9"/>
  <c r="J168" i="9"/>
  <c r="K168" i="9"/>
  <c r="L168" i="9"/>
  <c r="M168" i="9"/>
  <c r="N168" i="9"/>
  <c r="O168" i="9"/>
  <c r="P168" i="9"/>
  <c r="H169" i="9"/>
  <c r="I169" i="9"/>
  <c r="J169" i="9"/>
  <c r="K169" i="9"/>
  <c r="L169" i="9"/>
  <c r="M169" i="9"/>
  <c r="N169" i="9"/>
  <c r="O169" i="9"/>
  <c r="P169" i="9"/>
  <c r="H170" i="9"/>
  <c r="I170" i="9"/>
  <c r="J170" i="9"/>
  <c r="K170" i="9"/>
  <c r="L170" i="9"/>
  <c r="M170" i="9"/>
  <c r="N170" i="9"/>
  <c r="O170" i="9"/>
  <c r="P170" i="9"/>
  <c r="H171" i="9"/>
  <c r="I171" i="9"/>
  <c r="J171" i="9"/>
  <c r="K171" i="9"/>
  <c r="L171" i="9"/>
  <c r="M171" i="9"/>
  <c r="N171" i="9"/>
  <c r="O171" i="9"/>
  <c r="P171" i="9"/>
  <c r="H172" i="9"/>
  <c r="I172" i="9"/>
  <c r="J172" i="9"/>
  <c r="K172" i="9"/>
  <c r="L172" i="9"/>
  <c r="M172" i="9"/>
  <c r="N172" i="9"/>
  <c r="O172" i="9"/>
  <c r="P172" i="9"/>
  <c r="H173" i="9"/>
  <c r="I173" i="9"/>
  <c r="J173" i="9"/>
  <c r="K173" i="9"/>
  <c r="L173" i="9"/>
  <c r="M173" i="9"/>
  <c r="N173" i="9"/>
  <c r="O173" i="9"/>
  <c r="P173" i="9"/>
  <c r="H174" i="9"/>
  <c r="I174" i="9"/>
  <c r="J174" i="9"/>
  <c r="K174" i="9"/>
  <c r="L174" i="9"/>
  <c r="M174" i="9"/>
  <c r="N174" i="9"/>
  <c r="O174" i="9"/>
  <c r="P174" i="9"/>
  <c r="H175" i="9"/>
  <c r="I175" i="9"/>
  <c r="J175" i="9"/>
  <c r="K175" i="9"/>
  <c r="L175" i="9"/>
  <c r="M175" i="9"/>
  <c r="N175" i="9"/>
  <c r="O175" i="9"/>
  <c r="P175" i="9"/>
  <c r="H176" i="9"/>
  <c r="I176" i="9"/>
  <c r="J176" i="9"/>
  <c r="K176" i="9"/>
  <c r="L176" i="9"/>
  <c r="M176" i="9"/>
  <c r="N176" i="9"/>
  <c r="O176" i="9"/>
  <c r="P176" i="9"/>
  <c r="H177" i="9"/>
  <c r="I177" i="9"/>
  <c r="J177" i="9"/>
  <c r="K177" i="9"/>
  <c r="L177" i="9"/>
  <c r="M177" i="9"/>
  <c r="N177" i="9"/>
  <c r="O177" i="9"/>
  <c r="P177" i="9"/>
  <c r="H178" i="9"/>
  <c r="I178" i="9"/>
  <c r="J178" i="9"/>
  <c r="K178" i="9"/>
  <c r="L178" i="9"/>
  <c r="M178" i="9"/>
  <c r="N178" i="9"/>
  <c r="O178" i="9"/>
  <c r="P178" i="9"/>
  <c r="H179" i="9"/>
  <c r="I179" i="9"/>
  <c r="J179" i="9"/>
  <c r="K179" i="9"/>
  <c r="L179" i="9"/>
  <c r="M179" i="9"/>
  <c r="N179" i="9"/>
  <c r="O179" i="9"/>
  <c r="P179" i="9"/>
  <c r="H180" i="9"/>
  <c r="I180" i="9"/>
  <c r="J180" i="9"/>
  <c r="K180" i="9"/>
  <c r="L180" i="9"/>
  <c r="M180" i="9"/>
  <c r="N180" i="9"/>
  <c r="O180" i="9"/>
  <c r="P180" i="9"/>
  <c r="H181" i="9"/>
  <c r="I181" i="9"/>
  <c r="J181" i="9"/>
  <c r="K181" i="9"/>
  <c r="L181" i="9"/>
  <c r="M181" i="9"/>
  <c r="N181" i="9"/>
  <c r="O181" i="9"/>
  <c r="P181" i="9"/>
  <c r="H182" i="9"/>
  <c r="I182" i="9"/>
  <c r="J182" i="9"/>
  <c r="K182" i="9"/>
  <c r="L182" i="9"/>
  <c r="M182" i="9"/>
  <c r="N182" i="9"/>
  <c r="O182" i="9"/>
  <c r="P182" i="9"/>
  <c r="H183" i="9"/>
  <c r="I183" i="9"/>
  <c r="J183" i="9"/>
  <c r="K183" i="9"/>
  <c r="L183" i="9"/>
  <c r="M183" i="9"/>
  <c r="N183" i="9"/>
  <c r="O183" i="9"/>
  <c r="P183" i="9"/>
  <c r="H184" i="9"/>
  <c r="I184" i="9"/>
  <c r="J184" i="9"/>
  <c r="K184" i="9"/>
  <c r="L184" i="9"/>
  <c r="M184" i="9"/>
  <c r="N184" i="9"/>
  <c r="O184" i="9"/>
  <c r="P184" i="9"/>
  <c r="H185" i="9"/>
  <c r="I185" i="9"/>
  <c r="J185" i="9"/>
  <c r="K185" i="9"/>
  <c r="L185" i="9"/>
  <c r="M185" i="9"/>
  <c r="N185" i="9"/>
  <c r="O185" i="9"/>
  <c r="P185" i="9"/>
  <c r="H186" i="9"/>
  <c r="I186" i="9"/>
  <c r="J186" i="9"/>
  <c r="K186" i="9"/>
  <c r="L186" i="9"/>
  <c r="M186" i="9"/>
  <c r="N186" i="9"/>
  <c r="O186" i="9"/>
  <c r="P186" i="9"/>
  <c r="H187" i="9"/>
  <c r="I187" i="9"/>
  <c r="J187" i="9"/>
  <c r="K187" i="9"/>
  <c r="L187" i="9"/>
  <c r="M187" i="9"/>
  <c r="N187" i="9"/>
  <c r="O187" i="9"/>
  <c r="P187" i="9"/>
  <c r="H188" i="9"/>
  <c r="I188" i="9"/>
  <c r="J188" i="9"/>
  <c r="K188" i="9"/>
  <c r="L188" i="9"/>
  <c r="M188" i="9"/>
  <c r="N188" i="9"/>
  <c r="O188" i="9"/>
  <c r="P188" i="9"/>
  <c r="H189" i="9"/>
  <c r="I189" i="9"/>
  <c r="J189" i="9"/>
  <c r="K189" i="9"/>
  <c r="L189" i="9"/>
  <c r="M189" i="9"/>
  <c r="N189" i="9"/>
  <c r="O189" i="9"/>
  <c r="P189" i="9"/>
  <c r="H190" i="9"/>
  <c r="I190" i="9"/>
  <c r="J190" i="9"/>
  <c r="K190" i="9"/>
  <c r="L190" i="9"/>
  <c r="M190" i="9"/>
  <c r="N190" i="9"/>
  <c r="O190" i="9"/>
  <c r="P190" i="9"/>
  <c r="H191" i="9"/>
  <c r="I191" i="9"/>
  <c r="J191" i="9"/>
  <c r="K191" i="9"/>
  <c r="L191" i="9"/>
  <c r="M191" i="9"/>
  <c r="N191" i="9"/>
  <c r="O191" i="9"/>
  <c r="P191" i="9"/>
  <c r="H192" i="9"/>
  <c r="I192" i="9"/>
  <c r="J192" i="9"/>
  <c r="K192" i="9"/>
  <c r="L192" i="9"/>
  <c r="M192" i="9"/>
  <c r="N192" i="9"/>
  <c r="O192" i="9"/>
  <c r="P192" i="9"/>
  <c r="H193" i="9"/>
  <c r="I193" i="9"/>
  <c r="J193" i="9"/>
  <c r="K193" i="9"/>
  <c r="L193" i="9"/>
  <c r="M193" i="9"/>
  <c r="N193" i="9"/>
  <c r="O193" i="9"/>
  <c r="P193" i="9"/>
  <c r="H194" i="9"/>
  <c r="I194" i="9"/>
  <c r="J194" i="9"/>
  <c r="K194" i="9"/>
  <c r="L194" i="9"/>
  <c r="M194" i="9"/>
  <c r="N194" i="9"/>
  <c r="O194" i="9"/>
  <c r="P194" i="9"/>
  <c r="H195" i="9"/>
  <c r="I195" i="9"/>
  <c r="J195" i="9"/>
  <c r="K195" i="9"/>
  <c r="L195" i="9"/>
  <c r="M195" i="9"/>
  <c r="N195" i="9"/>
  <c r="O195" i="9"/>
  <c r="P195" i="9"/>
  <c r="H196" i="9"/>
  <c r="I196" i="9"/>
  <c r="J196" i="9"/>
  <c r="K196" i="9"/>
  <c r="L196" i="9"/>
  <c r="M196" i="9"/>
  <c r="N196" i="9"/>
  <c r="O196" i="9"/>
  <c r="P196" i="9"/>
  <c r="H197" i="9"/>
  <c r="I197" i="9"/>
  <c r="J197" i="9"/>
  <c r="K197" i="9"/>
  <c r="L197" i="9"/>
  <c r="M197" i="9"/>
  <c r="N197" i="9"/>
  <c r="O197" i="9"/>
  <c r="P197" i="9"/>
  <c r="H198" i="9"/>
  <c r="I198" i="9"/>
  <c r="J198" i="9"/>
  <c r="K198" i="9"/>
  <c r="L198" i="9"/>
  <c r="M198" i="9"/>
  <c r="N198" i="9"/>
  <c r="O198" i="9"/>
  <c r="P198" i="9"/>
  <c r="H199" i="9"/>
  <c r="I199" i="9"/>
  <c r="J199" i="9"/>
  <c r="K199" i="9"/>
  <c r="L199" i="9"/>
  <c r="M199" i="9"/>
  <c r="N199" i="9"/>
  <c r="O199" i="9"/>
  <c r="P199" i="9"/>
  <c r="H200" i="9"/>
  <c r="I200" i="9"/>
  <c r="J200" i="9"/>
  <c r="K200" i="9"/>
  <c r="L200" i="9"/>
  <c r="M200" i="9"/>
  <c r="N200" i="9"/>
  <c r="O200" i="9"/>
  <c r="P200" i="9"/>
  <c r="H201" i="9"/>
  <c r="I201" i="9"/>
  <c r="J201" i="9"/>
  <c r="K201" i="9"/>
  <c r="L201" i="9"/>
  <c r="M201" i="9"/>
  <c r="N201" i="9"/>
  <c r="O201" i="9"/>
  <c r="P201" i="9"/>
  <c r="H202" i="9"/>
  <c r="I202" i="9"/>
  <c r="J202" i="9"/>
  <c r="K202" i="9"/>
  <c r="L202" i="9"/>
  <c r="M202" i="9"/>
  <c r="N202" i="9"/>
  <c r="O202" i="9"/>
  <c r="P202" i="9"/>
  <c r="H203" i="9"/>
  <c r="I203" i="9"/>
  <c r="J203" i="9"/>
  <c r="K203" i="9"/>
  <c r="L203" i="9"/>
  <c r="M203" i="9"/>
  <c r="N203" i="9"/>
  <c r="O203" i="9"/>
  <c r="P203" i="9"/>
  <c r="H204" i="9"/>
  <c r="I204" i="9"/>
  <c r="J204" i="9"/>
  <c r="K204" i="9"/>
  <c r="L204" i="9"/>
  <c r="M204" i="9"/>
  <c r="N204" i="9"/>
  <c r="O204" i="9"/>
  <c r="P204" i="9"/>
  <c r="H205" i="9"/>
  <c r="I205" i="9"/>
  <c r="J205" i="9"/>
  <c r="K205" i="9"/>
  <c r="L205" i="9"/>
  <c r="M205" i="9"/>
  <c r="N205" i="9"/>
  <c r="O205" i="9"/>
  <c r="P205" i="9"/>
  <c r="H206" i="9"/>
  <c r="I206" i="9"/>
  <c r="J206" i="9"/>
  <c r="K206" i="9"/>
  <c r="L206" i="9"/>
  <c r="M206" i="9"/>
  <c r="N206" i="9"/>
  <c r="O206" i="9"/>
  <c r="P206" i="9"/>
  <c r="H207" i="9"/>
  <c r="I207" i="9"/>
  <c r="J207" i="9"/>
  <c r="K207" i="9"/>
  <c r="L207" i="9"/>
  <c r="M207" i="9"/>
  <c r="N207" i="9"/>
  <c r="O207" i="9"/>
  <c r="P207" i="9"/>
  <c r="H208" i="9"/>
  <c r="I208" i="9"/>
  <c r="J208" i="9"/>
  <c r="K208" i="9"/>
  <c r="L208" i="9"/>
  <c r="M208" i="9"/>
  <c r="N208" i="9"/>
  <c r="O208" i="9"/>
  <c r="P208" i="9"/>
  <c r="H209" i="9"/>
  <c r="I209" i="9"/>
  <c r="J209" i="9"/>
  <c r="K209" i="9"/>
  <c r="L209" i="9"/>
  <c r="M209" i="9"/>
  <c r="N209" i="9"/>
  <c r="O209" i="9"/>
  <c r="P209" i="9"/>
  <c r="H210" i="9"/>
  <c r="I210" i="9"/>
  <c r="J210" i="9"/>
  <c r="K210" i="9"/>
  <c r="L210" i="9"/>
  <c r="M210" i="9"/>
  <c r="N210" i="9"/>
  <c r="O210" i="9"/>
  <c r="P210" i="9"/>
  <c r="H211" i="9"/>
  <c r="I211" i="9"/>
  <c r="J211" i="9"/>
  <c r="K211" i="9"/>
  <c r="L211" i="9"/>
  <c r="M211" i="9"/>
  <c r="N211" i="9"/>
  <c r="O211" i="9"/>
  <c r="P211" i="9"/>
  <c r="H212" i="9"/>
  <c r="I212" i="9"/>
  <c r="J212" i="9"/>
  <c r="K212" i="9"/>
  <c r="L212" i="9"/>
  <c r="M212" i="9"/>
  <c r="N212" i="9"/>
  <c r="O212" i="9"/>
  <c r="P212" i="9"/>
  <c r="H213" i="9"/>
  <c r="I213" i="9"/>
  <c r="J213" i="9"/>
  <c r="K213" i="9"/>
  <c r="L213" i="9"/>
  <c r="M213" i="9"/>
  <c r="N213" i="9"/>
  <c r="O213" i="9"/>
  <c r="P213" i="9"/>
  <c r="H214" i="9"/>
  <c r="I214" i="9"/>
  <c r="J214" i="9"/>
  <c r="K214" i="9"/>
  <c r="L214" i="9"/>
  <c r="M214" i="9"/>
  <c r="N214" i="9"/>
  <c r="O214" i="9"/>
  <c r="P214" i="9"/>
  <c r="H215" i="9"/>
  <c r="I215" i="9"/>
  <c r="J215" i="9"/>
  <c r="K215" i="9"/>
  <c r="L215" i="9"/>
  <c r="M215" i="9"/>
  <c r="N215" i="9"/>
  <c r="O215" i="9"/>
  <c r="P215" i="9"/>
  <c r="H216" i="9"/>
  <c r="I216" i="9"/>
  <c r="J216" i="9"/>
  <c r="K216" i="9"/>
  <c r="L216" i="9"/>
  <c r="M216" i="9"/>
  <c r="N216" i="9"/>
  <c r="O216" i="9"/>
  <c r="P216" i="9"/>
  <c r="H217" i="9"/>
  <c r="I217" i="9"/>
  <c r="J217" i="9"/>
  <c r="K217" i="9"/>
  <c r="L217" i="9"/>
  <c r="M217" i="9"/>
  <c r="N217" i="9"/>
  <c r="O217" i="9"/>
  <c r="P217" i="9"/>
  <c r="H218" i="9"/>
  <c r="I218" i="9"/>
  <c r="J218" i="9"/>
  <c r="K218" i="9"/>
  <c r="L218" i="9"/>
  <c r="M218" i="9"/>
  <c r="N218" i="9"/>
  <c r="O218" i="9"/>
  <c r="P218" i="9"/>
  <c r="H219" i="9"/>
  <c r="I219" i="9"/>
  <c r="J219" i="9"/>
  <c r="K219" i="9"/>
  <c r="L219" i="9"/>
  <c r="M219" i="9"/>
  <c r="N219" i="9"/>
  <c r="O219" i="9"/>
  <c r="P219" i="9"/>
  <c r="H220" i="9"/>
  <c r="I220" i="9"/>
  <c r="J220" i="9"/>
  <c r="K220" i="9"/>
  <c r="L220" i="9"/>
  <c r="M220" i="9"/>
  <c r="N220" i="9"/>
  <c r="O220" i="9"/>
  <c r="P220" i="9"/>
  <c r="H221" i="9"/>
  <c r="I221" i="9"/>
  <c r="J221" i="9"/>
  <c r="K221" i="9"/>
  <c r="L221" i="9"/>
  <c r="M221" i="9"/>
  <c r="N221" i="9"/>
  <c r="O221" i="9"/>
  <c r="P221" i="9"/>
  <c r="H222" i="9"/>
  <c r="I222" i="9"/>
  <c r="J222" i="9"/>
  <c r="K222" i="9"/>
  <c r="L222" i="9"/>
  <c r="M222" i="9"/>
  <c r="N222" i="9"/>
  <c r="O222" i="9"/>
  <c r="P222" i="9"/>
  <c r="H223" i="9"/>
  <c r="I223" i="9"/>
  <c r="J223" i="9"/>
  <c r="K223" i="9"/>
  <c r="L223" i="9"/>
  <c r="M223" i="9"/>
  <c r="N223" i="9"/>
  <c r="O223" i="9"/>
  <c r="P223" i="9"/>
  <c r="H224" i="9"/>
  <c r="I224" i="9"/>
  <c r="J224" i="9"/>
  <c r="K224" i="9"/>
  <c r="L224" i="9"/>
  <c r="M224" i="9"/>
  <c r="N224" i="9"/>
  <c r="O224" i="9"/>
  <c r="P224" i="9"/>
  <c r="H225" i="9"/>
  <c r="I225" i="9"/>
  <c r="J225" i="9"/>
  <c r="K225" i="9"/>
  <c r="L225" i="9"/>
  <c r="M225" i="9"/>
  <c r="N225" i="9"/>
  <c r="O225" i="9"/>
  <c r="P225" i="9"/>
  <c r="H226" i="9"/>
  <c r="I226" i="9"/>
  <c r="J226" i="9"/>
  <c r="K226" i="9"/>
  <c r="L226" i="9"/>
  <c r="M226" i="9"/>
  <c r="N226" i="9"/>
  <c r="O226" i="9"/>
  <c r="P226" i="9"/>
  <c r="H227" i="9"/>
  <c r="I227" i="9"/>
  <c r="J227" i="9"/>
  <c r="K227" i="9"/>
  <c r="L227" i="9"/>
  <c r="M227" i="9"/>
  <c r="N227" i="9"/>
  <c r="O227" i="9"/>
  <c r="P227" i="9"/>
  <c r="H228" i="9"/>
  <c r="I228" i="9"/>
  <c r="J228" i="9"/>
  <c r="K228" i="9"/>
  <c r="L228" i="9"/>
  <c r="M228" i="9"/>
  <c r="N228" i="9"/>
  <c r="O228" i="9"/>
  <c r="P228" i="9"/>
  <c r="H229" i="9"/>
  <c r="I229" i="9"/>
  <c r="J229" i="9"/>
  <c r="K229" i="9"/>
  <c r="L229" i="9"/>
  <c r="M229" i="9"/>
  <c r="N229" i="9"/>
  <c r="O229" i="9"/>
  <c r="P229" i="9"/>
  <c r="H230" i="9"/>
  <c r="I230" i="9"/>
  <c r="J230" i="9"/>
  <c r="K230" i="9"/>
  <c r="L230" i="9"/>
  <c r="M230" i="9"/>
  <c r="N230" i="9"/>
  <c r="O230" i="9"/>
  <c r="P230" i="9"/>
  <c r="H231" i="9"/>
  <c r="I231" i="9"/>
  <c r="J231" i="9"/>
  <c r="K231" i="9"/>
  <c r="L231" i="9"/>
  <c r="M231" i="9"/>
  <c r="N231" i="9"/>
  <c r="O231" i="9"/>
  <c r="P231" i="9"/>
  <c r="H232" i="9"/>
  <c r="I232" i="9"/>
  <c r="J232" i="9"/>
  <c r="K232" i="9"/>
  <c r="L232" i="9"/>
  <c r="M232" i="9"/>
  <c r="N232" i="9"/>
  <c r="O232" i="9"/>
  <c r="P232" i="9"/>
  <c r="H233" i="9"/>
  <c r="I233" i="9"/>
  <c r="J233" i="9"/>
  <c r="K233" i="9"/>
  <c r="L233" i="9"/>
  <c r="M233" i="9"/>
  <c r="N233" i="9"/>
  <c r="O233" i="9"/>
  <c r="P233" i="9"/>
  <c r="H234" i="9"/>
  <c r="I234" i="9"/>
  <c r="J234" i="9"/>
  <c r="K234" i="9"/>
  <c r="L234" i="9"/>
  <c r="M234" i="9"/>
  <c r="N234" i="9"/>
  <c r="O234" i="9"/>
  <c r="P234" i="9"/>
  <c r="H235" i="9"/>
  <c r="I235" i="9"/>
  <c r="J235" i="9"/>
  <c r="K235" i="9"/>
  <c r="L235" i="9"/>
  <c r="M235" i="9"/>
  <c r="N235" i="9"/>
  <c r="O235" i="9"/>
  <c r="P235" i="9"/>
  <c r="H236" i="9"/>
  <c r="I236" i="9"/>
  <c r="J236" i="9"/>
  <c r="K236" i="9"/>
  <c r="L236" i="9"/>
  <c r="M236" i="9"/>
  <c r="N236" i="9"/>
  <c r="O236" i="9"/>
  <c r="P236" i="9"/>
  <c r="H237" i="9"/>
  <c r="I237" i="9"/>
  <c r="J237" i="9"/>
  <c r="K237" i="9"/>
  <c r="L237" i="9"/>
  <c r="M237" i="9"/>
  <c r="N237" i="9"/>
  <c r="O237" i="9"/>
  <c r="P237" i="9"/>
  <c r="H238" i="9"/>
  <c r="I238" i="9"/>
  <c r="J238" i="9"/>
  <c r="K238" i="9"/>
  <c r="L238" i="9"/>
  <c r="M238" i="9"/>
  <c r="N238" i="9"/>
  <c r="O238" i="9"/>
  <c r="P238" i="9"/>
  <c r="H239" i="9"/>
  <c r="I239" i="9"/>
  <c r="J239" i="9"/>
  <c r="K239" i="9"/>
  <c r="L239" i="9"/>
  <c r="M239" i="9"/>
  <c r="N239" i="9"/>
  <c r="O239" i="9"/>
  <c r="P239" i="9"/>
  <c r="H240" i="9"/>
  <c r="I240" i="9"/>
  <c r="J240" i="9"/>
  <c r="K240" i="9"/>
  <c r="L240" i="9"/>
  <c r="M240" i="9"/>
  <c r="N240" i="9"/>
  <c r="O240" i="9"/>
  <c r="P240" i="9"/>
  <c r="H241" i="9"/>
  <c r="I241" i="9"/>
  <c r="J241" i="9"/>
  <c r="K241" i="9"/>
  <c r="L241" i="9"/>
  <c r="M241" i="9"/>
  <c r="N241" i="9"/>
  <c r="O241" i="9"/>
  <c r="P241" i="9"/>
  <c r="H242" i="9"/>
  <c r="I242" i="9"/>
  <c r="J242" i="9"/>
  <c r="K242" i="9"/>
  <c r="L242" i="9"/>
  <c r="M242" i="9"/>
  <c r="N242" i="9"/>
  <c r="O242" i="9"/>
  <c r="P242" i="9"/>
  <c r="H243" i="9"/>
  <c r="I243" i="9"/>
  <c r="J243" i="9"/>
  <c r="K243" i="9"/>
  <c r="L243" i="9"/>
  <c r="M243" i="9"/>
  <c r="N243" i="9"/>
  <c r="O243" i="9"/>
  <c r="P243" i="9"/>
  <c r="H244" i="9"/>
  <c r="I244" i="9"/>
  <c r="J244" i="9"/>
  <c r="K244" i="9"/>
  <c r="L244" i="9"/>
  <c r="M244" i="9"/>
  <c r="N244" i="9"/>
  <c r="O244" i="9"/>
  <c r="P244" i="9"/>
  <c r="H245" i="9"/>
  <c r="I245" i="9"/>
  <c r="J245" i="9"/>
  <c r="K245" i="9"/>
  <c r="L245" i="9"/>
  <c r="M245" i="9"/>
  <c r="N245" i="9"/>
  <c r="O245" i="9"/>
  <c r="P245" i="9"/>
  <c r="H246" i="9"/>
  <c r="I246" i="9"/>
  <c r="J246" i="9"/>
  <c r="K246" i="9"/>
  <c r="L246" i="9"/>
  <c r="M246" i="9"/>
  <c r="N246" i="9"/>
  <c r="O246" i="9"/>
  <c r="P246" i="9"/>
  <c r="H247" i="9"/>
  <c r="I247" i="9"/>
  <c r="J247" i="9"/>
  <c r="K247" i="9"/>
  <c r="L247" i="9"/>
  <c r="M247" i="9"/>
  <c r="N247" i="9"/>
  <c r="O247" i="9"/>
  <c r="P247" i="9"/>
  <c r="H248" i="9"/>
  <c r="I248" i="9"/>
  <c r="J248" i="9"/>
  <c r="K248" i="9"/>
  <c r="L248" i="9"/>
  <c r="M248" i="9"/>
  <c r="N248" i="9"/>
  <c r="O248" i="9"/>
  <c r="P248" i="9"/>
  <c r="H249" i="9"/>
  <c r="I249" i="9"/>
  <c r="J249" i="9"/>
  <c r="K249" i="9"/>
  <c r="L249" i="9"/>
  <c r="M249" i="9"/>
  <c r="N249" i="9"/>
  <c r="O249" i="9"/>
  <c r="P249" i="9"/>
  <c r="H250" i="9"/>
  <c r="I250" i="9"/>
  <c r="J250" i="9"/>
  <c r="K250" i="9"/>
  <c r="L250" i="9"/>
  <c r="M250" i="9"/>
  <c r="N250" i="9"/>
  <c r="O250" i="9"/>
  <c r="P250" i="9"/>
  <c r="H251" i="9"/>
  <c r="I251" i="9"/>
  <c r="J251" i="9"/>
  <c r="K251" i="9"/>
  <c r="L251" i="9"/>
  <c r="M251" i="9"/>
  <c r="N251" i="9"/>
  <c r="O251" i="9"/>
  <c r="P251" i="9"/>
  <c r="H252" i="9"/>
  <c r="I252" i="9"/>
  <c r="J252" i="9"/>
  <c r="K252" i="9"/>
  <c r="L252" i="9"/>
  <c r="M252" i="9"/>
  <c r="N252" i="9"/>
  <c r="O252" i="9"/>
  <c r="P252" i="9"/>
  <c r="H253" i="9"/>
  <c r="I253" i="9"/>
  <c r="J253" i="9"/>
  <c r="K253" i="9"/>
  <c r="L253" i="9"/>
  <c r="M253" i="9"/>
  <c r="N253" i="9"/>
  <c r="O253" i="9"/>
  <c r="P253" i="9"/>
  <c r="H254" i="9"/>
  <c r="I254" i="9"/>
  <c r="J254" i="9"/>
  <c r="K254" i="9"/>
  <c r="L254" i="9"/>
  <c r="M254" i="9"/>
  <c r="N254" i="9"/>
  <c r="O254" i="9"/>
  <c r="P254" i="9"/>
  <c r="H255" i="9"/>
  <c r="I255" i="9"/>
  <c r="J255" i="9"/>
  <c r="K255" i="9"/>
  <c r="L255" i="9"/>
  <c r="M255" i="9"/>
  <c r="N255" i="9"/>
  <c r="O255" i="9"/>
  <c r="P255" i="9"/>
  <c r="H256" i="9"/>
  <c r="I256" i="9"/>
  <c r="J256" i="9"/>
  <c r="K256" i="9"/>
  <c r="L256" i="9"/>
  <c r="M256" i="9"/>
  <c r="N256" i="9"/>
  <c r="O256" i="9"/>
  <c r="P256" i="9"/>
  <c r="H257" i="9"/>
  <c r="I257" i="9"/>
  <c r="J257" i="9"/>
  <c r="K257" i="9"/>
  <c r="L257" i="9"/>
  <c r="M257" i="9"/>
  <c r="N257" i="9"/>
  <c r="O257" i="9"/>
  <c r="P257" i="9"/>
  <c r="H258" i="9"/>
  <c r="I258" i="9"/>
  <c r="J258" i="9"/>
  <c r="K258" i="9"/>
  <c r="L258" i="9"/>
  <c r="M258" i="9"/>
  <c r="N258" i="9"/>
  <c r="O258" i="9"/>
  <c r="P258" i="9"/>
  <c r="H259" i="9"/>
  <c r="I259" i="9"/>
  <c r="J259" i="9"/>
  <c r="K259" i="9"/>
  <c r="L259" i="9"/>
  <c r="M259" i="9"/>
  <c r="N259" i="9"/>
  <c r="O259" i="9"/>
  <c r="P259" i="9"/>
  <c r="H260" i="9"/>
  <c r="I260" i="9"/>
  <c r="J260" i="9"/>
  <c r="K260" i="9"/>
  <c r="L260" i="9"/>
  <c r="M260" i="9"/>
  <c r="N260" i="9"/>
  <c r="O260" i="9"/>
  <c r="P260" i="9"/>
  <c r="H261" i="9"/>
  <c r="I261" i="9"/>
  <c r="J261" i="9"/>
  <c r="K261" i="9"/>
  <c r="L261" i="9"/>
  <c r="M261" i="9"/>
  <c r="N261" i="9"/>
  <c r="O261" i="9"/>
  <c r="P261" i="9"/>
  <c r="H262" i="9"/>
  <c r="I262" i="9"/>
  <c r="J262" i="9"/>
  <c r="K262" i="9"/>
  <c r="L262" i="9"/>
  <c r="M262" i="9"/>
  <c r="N262" i="9"/>
  <c r="O262" i="9"/>
  <c r="P262" i="9"/>
  <c r="H263" i="9"/>
  <c r="I263" i="9"/>
  <c r="J263" i="9"/>
  <c r="K263" i="9"/>
  <c r="L263" i="9"/>
  <c r="M263" i="9"/>
  <c r="N263" i="9"/>
  <c r="O263" i="9"/>
  <c r="P263" i="9"/>
  <c r="H264" i="9"/>
  <c r="I264" i="9"/>
  <c r="J264" i="9"/>
  <c r="K264" i="9"/>
  <c r="L264" i="9"/>
  <c r="M264" i="9"/>
  <c r="N264" i="9"/>
  <c r="O264" i="9"/>
  <c r="P264" i="9"/>
  <c r="H265" i="9"/>
  <c r="I265" i="9"/>
  <c r="J265" i="9"/>
  <c r="K265" i="9"/>
  <c r="L265" i="9"/>
  <c r="M265" i="9"/>
  <c r="N265" i="9"/>
  <c r="O265" i="9"/>
  <c r="P265" i="9"/>
  <c r="H266" i="9"/>
  <c r="I266" i="9"/>
  <c r="J266" i="9"/>
  <c r="K266" i="9"/>
  <c r="L266" i="9"/>
  <c r="M266" i="9"/>
  <c r="N266" i="9"/>
  <c r="O266" i="9"/>
  <c r="P266" i="9"/>
  <c r="H267" i="9"/>
  <c r="I267" i="9"/>
  <c r="J267" i="9"/>
  <c r="K267" i="9"/>
  <c r="L267" i="9"/>
  <c r="M267" i="9"/>
  <c r="N267" i="9"/>
  <c r="O267" i="9"/>
  <c r="P267" i="9"/>
  <c r="H268" i="9"/>
  <c r="I268" i="9"/>
  <c r="J268" i="9"/>
  <c r="K268" i="9"/>
  <c r="L268" i="9"/>
  <c r="M268" i="9"/>
  <c r="N268" i="9"/>
  <c r="O268" i="9"/>
  <c r="P268" i="9"/>
  <c r="H269" i="9"/>
  <c r="I269" i="9"/>
  <c r="J269" i="9"/>
  <c r="K269" i="9"/>
  <c r="L269" i="9"/>
  <c r="M269" i="9"/>
  <c r="N269" i="9"/>
  <c r="O269" i="9"/>
  <c r="P269" i="9"/>
  <c r="H270" i="9"/>
  <c r="I270" i="9"/>
  <c r="J270" i="9"/>
  <c r="K270" i="9"/>
  <c r="L270" i="9"/>
  <c r="M270" i="9"/>
  <c r="N270" i="9"/>
  <c r="O270" i="9"/>
  <c r="P270" i="9"/>
  <c r="P3" i="9"/>
  <c r="O3" i="9"/>
  <c r="N3" i="9"/>
  <c r="M3" i="9"/>
  <c r="L3" i="9"/>
  <c r="K3" i="9"/>
  <c r="J3" i="9"/>
  <c r="I3" i="9"/>
  <c r="H3" i="9"/>
  <c r="B22" i="9"/>
  <c r="C22" i="9"/>
  <c r="D22" i="9"/>
  <c r="E22" i="9"/>
  <c r="F22" i="9"/>
  <c r="G22" i="9"/>
  <c r="B23" i="9"/>
  <c r="C23" i="9"/>
  <c r="D23" i="9"/>
  <c r="E23" i="9"/>
  <c r="F23" i="9"/>
  <c r="G23" i="9"/>
  <c r="B24" i="9"/>
  <c r="C24" i="9"/>
  <c r="D24" i="9"/>
  <c r="E24" i="9"/>
  <c r="F24" i="9"/>
  <c r="G24" i="9"/>
  <c r="B25" i="9"/>
  <c r="C25" i="9"/>
  <c r="D25" i="9"/>
  <c r="E25" i="9"/>
  <c r="F25" i="9"/>
  <c r="G25" i="9"/>
  <c r="B26" i="9"/>
  <c r="C26" i="9"/>
  <c r="D26" i="9"/>
  <c r="E26" i="9"/>
  <c r="F26" i="9"/>
  <c r="G26" i="9"/>
  <c r="B27" i="9"/>
  <c r="C27" i="9"/>
  <c r="D27" i="9"/>
  <c r="E27" i="9"/>
  <c r="F27" i="9"/>
  <c r="G27" i="9"/>
  <c r="B28" i="9"/>
  <c r="C28" i="9"/>
  <c r="D28" i="9"/>
  <c r="E28" i="9"/>
  <c r="F28" i="9"/>
  <c r="G28" i="9"/>
  <c r="B29" i="9"/>
  <c r="C29" i="9"/>
  <c r="D29" i="9"/>
  <c r="E29" i="9"/>
  <c r="F29" i="9"/>
  <c r="G29" i="9"/>
  <c r="B30" i="9"/>
  <c r="C30" i="9"/>
  <c r="D30" i="9"/>
  <c r="E30" i="9"/>
  <c r="F30" i="9"/>
  <c r="G30" i="9"/>
  <c r="B31" i="9"/>
  <c r="C31" i="9"/>
  <c r="D31" i="9"/>
  <c r="E31" i="9"/>
  <c r="F31" i="9"/>
  <c r="G31" i="9"/>
  <c r="B32" i="9"/>
  <c r="C32" i="9"/>
  <c r="D32" i="9"/>
  <c r="E32" i="9"/>
  <c r="F32" i="9"/>
  <c r="G32" i="9"/>
  <c r="B33" i="9"/>
  <c r="C33" i="9"/>
  <c r="D33" i="9"/>
  <c r="E33" i="9"/>
  <c r="F33" i="9"/>
  <c r="G33" i="9"/>
  <c r="B34" i="9"/>
  <c r="C34" i="9"/>
  <c r="D34" i="9"/>
  <c r="E34" i="9"/>
  <c r="F34" i="9"/>
  <c r="G34" i="9"/>
  <c r="B35" i="9"/>
  <c r="C35" i="9"/>
  <c r="D35" i="9"/>
  <c r="E35" i="9"/>
  <c r="F35" i="9"/>
  <c r="G35" i="9"/>
  <c r="B36" i="9"/>
  <c r="C36" i="9"/>
  <c r="D36" i="9"/>
  <c r="E36" i="9"/>
  <c r="F36" i="9"/>
  <c r="G36" i="9"/>
  <c r="B37" i="9"/>
  <c r="C37" i="9"/>
  <c r="D37" i="9"/>
  <c r="E37" i="9"/>
  <c r="F37" i="9"/>
  <c r="G37" i="9"/>
  <c r="B38" i="9"/>
  <c r="C38" i="9"/>
  <c r="D38" i="9"/>
  <c r="E38" i="9"/>
  <c r="F38" i="9"/>
  <c r="G38" i="9"/>
  <c r="B39" i="9"/>
  <c r="C39" i="9"/>
  <c r="D39" i="9"/>
  <c r="E39" i="9"/>
  <c r="F39" i="9"/>
  <c r="G39" i="9"/>
  <c r="B40" i="9"/>
  <c r="C40" i="9"/>
  <c r="D40" i="9"/>
  <c r="E40" i="9"/>
  <c r="F40" i="9"/>
  <c r="G40" i="9"/>
  <c r="B41" i="9"/>
  <c r="C41" i="9"/>
  <c r="D41" i="9"/>
  <c r="E41" i="9"/>
  <c r="F41" i="9"/>
  <c r="G41" i="9"/>
  <c r="B42" i="9"/>
  <c r="C42" i="9"/>
  <c r="D42" i="9"/>
  <c r="E42" i="9"/>
  <c r="F42" i="9"/>
  <c r="G42" i="9"/>
  <c r="B43" i="9"/>
  <c r="C43" i="9"/>
  <c r="D43" i="9"/>
  <c r="E43" i="9"/>
  <c r="F43" i="9"/>
  <c r="G43" i="9"/>
  <c r="B44" i="9"/>
  <c r="C44" i="9"/>
  <c r="D44" i="9"/>
  <c r="E44" i="9"/>
  <c r="F44" i="9"/>
  <c r="G44" i="9"/>
  <c r="B45" i="9"/>
  <c r="C45" i="9"/>
  <c r="D45" i="9"/>
  <c r="E45" i="9"/>
  <c r="F45" i="9"/>
  <c r="G45" i="9"/>
  <c r="B46" i="9"/>
  <c r="C46" i="9"/>
  <c r="D46" i="9"/>
  <c r="E46" i="9"/>
  <c r="F46" i="9"/>
  <c r="G46" i="9"/>
  <c r="B47" i="9"/>
  <c r="C47" i="9"/>
  <c r="D47" i="9"/>
  <c r="E47" i="9"/>
  <c r="F47" i="9"/>
  <c r="G47" i="9"/>
  <c r="B48" i="9"/>
  <c r="C48" i="9"/>
  <c r="D48" i="9"/>
  <c r="E48" i="9"/>
  <c r="F48" i="9"/>
  <c r="G48" i="9"/>
  <c r="B49" i="9"/>
  <c r="C49" i="9"/>
  <c r="D49" i="9"/>
  <c r="E49" i="9"/>
  <c r="F49" i="9"/>
  <c r="G49" i="9"/>
  <c r="B50" i="9"/>
  <c r="C50" i="9"/>
  <c r="D50" i="9"/>
  <c r="E50" i="9"/>
  <c r="F50" i="9"/>
  <c r="G50" i="9"/>
  <c r="B51" i="9"/>
  <c r="C51" i="9"/>
  <c r="D51" i="9"/>
  <c r="E51" i="9"/>
  <c r="F51" i="9"/>
  <c r="G51" i="9"/>
  <c r="B52" i="9"/>
  <c r="C52" i="9"/>
  <c r="D52" i="9"/>
  <c r="E52" i="9"/>
  <c r="F52" i="9"/>
  <c r="G52" i="9"/>
  <c r="B53" i="9"/>
  <c r="C53" i="9"/>
  <c r="D53" i="9"/>
  <c r="E53" i="9"/>
  <c r="F53" i="9"/>
  <c r="G53" i="9"/>
  <c r="B54" i="9"/>
  <c r="C54" i="9"/>
  <c r="D54" i="9"/>
  <c r="E54" i="9"/>
  <c r="F54" i="9"/>
  <c r="G54" i="9"/>
  <c r="B55" i="9"/>
  <c r="C55" i="9"/>
  <c r="D55" i="9"/>
  <c r="E55" i="9"/>
  <c r="F55" i="9"/>
  <c r="G55" i="9"/>
  <c r="B56" i="9"/>
  <c r="C56" i="9"/>
  <c r="D56" i="9"/>
  <c r="E56" i="9"/>
  <c r="F56" i="9"/>
  <c r="G56" i="9"/>
  <c r="B57" i="9"/>
  <c r="C57" i="9"/>
  <c r="D57" i="9"/>
  <c r="E57" i="9"/>
  <c r="F57" i="9"/>
  <c r="G57" i="9"/>
  <c r="B58" i="9"/>
  <c r="C58" i="9"/>
  <c r="D58" i="9"/>
  <c r="E58" i="9"/>
  <c r="F58" i="9"/>
  <c r="G58" i="9"/>
  <c r="B59" i="9"/>
  <c r="C59" i="9"/>
  <c r="D59" i="9"/>
  <c r="E59" i="9"/>
  <c r="F59" i="9"/>
  <c r="G59" i="9"/>
  <c r="B60" i="9"/>
  <c r="C60" i="9"/>
  <c r="D60" i="9"/>
  <c r="E60" i="9"/>
  <c r="F60" i="9"/>
  <c r="G60" i="9"/>
  <c r="B61" i="9"/>
  <c r="C61" i="9"/>
  <c r="D61" i="9"/>
  <c r="E61" i="9"/>
  <c r="F61" i="9"/>
  <c r="G61" i="9"/>
  <c r="B62" i="9"/>
  <c r="C62" i="9"/>
  <c r="D62" i="9"/>
  <c r="E62" i="9"/>
  <c r="F62" i="9"/>
  <c r="G62" i="9"/>
  <c r="B63" i="9"/>
  <c r="C63" i="9"/>
  <c r="D63" i="9"/>
  <c r="E63" i="9"/>
  <c r="F63" i="9"/>
  <c r="G63" i="9"/>
  <c r="B64" i="9"/>
  <c r="C64" i="9"/>
  <c r="D64" i="9"/>
  <c r="E64" i="9"/>
  <c r="F64" i="9"/>
  <c r="G64" i="9"/>
  <c r="B65" i="9"/>
  <c r="C65" i="9"/>
  <c r="D65" i="9"/>
  <c r="E65" i="9"/>
  <c r="F65" i="9"/>
  <c r="G65" i="9"/>
  <c r="B66" i="9"/>
  <c r="C66" i="9"/>
  <c r="D66" i="9"/>
  <c r="E66" i="9"/>
  <c r="F66" i="9"/>
  <c r="G66" i="9"/>
  <c r="B67" i="9"/>
  <c r="C67" i="9"/>
  <c r="D67" i="9"/>
  <c r="E67" i="9"/>
  <c r="F67" i="9"/>
  <c r="G67" i="9"/>
  <c r="B68" i="9"/>
  <c r="C68" i="9"/>
  <c r="D68" i="9"/>
  <c r="E68" i="9"/>
  <c r="F68" i="9"/>
  <c r="G68" i="9"/>
  <c r="B69" i="9"/>
  <c r="C69" i="9"/>
  <c r="D69" i="9"/>
  <c r="E69" i="9"/>
  <c r="F69" i="9"/>
  <c r="G69" i="9"/>
  <c r="B70" i="9"/>
  <c r="C70" i="9"/>
  <c r="D70" i="9"/>
  <c r="E70" i="9"/>
  <c r="F70" i="9"/>
  <c r="G70" i="9"/>
  <c r="B71" i="9"/>
  <c r="C71" i="9"/>
  <c r="D71" i="9"/>
  <c r="E71" i="9"/>
  <c r="F71" i="9"/>
  <c r="G71" i="9"/>
  <c r="B72" i="9"/>
  <c r="C72" i="9"/>
  <c r="D72" i="9"/>
  <c r="E72" i="9"/>
  <c r="F72" i="9"/>
  <c r="G72" i="9"/>
  <c r="B73" i="9"/>
  <c r="C73" i="9"/>
  <c r="D73" i="9"/>
  <c r="E73" i="9"/>
  <c r="F73" i="9"/>
  <c r="G73" i="9"/>
  <c r="B74" i="9"/>
  <c r="C74" i="9"/>
  <c r="D74" i="9"/>
  <c r="E74" i="9"/>
  <c r="F74" i="9"/>
  <c r="G74" i="9"/>
  <c r="B75" i="9"/>
  <c r="C75" i="9"/>
  <c r="D75" i="9"/>
  <c r="E75" i="9"/>
  <c r="F75" i="9"/>
  <c r="G75" i="9"/>
  <c r="B76" i="9"/>
  <c r="C76" i="9"/>
  <c r="D76" i="9"/>
  <c r="E76" i="9"/>
  <c r="F76" i="9"/>
  <c r="G76" i="9"/>
  <c r="B77" i="9"/>
  <c r="C77" i="9"/>
  <c r="D77" i="9"/>
  <c r="E77" i="9"/>
  <c r="F77" i="9"/>
  <c r="G77" i="9"/>
  <c r="B78" i="9"/>
  <c r="C78" i="9"/>
  <c r="D78" i="9"/>
  <c r="E78" i="9"/>
  <c r="F78" i="9"/>
  <c r="G78" i="9"/>
  <c r="B79" i="9"/>
  <c r="C79" i="9"/>
  <c r="D79" i="9"/>
  <c r="E79" i="9"/>
  <c r="F79" i="9"/>
  <c r="G79" i="9"/>
  <c r="B80" i="9"/>
  <c r="C80" i="9"/>
  <c r="D80" i="9"/>
  <c r="E80" i="9"/>
  <c r="F80" i="9"/>
  <c r="G80" i="9"/>
  <c r="B81" i="9"/>
  <c r="C81" i="9"/>
  <c r="D81" i="9"/>
  <c r="E81" i="9"/>
  <c r="F81" i="9"/>
  <c r="G81" i="9"/>
  <c r="B82" i="9"/>
  <c r="C82" i="9"/>
  <c r="D82" i="9"/>
  <c r="E82" i="9"/>
  <c r="F82" i="9"/>
  <c r="G82" i="9"/>
  <c r="B83" i="9"/>
  <c r="C83" i="9"/>
  <c r="D83" i="9"/>
  <c r="E83" i="9"/>
  <c r="F83" i="9"/>
  <c r="G83" i="9"/>
  <c r="B84" i="9"/>
  <c r="C84" i="9"/>
  <c r="D84" i="9"/>
  <c r="E84" i="9"/>
  <c r="F84" i="9"/>
  <c r="G84" i="9"/>
  <c r="B85" i="9"/>
  <c r="C85" i="9"/>
  <c r="D85" i="9"/>
  <c r="E85" i="9"/>
  <c r="F85" i="9"/>
  <c r="G85" i="9"/>
  <c r="B86" i="9"/>
  <c r="C86" i="9"/>
  <c r="D86" i="9"/>
  <c r="E86" i="9"/>
  <c r="F86" i="9"/>
  <c r="G86" i="9"/>
  <c r="B87" i="9"/>
  <c r="C87" i="9"/>
  <c r="D87" i="9"/>
  <c r="E87" i="9"/>
  <c r="F87" i="9"/>
  <c r="G87" i="9"/>
  <c r="B88" i="9"/>
  <c r="C88" i="9"/>
  <c r="D88" i="9"/>
  <c r="E88" i="9"/>
  <c r="F88" i="9"/>
  <c r="G88" i="9"/>
  <c r="B89" i="9"/>
  <c r="C89" i="9"/>
  <c r="D89" i="9"/>
  <c r="E89" i="9"/>
  <c r="F89" i="9"/>
  <c r="G89" i="9"/>
  <c r="B90" i="9"/>
  <c r="C90" i="9"/>
  <c r="D90" i="9"/>
  <c r="E90" i="9"/>
  <c r="F90" i="9"/>
  <c r="G90" i="9"/>
  <c r="B91" i="9"/>
  <c r="C91" i="9"/>
  <c r="D91" i="9"/>
  <c r="E91" i="9"/>
  <c r="F91" i="9"/>
  <c r="G91" i="9"/>
  <c r="B92" i="9"/>
  <c r="C92" i="9"/>
  <c r="D92" i="9"/>
  <c r="E92" i="9"/>
  <c r="F92" i="9"/>
  <c r="G92" i="9"/>
  <c r="B93" i="9"/>
  <c r="C93" i="9"/>
  <c r="D93" i="9"/>
  <c r="E93" i="9"/>
  <c r="F93" i="9"/>
  <c r="G93" i="9"/>
  <c r="B94" i="9"/>
  <c r="C94" i="9"/>
  <c r="D94" i="9"/>
  <c r="E94" i="9"/>
  <c r="F94" i="9"/>
  <c r="G94" i="9"/>
  <c r="B95" i="9"/>
  <c r="C95" i="9"/>
  <c r="D95" i="9"/>
  <c r="E95" i="9"/>
  <c r="F95" i="9"/>
  <c r="G95" i="9"/>
  <c r="B96" i="9"/>
  <c r="C96" i="9"/>
  <c r="D96" i="9"/>
  <c r="E96" i="9"/>
  <c r="F96" i="9"/>
  <c r="G96" i="9"/>
  <c r="B97" i="9"/>
  <c r="C97" i="9"/>
  <c r="D97" i="9"/>
  <c r="E97" i="9"/>
  <c r="F97" i="9"/>
  <c r="G97" i="9"/>
  <c r="B98" i="9"/>
  <c r="C98" i="9"/>
  <c r="D98" i="9"/>
  <c r="E98" i="9"/>
  <c r="F98" i="9"/>
  <c r="G98" i="9"/>
  <c r="B99" i="9"/>
  <c r="C99" i="9"/>
  <c r="D99" i="9"/>
  <c r="E99" i="9"/>
  <c r="F99" i="9"/>
  <c r="G99" i="9"/>
  <c r="B100" i="9"/>
  <c r="C100" i="9"/>
  <c r="D100" i="9"/>
  <c r="E100" i="9"/>
  <c r="F100" i="9"/>
  <c r="G100" i="9"/>
  <c r="B101" i="9"/>
  <c r="C101" i="9"/>
  <c r="D101" i="9"/>
  <c r="E101" i="9"/>
  <c r="F101" i="9"/>
  <c r="G101" i="9"/>
  <c r="B102" i="9"/>
  <c r="C102" i="9"/>
  <c r="D102" i="9"/>
  <c r="E102" i="9"/>
  <c r="F102" i="9"/>
  <c r="G102" i="9"/>
  <c r="B103" i="9"/>
  <c r="C103" i="9"/>
  <c r="D103" i="9"/>
  <c r="E103" i="9"/>
  <c r="F103" i="9"/>
  <c r="G103" i="9"/>
  <c r="B104" i="9"/>
  <c r="C104" i="9"/>
  <c r="D104" i="9"/>
  <c r="E104" i="9"/>
  <c r="F104" i="9"/>
  <c r="G104" i="9"/>
  <c r="B105" i="9"/>
  <c r="C105" i="9"/>
  <c r="D105" i="9"/>
  <c r="E105" i="9"/>
  <c r="F105" i="9"/>
  <c r="G105" i="9"/>
  <c r="B106" i="9"/>
  <c r="C106" i="9"/>
  <c r="D106" i="9"/>
  <c r="E106" i="9"/>
  <c r="F106" i="9"/>
  <c r="G106" i="9"/>
  <c r="B107" i="9"/>
  <c r="C107" i="9"/>
  <c r="D107" i="9"/>
  <c r="E107" i="9"/>
  <c r="F107" i="9"/>
  <c r="G107" i="9"/>
  <c r="B108" i="9"/>
  <c r="C108" i="9"/>
  <c r="D108" i="9"/>
  <c r="E108" i="9"/>
  <c r="F108" i="9"/>
  <c r="G108" i="9"/>
  <c r="B109" i="9"/>
  <c r="C109" i="9"/>
  <c r="D109" i="9"/>
  <c r="E109" i="9"/>
  <c r="F109" i="9"/>
  <c r="G109" i="9"/>
  <c r="B110" i="9"/>
  <c r="C110" i="9"/>
  <c r="D110" i="9"/>
  <c r="E110" i="9"/>
  <c r="F110" i="9"/>
  <c r="G110" i="9"/>
  <c r="B111" i="9"/>
  <c r="C111" i="9"/>
  <c r="D111" i="9"/>
  <c r="E111" i="9"/>
  <c r="F111" i="9"/>
  <c r="G111" i="9"/>
  <c r="B112" i="9"/>
  <c r="C112" i="9"/>
  <c r="D112" i="9"/>
  <c r="E112" i="9"/>
  <c r="F112" i="9"/>
  <c r="G112" i="9"/>
  <c r="B113" i="9"/>
  <c r="C113" i="9"/>
  <c r="D113" i="9"/>
  <c r="E113" i="9"/>
  <c r="F113" i="9"/>
  <c r="G113" i="9"/>
  <c r="B114" i="9"/>
  <c r="C114" i="9"/>
  <c r="D114" i="9"/>
  <c r="E114" i="9"/>
  <c r="F114" i="9"/>
  <c r="G114" i="9"/>
  <c r="B115" i="9"/>
  <c r="C115" i="9"/>
  <c r="D115" i="9"/>
  <c r="E115" i="9"/>
  <c r="F115" i="9"/>
  <c r="G115" i="9"/>
  <c r="B116" i="9"/>
  <c r="C116" i="9"/>
  <c r="D116" i="9"/>
  <c r="E116" i="9"/>
  <c r="F116" i="9"/>
  <c r="G116" i="9"/>
  <c r="B117" i="9"/>
  <c r="C117" i="9"/>
  <c r="D117" i="9"/>
  <c r="E117" i="9"/>
  <c r="F117" i="9"/>
  <c r="G117" i="9"/>
  <c r="B118" i="9"/>
  <c r="C118" i="9"/>
  <c r="D118" i="9"/>
  <c r="E118" i="9"/>
  <c r="F118" i="9"/>
  <c r="G118" i="9"/>
  <c r="B119" i="9"/>
  <c r="C119" i="9"/>
  <c r="D119" i="9"/>
  <c r="E119" i="9"/>
  <c r="F119" i="9"/>
  <c r="G119" i="9"/>
  <c r="B120" i="9"/>
  <c r="C120" i="9"/>
  <c r="D120" i="9"/>
  <c r="E120" i="9"/>
  <c r="F120" i="9"/>
  <c r="G120" i="9"/>
  <c r="B121" i="9"/>
  <c r="C121" i="9"/>
  <c r="D121" i="9"/>
  <c r="E121" i="9"/>
  <c r="F121" i="9"/>
  <c r="G121" i="9"/>
  <c r="B122" i="9"/>
  <c r="C122" i="9"/>
  <c r="D122" i="9"/>
  <c r="E122" i="9"/>
  <c r="F122" i="9"/>
  <c r="G122" i="9"/>
  <c r="B123" i="9"/>
  <c r="C123" i="9"/>
  <c r="D123" i="9"/>
  <c r="E123" i="9"/>
  <c r="F123" i="9"/>
  <c r="G123" i="9"/>
  <c r="B124" i="9"/>
  <c r="C124" i="9"/>
  <c r="D124" i="9"/>
  <c r="E124" i="9"/>
  <c r="F124" i="9"/>
  <c r="G124" i="9"/>
  <c r="B125" i="9"/>
  <c r="C125" i="9"/>
  <c r="D125" i="9"/>
  <c r="E125" i="9"/>
  <c r="F125" i="9"/>
  <c r="G125" i="9"/>
  <c r="B126" i="9"/>
  <c r="C126" i="9"/>
  <c r="D126" i="9"/>
  <c r="E126" i="9"/>
  <c r="F126" i="9"/>
  <c r="G126" i="9"/>
  <c r="B127" i="9"/>
  <c r="C127" i="9"/>
  <c r="D127" i="9"/>
  <c r="E127" i="9"/>
  <c r="F127" i="9"/>
  <c r="G127" i="9"/>
  <c r="B128" i="9"/>
  <c r="C128" i="9"/>
  <c r="D128" i="9"/>
  <c r="E128" i="9"/>
  <c r="F128" i="9"/>
  <c r="G128" i="9"/>
  <c r="B129" i="9"/>
  <c r="C129" i="9"/>
  <c r="D129" i="9"/>
  <c r="E129" i="9"/>
  <c r="F129" i="9"/>
  <c r="G129" i="9"/>
  <c r="B130" i="9"/>
  <c r="C130" i="9"/>
  <c r="D130" i="9"/>
  <c r="E130" i="9"/>
  <c r="F130" i="9"/>
  <c r="G130" i="9"/>
  <c r="B131" i="9"/>
  <c r="C131" i="9"/>
  <c r="D131" i="9"/>
  <c r="E131" i="9"/>
  <c r="F131" i="9"/>
  <c r="G131" i="9"/>
  <c r="B132" i="9"/>
  <c r="C132" i="9"/>
  <c r="D132" i="9"/>
  <c r="E132" i="9"/>
  <c r="F132" i="9"/>
  <c r="G132" i="9"/>
  <c r="B133" i="9"/>
  <c r="C133" i="9"/>
  <c r="D133" i="9"/>
  <c r="E133" i="9"/>
  <c r="F133" i="9"/>
  <c r="G133" i="9"/>
  <c r="B134" i="9"/>
  <c r="C134" i="9"/>
  <c r="D134" i="9"/>
  <c r="E134" i="9"/>
  <c r="F134" i="9"/>
  <c r="G134" i="9"/>
  <c r="B135" i="9"/>
  <c r="C135" i="9"/>
  <c r="D135" i="9"/>
  <c r="E135" i="9"/>
  <c r="F135" i="9"/>
  <c r="G135" i="9"/>
  <c r="B136" i="9"/>
  <c r="C136" i="9"/>
  <c r="D136" i="9"/>
  <c r="E136" i="9"/>
  <c r="F136" i="9"/>
  <c r="G136" i="9"/>
  <c r="B137" i="9"/>
  <c r="C137" i="9"/>
  <c r="D137" i="9"/>
  <c r="E137" i="9"/>
  <c r="F137" i="9"/>
  <c r="G137" i="9"/>
  <c r="B138" i="9"/>
  <c r="C138" i="9"/>
  <c r="D138" i="9"/>
  <c r="E138" i="9"/>
  <c r="F138" i="9"/>
  <c r="G138" i="9"/>
  <c r="B139" i="9"/>
  <c r="C139" i="9"/>
  <c r="D139" i="9"/>
  <c r="E139" i="9"/>
  <c r="F139" i="9"/>
  <c r="G139" i="9"/>
  <c r="B140" i="9"/>
  <c r="C140" i="9"/>
  <c r="D140" i="9"/>
  <c r="E140" i="9"/>
  <c r="F140" i="9"/>
  <c r="G140" i="9"/>
  <c r="B141" i="9"/>
  <c r="C141" i="9"/>
  <c r="D141" i="9"/>
  <c r="E141" i="9"/>
  <c r="F141" i="9"/>
  <c r="G141" i="9"/>
  <c r="B142" i="9"/>
  <c r="C142" i="9"/>
  <c r="D142" i="9"/>
  <c r="E142" i="9"/>
  <c r="F142" i="9"/>
  <c r="G142" i="9"/>
  <c r="B143" i="9"/>
  <c r="C143" i="9"/>
  <c r="D143" i="9"/>
  <c r="E143" i="9"/>
  <c r="F143" i="9"/>
  <c r="G143" i="9"/>
  <c r="B144" i="9"/>
  <c r="C144" i="9"/>
  <c r="D144" i="9"/>
  <c r="E144" i="9"/>
  <c r="F144" i="9"/>
  <c r="G144" i="9"/>
  <c r="B145" i="9"/>
  <c r="C145" i="9"/>
  <c r="D145" i="9"/>
  <c r="E145" i="9"/>
  <c r="F145" i="9"/>
  <c r="G145" i="9"/>
  <c r="B146" i="9"/>
  <c r="C146" i="9"/>
  <c r="D146" i="9"/>
  <c r="E146" i="9"/>
  <c r="F146" i="9"/>
  <c r="G146" i="9"/>
  <c r="B147" i="9"/>
  <c r="C147" i="9"/>
  <c r="D147" i="9"/>
  <c r="E147" i="9"/>
  <c r="F147" i="9"/>
  <c r="G147" i="9"/>
  <c r="B148" i="9"/>
  <c r="C148" i="9"/>
  <c r="D148" i="9"/>
  <c r="E148" i="9"/>
  <c r="F148" i="9"/>
  <c r="G148" i="9"/>
  <c r="B149" i="9"/>
  <c r="C149" i="9"/>
  <c r="D149" i="9"/>
  <c r="E149" i="9"/>
  <c r="F149" i="9"/>
  <c r="G149" i="9"/>
  <c r="B150" i="9"/>
  <c r="C150" i="9"/>
  <c r="D150" i="9"/>
  <c r="E150" i="9"/>
  <c r="F150" i="9"/>
  <c r="G150" i="9"/>
  <c r="B151" i="9"/>
  <c r="C151" i="9"/>
  <c r="D151" i="9"/>
  <c r="E151" i="9"/>
  <c r="F151" i="9"/>
  <c r="G151" i="9"/>
  <c r="B152" i="9"/>
  <c r="C152" i="9"/>
  <c r="D152" i="9"/>
  <c r="E152" i="9"/>
  <c r="F152" i="9"/>
  <c r="G152" i="9"/>
  <c r="B153" i="9"/>
  <c r="C153" i="9"/>
  <c r="D153" i="9"/>
  <c r="E153" i="9"/>
  <c r="F153" i="9"/>
  <c r="G153" i="9"/>
  <c r="B154" i="9"/>
  <c r="C154" i="9"/>
  <c r="D154" i="9"/>
  <c r="E154" i="9"/>
  <c r="F154" i="9"/>
  <c r="G154" i="9"/>
  <c r="B155" i="9"/>
  <c r="C155" i="9"/>
  <c r="D155" i="9"/>
  <c r="E155" i="9"/>
  <c r="F155" i="9"/>
  <c r="G155" i="9"/>
  <c r="B156" i="9"/>
  <c r="C156" i="9"/>
  <c r="D156" i="9"/>
  <c r="E156" i="9"/>
  <c r="F156" i="9"/>
  <c r="G156" i="9"/>
  <c r="B157" i="9"/>
  <c r="C157" i="9"/>
  <c r="D157" i="9"/>
  <c r="E157" i="9"/>
  <c r="F157" i="9"/>
  <c r="G157" i="9"/>
  <c r="B158" i="9"/>
  <c r="C158" i="9"/>
  <c r="D158" i="9"/>
  <c r="E158" i="9"/>
  <c r="F158" i="9"/>
  <c r="G158" i="9"/>
  <c r="B159" i="9"/>
  <c r="C159" i="9"/>
  <c r="D159" i="9"/>
  <c r="E159" i="9"/>
  <c r="F159" i="9"/>
  <c r="G159" i="9"/>
  <c r="B160" i="9"/>
  <c r="C160" i="9"/>
  <c r="D160" i="9"/>
  <c r="E160" i="9"/>
  <c r="F160" i="9"/>
  <c r="G160" i="9"/>
  <c r="B161" i="9"/>
  <c r="C161" i="9"/>
  <c r="D161" i="9"/>
  <c r="E161" i="9"/>
  <c r="F161" i="9"/>
  <c r="G161" i="9"/>
  <c r="B162" i="9"/>
  <c r="C162" i="9"/>
  <c r="D162" i="9"/>
  <c r="E162" i="9"/>
  <c r="F162" i="9"/>
  <c r="G162" i="9"/>
  <c r="B163" i="9"/>
  <c r="C163" i="9"/>
  <c r="D163" i="9"/>
  <c r="E163" i="9"/>
  <c r="F163" i="9"/>
  <c r="G163" i="9"/>
  <c r="B164" i="9"/>
  <c r="C164" i="9"/>
  <c r="D164" i="9"/>
  <c r="E164" i="9"/>
  <c r="F164" i="9"/>
  <c r="G164" i="9"/>
  <c r="B165" i="9"/>
  <c r="C165" i="9"/>
  <c r="D165" i="9"/>
  <c r="E165" i="9"/>
  <c r="F165" i="9"/>
  <c r="G165" i="9"/>
  <c r="B166" i="9"/>
  <c r="C166" i="9"/>
  <c r="D166" i="9"/>
  <c r="E166" i="9"/>
  <c r="F166" i="9"/>
  <c r="G166" i="9"/>
  <c r="B167" i="9"/>
  <c r="C167" i="9"/>
  <c r="D167" i="9"/>
  <c r="E167" i="9"/>
  <c r="F167" i="9"/>
  <c r="G167" i="9"/>
  <c r="B168" i="9"/>
  <c r="C168" i="9"/>
  <c r="D168" i="9"/>
  <c r="E168" i="9"/>
  <c r="F168" i="9"/>
  <c r="G168" i="9"/>
  <c r="B169" i="9"/>
  <c r="C169" i="9"/>
  <c r="D169" i="9"/>
  <c r="E169" i="9"/>
  <c r="F169" i="9"/>
  <c r="G169" i="9"/>
  <c r="B170" i="9"/>
  <c r="C170" i="9"/>
  <c r="D170" i="9"/>
  <c r="E170" i="9"/>
  <c r="F170" i="9"/>
  <c r="G170" i="9"/>
  <c r="B171" i="9"/>
  <c r="C171" i="9"/>
  <c r="D171" i="9"/>
  <c r="E171" i="9"/>
  <c r="F171" i="9"/>
  <c r="G171" i="9"/>
  <c r="B172" i="9"/>
  <c r="C172" i="9"/>
  <c r="D172" i="9"/>
  <c r="E172" i="9"/>
  <c r="F172" i="9"/>
  <c r="G172" i="9"/>
  <c r="B173" i="9"/>
  <c r="C173" i="9"/>
  <c r="D173" i="9"/>
  <c r="E173" i="9"/>
  <c r="F173" i="9"/>
  <c r="G173" i="9"/>
  <c r="B174" i="9"/>
  <c r="C174" i="9"/>
  <c r="D174" i="9"/>
  <c r="E174" i="9"/>
  <c r="F174" i="9"/>
  <c r="G174" i="9"/>
  <c r="B175" i="9"/>
  <c r="C175" i="9"/>
  <c r="D175" i="9"/>
  <c r="E175" i="9"/>
  <c r="F175" i="9"/>
  <c r="G175" i="9"/>
  <c r="B176" i="9"/>
  <c r="C176" i="9"/>
  <c r="D176" i="9"/>
  <c r="E176" i="9"/>
  <c r="F176" i="9"/>
  <c r="G176" i="9"/>
  <c r="B177" i="9"/>
  <c r="C177" i="9"/>
  <c r="D177" i="9"/>
  <c r="E177" i="9"/>
  <c r="F177" i="9"/>
  <c r="G177" i="9"/>
  <c r="B178" i="9"/>
  <c r="C178" i="9"/>
  <c r="D178" i="9"/>
  <c r="E178" i="9"/>
  <c r="F178" i="9"/>
  <c r="G178" i="9"/>
  <c r="B179" i="9"/>
  <c r="C179" i="9"/>
  <c r="D179" i="9"/>
  <c r="E179" i="9"/>
  <c r="F179" i="9"/>
  <c r="G179" i="9"/>
  <c r="B180" i="9"/>
  <c r="C180" i="9"/>
  <c r="D180" i="9"/>
  <c r="E180" i="9"/>
  <c r="F180" i="9"/>
  <c r="G180" i="9"/>
  <c r="B181" i="9"/>
  <c r="C181" i="9"/>
  <c r="D181" i="9"/>
  <c r="E181" i="9"/>
  <c r="F181" i="9"/>
  <c r="G181" i="9"/>
  <c r="B182" i="9"/>
  <c r="C182" i="9"/>
  <c r="D182" i="9"/>
  <c r="E182" i="9"/>
  <c r="F182" i="9"/>
  <c r="G182" i="9"/>
  <c r="B183" i="9"/>
  <c r="C183" i="9"/>
  <c r="D183" i="9"/>
  <c r="E183" i="9"/>
  <c r="F183" i="9"/>
  <c r="G183" i="9"/>
  <c r="B184" i="9"/>
  <c r="C184" i="9"/>
  <c r="D184" i="9"/>
  <c r="E184" i="9"/>
  <c r="F184" i="9"/>
  <c r="G184" i="9"/>
  <c r="B185" i="9"/>
  <c r="C185" i="9"/>
  <c r="D185" i="9"/>
  <c r="E185" i="9"/>
  <c r="F185" i="9"/>
  <c r="G185" i="9"/>
  <c r="B186" i="9"/>
  <c r="C186" i="9"/>
  <c r="D186" i="9"/>
  <c r="E186" i="9"/>
  <c r="F186" i="9"/>
  <c r="G186" i="9"/>
  <c r="B187" i="9"/>
  <c r="C187" i="9"/>
  <c r="D187" i="9"/>
  <c r="E187" i="9"/>
  <c r="F187" i="9"/>
  <c r="G187" i="9"/>
  <c r="B188" i="9"/>
  <c r="C188" i="9"/>
  <c r="D188" i="9"/>
  <c r="E188" i="9"/>
  <c r="F188" i="9"/>
  <c r="G188" i="9"/>
  <c r="B189" i="9"/>
  <c r="C189" i="9"/>
  <c r="D189" i="9"/>
  <c r="E189" i="9"/>
  <c r="F189" i="9"/>
  <c r="G189" i="9"/>
  <c r="B190" i="9"/>
  <c r="C190" i="9"/>
  <c r="D190" i="9"/>
  <c r="E190" i="9"/>
  <c r="F190" i="9"/>
  <c r="G190" i="9"/>
  <c r="B191" i="9"/>
  <c r="C191" i="9"/>
  <c r="D191" i="9"/>
  <c r="E191" i="9"/>
  <c r="F191" i="9"/>
  <c r="G191" i="9"/>
  <c r="B192" i="9"/>
  <c r="C192" i="9"/>
  <c r="D192" i="9"/>
  <c r="E192" i="9"/>
  <c r="F192" i="9"/>
  <c r="G192" i="9"/>
  <c r="B193" i="9"/>
  <c r="C193" i="9"/>
  <c r="D193" i="9"/>
  <c r="E193" i="9"/>
  <c r="F193" i="9"/>
  <c r="G193" i="9"/>
  <c r="B194" i="9"/>
  <c r="C194" i="9"/>
  <c r="D194" i="9"/>
  <c r="E194" i="9"/>
  <c r="F194" i="9"/>
  <c r="G194" i="9"/>
  <c r="B195" i="9"/>
  <c r="C195" i="9"/>
  <c r="D195" i="9"/>
  <c r="E195" i="9"/>
  <c r="F195" i="9"/>
  <c r="G195" i="9"/>
  <c r="B196" i="9"/>
  <c r="C196" i="9"/>
  <c r="D196" i="9"/>
  <c r="E196" i="9"/>
  <c r="F196" i="9"/>
  <c r="G196" i="9"/>
  <c r="B197" i="9"/>
  <c r="C197" i="9"/>
  <c r="D197" i="9"/>
  <c r="E197" i="9"/>
  <c r="F197" i="9"/>
  <c r="G197" i="9"/>
  <c r="B198" i="9"/>
  <c r="C198" i="9"/>
  <c r="D198" i="9"/>
  <c r="E198" i="9"/>
  <c r="F198" i="9"/>
  <c r="G198" i="9"/>
  <c r="B199" i="9"/>
  <c r="C199" i="9"/>
  <c r="D199" i="9"/>
  <c r="E199" i="9"/>
  <c r="F199" i="9"/>
  <c r="G199" i="9"/>
  <c r="B200" i="9"/>
  <c r="C200" i="9"/>
  <c r="D200" i="9"/>
  <c r="E200" i="9"/>
  <c r="F200" i="9"/>
  <c r="G200" i="9"/>
  <c r="B201" i="9"/>
  <c r="C201" i="9"/>
  <c r="D201" i="9"/>
  <c r="E201" i="9"/>
  <c r="F201" i="9"/>
  <c r="G201" i="9"/>
  <c r="B202" i="9"/>
  <c r="C202" i="9"/>
  <c r="D202" i="9"/>
  <c r="E202" i="9"/>
  <c r="F202" i="9"/>
  <c r="G202" i="9"/>
  <c r="B203" i="9"/>
  <c r="C203" i="9"/>
  <c r="D203" i="9"/>
  <c r="E203" i="9"/>
  <c r="F203" i="9"/>
  <c r="G203" i="9"/>
  <c r="B204" i="9"/>
  <c r="C204" i="9"/>
  <c r="D204" i="9"/>
  <c r="E204" i="9"/>
  <c r="F204" i="9"/>
  <c r="G204" i="9"/>
  <c r="B205" i="9"/>
  <c r="C205" i="9"/>
  <c r="D205" i="9"/>
  <c r="E205" i="9"/>
  <c r="F205" i="9"/>
  <c r="G205" i="9"/>
  <c r="B206" i="9"/>
  <c r="C206" i="9"/>
  <c r="D206" i="9"/>
  <c r="E206" i="9"/>
  <c r="F206" i="9"/>
  <c r="G206" i="9"/>
  <c r="B207" i="9"/>
  <c r="C207" i="9"/>
  <c r="D207" i="9"/>
  <c r="E207" i="9"/>
  <c r="F207" i="9"/>
  <c r="G207" i="9"/>
  <c r="B208" i="9"/>
  <c r="C208" i="9"/>
  <c r="D208" i="9"/>
  <c r="E208" i="9"/>
  <c r="F208" i="9"/>
  <c r="G208" i="9"/>
  <c r="B209" i="9"/>
  <c r="C209" i="9"/>
  <c r="D209" i="9"/>
  <c r="E209" i="9"/>
  <c r="F209" i="9"/>
  <c r="G209" i="9"/>
  <c r="B210" i="9"/>
  <c r="C210" i="9"/>
  <c r="D210" i="9"/>
  <c r="E210" i="9"/>
  <c r="F210" i="9"/>
  <c r="G210" i="9"/>
  <c r="B211" i="9"/>
  <c r="C211" i="9"/>
  <c r="D211" i="9"/>
  <c r="E211" i="9"/>
  <c r="F211" i="9"/>
  <c r="G211" i="9"/>
  <c r="B212" i="9"/>
  <c r="C212" i="9"/>
  <c r="D212" i="9"/>
  <c r="E212" i="9"/>
  <c r="F212" i="9"/>
  <c r="G212" i="9"/>
  <c r="B213" i="9"/>
  <c r="C213" i="9"/>
  <c r="D213" i="9"/>
  <c r="E213" i="9"/>
  <c r="F213" i="9"/>
  <c r="G213" i="9"/>
  <c r="B214" i="9"/>
  <c r="C214" i="9"/>
  <c r="D214" i="9"/>
  <c r="E214" i="9"/>
  <c r="F214" i="9"/>
  <c r="G214" i="9"/>
  <c r="B215" i="9"/>
  <c r="C215" i="9"/>
  <c r="D215" i="9"/>
  <c r="E215" i="9"/>
  <c r="F215" i="9"/>
  <c r="G215" i="9"/>
  <c r="B216" i="9"/>
  <c r="C216" i="9"/>
  <c r="D216" i="9"/>
  <c r="E216" i="9"/>
  <c r="F216" i="9"/>
  <c r="G216" i="9"/>
  <c r="B217" i="9"/>
  <c r="C217" i="9"/>
  <c r="D217" i="9"/>
  <c r="E217" i="9"/>
  <c r="F217" i="9"/>
  <c r="G217" i="9"/>
  <c r="B218" i="9"/>
  <c r="C218" i="9"/>
  <c r="D218" i="9"/>
  <c r="E218" i="9"/>
  <c r="F218" i="9"/>
  <c r="G218" i="9"/>
  <c r="B219" i="9"/>
  <c r="C219" i="9"/>
  <c r="D219" i="9"/>
  <c r="E219" i="9"/>
  <c r="F219" i="9"/>
  <c r="G219" i="9"/>
  <c r="B220" i="9"/>
  <c r="C220" i="9"/>
  <c r="D220" i="9"/>
  <c r="E220" i="9"/>
  <c r="F220" i="9"/>
  <c r="G220" i="9"/>
  <c r="B221" i="9"/>
  <c r="C221" i="9"/>
  <c r="D221" i="9"/>
  <c r="E221" i="9"/>
  <c r="F221" i="9"/>
  <c r="G221" i="9"/>
  <c r="B222" i="9"/>
  <c r="C222" i="9"/>
  <c r="D222" i="9"/>
  <c r="E222" i="9"/>
  <c r="F222" i="9"/>
  <c r="G222" i="9"/>
  <c r="B223" i="9"/>
  <c r="C223" i="9"/>
  <c r="D223" i="9"/>
  <c r="E223" i="9"/>
  <c r="F223" i="9"/>
  <c r="G223" i="9"/>
  <c r="B224" i="9"/>
  <c r="C224" i="9"/>
  <c r="D224" i="9"/>
  <c r="E224" i="9"/>
  <c r="F224" i="9"/>
  <c r="G224" i="9"/>
  <c r="B225" i="9"/>
  <c r="C225" i="9"/>
  <c r="D225" i="9"/>
  <c r="E225" i="9"/>
  <c r="F225" i="9"/>
  <c r="G225" i="9"/>
  <c r="B226" i="9"/>
  <c r="C226" i="9"/>
  <c r="D226" i="9"/>
  <c r="E226" i="9"/>
  <c r="F226" i="9"/>
  <c r="G226" i="9"/>
  <c r="B227" i="9"/>
  <c r="C227" i="9"/>
  <c r="D227" i="9"/>
  <c r="E227" i="9"/>
  <c r="F227" i="9"/>
  <c r="G227" i="9"/>
  <c r="B228" i="9"/>
  <c r="C228" i="9"/>
  <c r="D228" i="9"/>
  <c r="E228" i="9"/>
  <c r="F228" i="9"/>
  <c r="G228" i="9"/>
  <c r="B229" i="9"/>
  <c r="C229" i="9"/>
  <c r="D229" i="9"/>
  <c r="E229" i="9"/>
  <c r="F229" i="9"/>
  <c r="G229" i="9"/>
  <c r="B230" i="9"/>
  <c r="C230" i="9"/>
  <c r="D230" i="9"/>
  <c r="E230" i="9"/>
  <c r="F230" i="9"/>
  <c r="G230" i="9"/>
  <c r="B231" i="9"/>
  <c r="C231" i="9"/>
  <c r="D231" i="9"/>
  <c r="E231" i="9"/>
  <c r="F231" i="9"/>
  <c r="G231" i="9"/>
  <c r="B232" i="9"/>
  <c r="C232" i="9"/>
  <c r="D232" i="9"/>
  <c r="E232" i="9"/>
  <c r="F232" i="9"/>
  <c r="G232" i="9"/>
  <c r="B233" i="9"/>
  <c r="C233" i="9"/>
  <c r="D233" i="9"/>
  <c r="E233" i="9"/>
  <c r="F233" i="9"/>
  <c r="G233" i="9"/>
  <c r="B234" i="9"/>
  <c r="C234" i="9"/>
  <c r="D234" i="9"/>
  <c r="E234" i="9"/>
  <c r="F234" i="9"/>
  <c r="G234" i="9"/>
  <c r="B235" i="9"/>
  <c r="C235" i="9"/>
  <c r="D235" i="9"/>
  <c r="E235" i="9"/>
  <c r="F235" i="9"/>
  <c r="G235" i="9"/>
  <c r="B236" i="9"/>
  <c r="C236" i="9"/>
  <c r="D236" i="9"/>
  <c r="E236" i="9"/>
  <c r="F236" i="9"/>
  <c r="G236" i="9"/>
  <c r="B237" i="9"/>
  <c r="C237" i="9"/>
  <c r="D237" i="9"/>
  <c r="E237" i="9"/>
  <c r="F237" i="9"/>
  <c r="G237" i="9"/>
  <c r="B238" i="9"/>
  <c r="C238" i="9"/>
  <c r="D238" i="9"/>
  <c r="E238" i="9"/>
  <c r="F238" i="9"/>
  <c r="G238" i="9"/>
  <c r="B239" i="9"/>
  <c r="C239" i="9"/>
  <c r="D239" i="9"/>
  <c r="E239" i="9"/>
  <c r="F239" i="9"/>
  <c r="G239" i="9"/>
  <c r="B240" i="9"/>
  <c r="C240" i="9"/>
  <c r="D240" i="9"/>
  <c r="E240" i="9"/>
  <c r="F240" i="9"/>
  <c r="G240" i="9"/>
  <c r="B241" i="9"/>
  <c r="C241" i="9"/>
  <c r="D241" i="9"/>
  <c r="E241" i="9"/>
  <c r="F241" i="9"/>
  <c r="G241" i="9"/>
  <c r="B242" i="9"/>
  <c r="C242" i="9"/>
  <c r="D242" i="9"/>
  <c r="E242" i="9"/>
  <c r="F242" i="9"/>
  <c r="G242" i="9"/>
  <c r="B243" i="9"/>
  <c r="C243" i="9"/>
  <c r="D243" i="9"/>
  <c r="E243" i="9"/>
  <c r="F243" i="9"/>
  <c r="G243" i="9"/>
  <c r="B244" i="9"/>
  <c r="C244" i="9"/>
  <c r="D244" i="9"/>
  <c r="E244" i="9"/>
  <c r="F244" i="9"/>
  <c r="G244" i="9"/>
  <c r="B245" i="9"/>
  <c r="C245" i="9"/>
  <c r="D245" i="9"/>
  <c r="E245" i="9"/>
  <c r="F245" i="9"/>
  <c r="G245" i="9"/>
  <c r="B246" i="9"/>
  <c r="C246" i="9"/>
  <c r="D246" i="9"/>
  <c r="E246" i="9"/>
  <c r="F246" i="9"/>
  <c r="G246" i="9"/>
  <c r="B247" i="9"/>
  <c r="C247" i="9"/>
  <c r="D247" i="9"/>
  <c r="E247" i="9"/>
  <c r="F247" i="9"/>
  <c r="G247" i="9"/>
  <c r="C248" i="9"/>
  <c r="G248" i="9"/>
  <c r="B249" i="9"/>
  <c r="C249" i="9"/>
  <c r="G249" i="9"/>
  <c r="B250" i="9"/>
  <c r="C250" i="9"/>
  <c r="G250" i="9"/>
  <c r="B251" i="9"/>
  <c r="C251" i="9"/>
  <c r="G251" i="9"/>
  <c r="B252" i="9"/>
  <c r="C252" i="9"/>
  <c r="G252" i="9"/>
  <c r="B253" i="9"/>
  <c r="C253" i="9"/>
  <c r="G253" i="9"/>
  <c r="B254" i="9"/>
  <c r="C254" i="9"/>
  <c r="G254" i="9"/>
  <c r="B255" i="9"/>
  <c r="C255" i="9"/>
  <c r="G255" i="9"/>
  <c r="B256" i="9"/>
  <c r="C256" i="9"/>
  <c r="G256" i="9"/>
  <c r="B257" i="9"/>
  <c r="C257" i="9"/>
  <c r="G257" i="9"/>
  <c r="B258" i="9"/>
  <c r="C258" i="9"/>
  <c r="D258" i="9"/>
  <c r="E258" i="9"/>
  <c r="F258" i="9"/>
  <c r="G258" i="9"/>
  <c r="B259" i="9"/>
  <c r="C259" i="9"/>
  <c r="D259" i="9"/>
  <c r="E259" i="9"/>
  <c r="F259" i="9"/>
  <c r="G259" i="9"/>
  <c r="B260" i="9"/>
  <c r="C260" i="9"/>
  <c r="D260" i="9"/>
  <c r="E260" i="9"/>
  <c r="F260" i="9"/>
  <c r="G260" i="9"/>
  <c r="B261" i="9"/>
  <c r="C261" i="9"/>
  <c r="D261" i="9"/>
  <c r="E261" i="9"/>
  <c r="F261" i="9"/>
  <c r="G261" i="9"/>
  <c r="B262" i="9"/>
  <c r="C262" i="9"/>
  <c r="D262" i="9"/>
  <c r="E262" i="9"/>
  <c r="F262" i="9"/>
  <c r="G262" i="9"/>
  <c r="B263" i="9"/>
  <c r="C263" i="9"/>
  <c r="D263" i="9"/>
  <c r="E263" i="9"/>
  <c r="F263" i="9"/>
  <c r="G263" i="9"/>
  <c r="B264" i="9"/>
  <c r="C264" i="9"/>
  <c r="D264" i="9"/>
  <c r="E264" i="9"/>
  <c r="F264" i="9"/>
  <c r="G264" i="9"/>
  <c r="B265" i="9"/>
  <c r="C265" i="9"/>
  <c r="D265" i="9"/>
  <c r="E265" i="9"/>
  <c r="F265" i="9"/>
  <c r="G265" i="9"/>
  <c r="B266" i="9"/>
  <c r="C266" i="9"/>
  <c r="D266" i="9"/>
  <c r="E266" i="9"/>
  <c r="F266" i="9"/>
  <c r="G266" i="9"/>
  <c r="B267" i="9"/>
  <c r="C267" i="9"/>
  <c r="D267" i="9"/>
  <c r="E267" i="9"/>
  <c r="F267" i="9"/>
  <c r="G267" i="9"/>
  <c r="B268" i="9"/>
  <c r="C268" i="9"/>
  <c r="D268" i="9"/>
  <c r="E268" i="9"/>
  <c r="F268" i="9"/>
  <c r="G268" i="9"/>
  <c r="B269" i="9"/>
  <c r="C269" i="9"/>
  <c r="D269" i="9"/>
  <c r="E269" i="9"/>
  <c r="F269" i="9"/>
  <c r="G269" i="9"/>
  <c r="B270" i="9"/>
  <c r="C270" i="9"/>
  <c r="D270" i="9"/>
  <c r="E270" i="9"/>
  <c r="F270" i="9"/>
  <c r="G270" i="9"/>
  <c r="B4" i="9"/>
  <c r="C4" i="9"/>
  <c r="D4" i="9"/>
  <c r="E4" i="9"/>
  <c r="F4" i="9"/>
  <c r="G4" i="9"/>
  <c r="B5" i="9"/>
  <c r="C5" i="9"/>
  <c r="D5" i="9"/>
  <c r="E5" i="9"/>
  <c r="F5" i="9"/>
  <c r="G5" i="9"/>
  <c r="B6" i="9"/>
  <c r="C6" i="9"/>
  <c r="D6" i="9"/>
  <c r="E6" i="9"/>
  <c r="F6" i="9"/>
  <c r="G6" i="9"/>
  <c r="B7" i="9"/>
  <c r="C7" i="9"/>
  <c r="D7" i="9"/>
  <c r="E7" i="9"/>
  <c r="F7" i="9"/>
  <c r="G7" i="9"/>
  <c r="B8" i="9"/>
  <c r="C8" i="9"/>
  <c r="D8" i="9"/>
  <c r="E8" i="9"/>
  <c r="F8" i="9"/>
  <c r="G8" i="9"/>
  <c r="B9" i="9"/>
  <c r="C9" i="9"/>
  <c r="D9" i="9"/>
  <c r="E9" i="9"/>
  <c r="F9" i="9"/>
  <c r="G9" i="9"/>
  <c r="B10" i="9"/>
  <c r="C10" i="9"/>
  <c r="D10" i="9"/>
  <c r="E10" i="9"/>
  <c r="F10" i="9"/>
  <c r="G10" i="9"/>
  <c r="B11" i="9"/>
  <c r="C11" i="9"/>
  <c r="D11" i="9"/>
  <c r="E11" i="9"/>
  <c r="F11" i="9"/>
  <c r="G11" i="9"/>
  <c r="B12" i="9"/>
  <c r="C12" i="9"/>
  <c r="D12" i="9"/>
  <c r="E12" i="9"/>
  <c r="F12" i="9"/>
  <c r="G12" i="9"/>
  <c r="B13" i="9"/>
  <c r="C13" i="9"/>
  <c r="D13" i="9"/>
  <c r="E13" i="9"/>
  <c r="F13" i="9"/>
  <c r="G13" i="9"/>
  <c r="B14" i="9"/>
  <c r="C14" i="9"/>
  <c r="D14" i="9"/>
  <c r="E14" i="9"/>
  <c r="F14" i="9"/>
  <c r="G14" i="9"/>
  <c r="B15" i="9"/>
  <c r="C15" i="9"/>
  <c r="D15" i="9"/>
  <c r="E15" i="9"/>
  <c r="F15" i="9"/>
  <c r="G15" i="9"/>
  <c r="B16" i="9"/>
  <c r="C16" i="9"/>
  <c r="D16" i="9"/>
  <c r="E16" i="9"/>
  <c r="F16" i="9"/>
  <c r="G16" i="9"/>
  <c r="B17" i="9"/>
  <c r="C17" i="9"/>
  <c r="D17" i="9"/>
  <c r="E17" i="9"/>
  <c r="F17" i="9"/>
  <c r="G17" i="9"/>
  <c r="B18" i="9"/>
  <c r="C18" i="9"/>
  <c r="D18" i="9"/>
  <c r="E18" i="9"/>
  <c r="F18" i="9"/>
  <c r="G18" i="9"/>
  <c r="B19" i="9"/>
  <c r="C19" i="9"/>
  <c r="D19" i="9"/>
  <c r="E19" i="9"/>
  <c r="F19" i="9"/>
  <c r="G19" i="9"/>
  <c r="B20" i="9"/>
  <c r="C20" i="9"/>
  <c r="D20" i="9"/>
  <c r="E20" i="9"/>
  <c r="F20" i="9"/>
  <c r="G20" i="9"/>
  <c r="B21" i="9"/>
  <c r="C21" i="9"/>
  <c r="D21" i="9"/>
  <c r="E21" i="9"/>
  <c r="F21" i="9"/>
  <c r="G21" i="9"/>
  <c r="G3" i="9"/>
  <c r="F3" i="9"/>
  <c r="E3" i="9"/>
  <c r="B3" i="9"/>
  <c r="C3" i="9"/>
  <c r="D3" i="9"/>
  <c r="Q200" i="9" l="1"/>
  <c r="Q212" i="9"/>
  <c r="Q165" i="9"/>
  <c r="Q31" i="9"/>
  <c r="Q12" i="9"/>
  <c r="Q13" i="9"/>
  <c r="Q32" i="9"/>
  <c r="Q14" i="9"/>
  <c r="Q33" i="9"/>
  <c r="Q15" i="9"/>
  <c r="Q16" i="9"/>
  <c r="Q17" i="9"/>
  <c r="Q34" i="9"/>
  <c r="Q18" i="9"/>
  <c r="Q11" i="9"/>
  <c r="Q19" i="9"/>
  <c r="Q35" i="9"/>
  <c r="Q107" i="9"/>
  <c r="Q129" i="9"/>
  <c r="Q138" i="9"/>
  <c r="Q93" i="9"/>
  <c r="Q108" i="9"/>
  <c r="Q109" i="9"/>
  <c r="Q94" i="9"/>
  <c r="Q110" i="9"/>
  <c r="Q95" i="9"/>
  <c r="Q111" i="9"/>
  <c r="Q139" i="9"/>
  <c r="Q140" i="9"/>
  <c r="Q112" i="9"/>
  <c r="Q141" i="9"/>
  <c r="Q142" i="9"/>
  <c r="Q113" i="9"/>
  <c r="Q130" i="9"/>
  <c r="Q131" i="9"/>
  <c r="Q96" i="9"/>
  <c r="Q114" i="9"/>
  <c r="Q115" i="9"/>
  <c r="Q143" i="9"/>
  <c r="Q116" i="9"/>
  <c r="Q104" i="9"/>
  <c r="Q117" i="9"/>
  <c r="Q132" i="9"/>
  <c r="Q133" i="9"/>
  <c r="Q144" i="9"/>
  <c r="Q118" i="9"/>
  <c r="Q106" i="9"/>
  <c r="Q119" i="9"/>
  <c r="Q120" i="9"/>
  <c r="Q121" i="9"/>
  <c r="Q97" i="9"/>
  <c r="Q122" i="9"/>
  <c r="Q134" i="9"/>
  <c r="Q145" i="9"/>
  <c r="Q98" i="9"/>
  <c r="Q99" i="9"/>
  <c r="Q135" i="9"/>
  <c r="Q123" i="9"/>
  <c r="Q100" i="9"/>
  <c r="Q101" i="9"/>
  <c r="Q105" i="9"/>
  <c r="Q124" i="9"/>
  <c r="Q126" i="9"/>
  <c r="Q222" i="9"/>
  <c r="Q164" i="9"/>
  <c r="Q36" i="9"/>
  <c r="Q228" i="9"/>
  <c r="Q172" i="9"/>
  <c r="Q202" i="9"/>
  <c r="Q127" i="9"/>
  <c r="Q204" i="9"/>
  <c r="Q175" i="9"/>
  <c r="Q221" i="9"/>
  <c r="Q223" i="9"/>
  <c r="Q166" i="9"/>
  <c r="Q213" i="9"/>
  <c r="Q205" i="9"/>
  <c r="Q187" i="9"/>
  <c r="Q159" i="9"/>
  <c r="Q183" i="9"/>
  <c r="Q192" i="9"/>
  <c r="Q168" i="9"/>
  <c r="Q136" i="9"/>
  <c r="Q160" i="9"/>
  <c r="Q189" i="9"/>
  <c r="Q21" i="9"/>
  <c r="Q73" i="9"/>
  <c r="Q171" i="9"/>
  <c r="Q220" i="9"/>
  <c r="Q161" i="9"/>
  <c r="Q188" i="9"/>
  <c r="Q163" i="9"/>
  <c r="Q206" i="9"/>
  <c r="Q196" i="9"/>
  <c r="Q215" i="9"/>
  <c r="Q216" i="9"/>
  <c r="Q128" i="9"/>
  <c r="Q65" i="9"/>
  <c r="Q224" i="9"/>
  <c r="Q162" i="9"/>
  <c r="Q191" i="9"/>
  <c r="Q181" i="9"/>
  <c r="Q170" i="9"/>
  <c r="Q74" i="9"/>
  <c r="Q169" i="9"/>
  <c r="Q71" i="9"/>
  <c r="Q176" i="9"/>
  <c r="Q177" i="9"/>
  <c r="Q178" i="9"/>
  <c r="Q179" i="9"/>
  <c r="Q66" i="9"/>
  <c r="Q167" i="9"/>
  <c r="Q211" i="9"/>
  <c r="Q186" i="9"/>
  <c r="Q174" i="9"/>
  <c r="Q201" i="9"/>
  <c r="Q88" i="9"/>
  <c r="Q152" i="9"/>
  <c r="Q153" i="9"/>
  <c r="Q154" i="9"/>
  <c r="Q155" i="9"/>
  <c r="Q156" i="9"/>
  <c r="Q157" i="9"/>
  <c r="Q197" i="9"/>
  <c r="Q72" i="9"/>
  <c r="Q182" i="9"/>
  <c r="Q217" i="9"/>
  <c r="Q67" i="9"/>
  <c r="Q214" i="9"/>
  <c r="Q203" i="9"/>
  <c r="Q261" i="9"/>
  <c r="Q195" i="9"/>
  <c r="Q194" i="9"/>
  <c r="Q231" i="9"/>
  <c r="Q185" i="9"/>
  <c r="Q229" i="9"/>
  <c r="Q199" i="9"/>
  <c r="Q173" i="9"/>
  <c r="Q225" i="9"/>
  <c r="Q193" i="9"/>
  <c r="Q207" i="9"/>
  <c r="Q75" i="9"/>
  <c r="Q184" i="9"/>
  <c r="Q147" i="9"/>
  <c r="Q148" i="9"/>
  <c r="Q149" i="9"/>
  <c r="Q150" i="9"/>
  <c r="Q180" i="9"/>
  <c r="Q226" i="9"/>
  <c r="Q151" i="9"/>
  <c r="Q227" i="9"/>
  <c r="Q190" i="9"/>
  <c r="Q3" i="9"/>
  <c r="Q37" i="9"/>
  <c r="Q38" i="9"/>
  <c r="Q39" i="9"/>
  <c r="Q235" i="9"/>
  <c r="Q4" i="9"/>
  <c r="Q5" i="9"/>
  <c r="Q40" i="9"/>
  <c r="Q41" i="9"/>
  <c r="Q42" i="9"/>
  <c r="Q45" i="9"/>
  <c r="Q46" i="9"/>
  <c r="Q47" i="9"/>
  <c r="Q48" i="9"/>
  <c r="Q6" i="9"/>
  <c r="Q49" i="9"/>
  <c r="Q89" i="9"/>
  <c r="Q90" i="9"/>
  <c r="Q91" i="9"/>
  <c r="Q92" i="9"/>
  <c r="Q236" i="9"/>
  <c r="Q237" i="9"/>
  <c r="Q238" i="9"/>
  <c r="Q239" i="9"/>
  <c r="Q262" i="9"/>
  <c r="Q50" i="9"/>
  <c r="Q51" i="9"/>
  <c r="Q52" i="9"/>
  <c r="Q53" i="9"/>
  <c r="Q22" i="9"/>
  <c r="Q54" i="9"/>
  <c r="Q55" i="9"/>
  <c r="Q56" i="9"/>
  <c r="Q68" i="9"/>
  <c r="Q263" i="9"/>
  <c r="Q70" i="9"/>
  <c r="Q240" i="9"/>
  <c r="Q23" i="9"/>
  <c r="Q24" i="9"/>
  <c r="Q79" i="9"/>
  <c r="Q80" i="9"/>
  <c r="Q81" i="9"/>
  <c r="Q82" i="9"/>
  <c r="Q83" i="9"/>
  <c r="Q84" i="9"/>
  <c r="Q25" i="9"/>
  <c r="Q57" i="9"/>
  <c r="Q58" i="9"/>
  <c r="Q59" i="9"/>
  <c r="Q60" i="9"/>
  <c r="Q61" i="9"/>
  <c r="Q62" i="9"/>
  <c r="Q63" i="9"/>
  <c r="Q64" i="9"/>
  <c r="Q241" i="9"/>
  <c r="Q267" i="9"/>
  <c r="Q268" i="9"/>
  <c r="Q269" i="9"/>
  <c r="Q26" i="9"/>
  <c r="Q247" i="9"/>
  <c r="Q264" i="9"/>
  <c r="Q242" i="9"/>
  <c r="Q27" i="9"/>
  <c r="Q76" i="9"/>
  <c r="Q77" i="9"/>
  <c r="Q78" i="9"/>
  <c r="Q265" i="9"/>
  <c r="Q270" i="9"/>
  <c r="Q233" i="9"/>
  <c r="Q234" i="9"/>
  <c r="Q243" i="9"/>
  <c r="Q85" i="9"/>
  <c r="Q86" i="9"/>
  <c r="Q259" i="9"/>
  <c r="Q209" i="9"/>
  <c r="Q244" i="9"/>
  <c r="Q260" i="9"/>
  <c r="Q87" i="9"/>
  <c r="Q258" i="9"/>
  <c r="Q232" i="9"/>
  <c r="Q43" i="9"/>
  <c r="Q230" i="9"/>
  <c r="Q245" i="9"/>
  <c r="Q28" i="9"/>
  <c r="Q29" i="9"/>
  <c r="Q7" i="9"/>
  <c r="Q8" i="9"/>
  <c r="Q9" i="9"/>
  <c r="Q10" i="9"/>
  <c r="Q208" i="9"/>
  <c r="W7" i="12" l="1"/>
  <c r="W8" i="12"/>
  <c r="W9" i="12"/>
  <c r="W10" i="12"/>
  <c r="W11" i="12"/>
  <c r="W12" i="12"/>
  <c r="W13" i="12"/>
  <c r="W14" i="12"/>
  <c r="W15" i="12"/>
  <c r="W16" i="12"/>
  <c r="W17" i="12"/>
  <c r="W6" i="12"/>
  <c r="G5" i="17" l="1"/>
  <c r="F7" i="17"/>
  <c r="E8" i="17"/>
  <c r="D9" i="17"/>
  <c r="C9" i="17"/>
  <c r="B9" i="17"/>
  <c r="G6" i="17"/>
  <c r="F8" i="17"/>
  <c r="E9" i="17"/>
  <c r="D10" i="17"/>
  <c r="C8" i="17"/>
  <c r="B10" i="17"/>
  <c r="G7" i="17"/>
  <c r="F9" i="17"/>
  <c r="E10" i="17"/>
  <c r="D11" i="17"/>
  <c r="C7" i="17"/>
  <c r="B11" i="17"/>
  <c r="G8" i="17"/>
  <c r="F10" i="17"/>
  <c r="E11" i="17"/>
  <c r="D12" i="17"/>
  <c r="C6" i="17"/>
  <c r="B12" i="17"/>
  <c r="G9" i="17"/>
  <c r="F11" i="17"/>
  <c r="E12" i="17"/>
  <c r="D13" i="17"/>
  <c r="C4" i="17"/>
  <c r="B13" i="17"/>
  <c r="G10" i="17"/>
  <c r="F12" i="17"/>
  <c r="E13" i="17"/>
  <c r="D3" i="17"/>
  <c r="C5" i="17"/>
  <c r="B3" i="17"/>
  <c r="G11" i="17"/>
  <c r="G12" i="17"/>
  <c r="F3" i="17"/>
  <c r="D4" i="17"/>
  <c r="B4" i="17"/>
  <c r="B6" i="17"/>
  <c r="F13" i="17"/>
  <c r="G3" i="17"/>
  <c r="E4" i="17"/>
  <c r="D5" i="17"/>
  <c r="C13" i="17"/>
  <c r="B5" i="17"/>
  <c r="C3" i="17"/>
  <c r="F4" i="17"/>
  <c r="E5" i="17"/>
  <c r="D6" i="17"/>
  <c r="C12" i="17"/>
  <c r="B7" i="17"/>
  <c r="G13" i="17"/>
  <c r="F5" i="17"/>
  <c r="E6" i="17"/>
  <c r="D7" i="17"/>
  <c r="C11" i="17"/>
  <c r="B8" i="17"/>
  <c r="G4" i="17"/>
  <c r="F6" i="17"/>
  <c r="E7" i="17"/>
  <c r="D8" i="17"/>
  <c r="C10" i="17"/>
  <c r="E3" i="17"/>
  <c r="H7" i="17" l="1"/>
  <c r="H6" i="17"/>
  <c r="C14" i="17"/>
  <c r="H8" i="17"/>
  <c r="H5" i="17"/>
  <c r="B14" i="17"/>
  <c r="H3" i="17"/>
  <c r="H12" i="17"/>
  <c r="H10" i="17"/>
  <c r="D14" i="17"/>
  <c r="G14" i="17"/>
  <c r="H13" i="17"/>
  <c r="H11" i="17"/>
  <c r="H9" i="17"/>
  <c r="E14" i="17"/>
  <c r="H4" i="17"/>
  <c r="F14" i="17"/>
  <c r="H14" i="17" l="1"/>
  <c r="I12" i="17" s="1"/>
  <c r="I8" i="17" l="1"/>
  <c r="I4" i="17"/>
  <c r="I10" i="17"/>
  <c r="I9" i="17"/>
  <c r="I5" i="17"/>
  <c r="I7" i="17"/>
  <c r="I6" i="17"/>
  <c r="I3" i="17"/>
  <c r="I11" i="17"/>
  <c r="I13" i="17"/>
  <c r="I14" i="17" l="1"/>
</calcChain>
</file>

<file path=xl/sharedStrings.xml><?xml version="1.0" encoding="utf-8"?>
<sst xmlns="http://schemas.openxmlformats.org/spreadsheetml/2006/main" count="34469" uniqueCount="2195">
  <si>
    <t>Utility Name</t>
  </si>
  <si>
    <t>Plant Name</t>
  </si>
  <si>
    <t>Community Name</t>
  </si>
  <si>
    <t>Total Capacity</t>
  </si>
  <si>
    <t>Fossil Fuel Turbines</t>
  </si>
  <si>
    <t>Internal Combustion</t>
  </si>
  <si>
    <t>Hydroelectric</t>
  </si>
  <si>
    <t>Wind Turbine</t>
  </si>
  <si>
    <t>Source</t>
  </si>
  <si>
    <t>Notes</t>
  </si>
  <si>
    <t>Akhiok, City of</t>
  </si>
  <si>
    <t>Akhiok</t>
  </si>
  <si>
    <t>Akiachak Native Community</t>
  </si>
  <si>
    <t>Akiachak</t>
  </si>
  <si>
    <t>Akiak City Council</t>
  </si>
  <si>
    <t>Akiak</t>
  </si>
  <si>
    <t>Akutan, City of</t>
  </si>
  <si>
    <t>Akutan</t>
  </si>
  <si>
    <t>Alaska Electric Light &amp; Power Company</t>
  </si>
  <si>
    <t>Annex Creek</t>
  </si>
  <si>
    <t>Auke Bay</t>
  </si>
  <si>
    <t>Gold Creek</t>
  </si>
  <si>
    <t>Lemon Creek</t>
  </si>
  <si>
    <t>Salmon Creek 1</t>
  </si>
  <si>
    <t>Snettisham</t>
  </si>
  <si>
    <t>Alaska Environmental Power LLC</t>
  </si>
  <si>
    <t>Delta Wind Farm</t>
  </si>
  <si>
    <t>Fairbanks</t>
  </si>
  <si>
    <t>In addition to Fairbanks, the GVEA service area includes 25 other communities.</t>
  </si>
  <si>
    <t>Alaska Power &amp; Telephone Company</t>
  </si>
  <si>
    <t>Bettles</t>
  </si>
  <si>
    <t>Black Bear Lake</t>
  </si>
  <si>
    <t>Craig</t>
  </si>
  <si>
    <t>Chistochina</t>
  </si>
  <si>
    <t>Coffman Cove</t>
  </si>
  <si>
    <t>Eagle</t>
  </si>
  <si>
    <t>False Island</t>
  </si>
  <si>
    <t>Haines</t>
  </si>
  <si>
    <t>Part of the Alaska Power Company's grid in the Upper Lynn Canal service area.</t>
  </si>
  <si>
    <t>Healy Lake</t>
  </si>
  <si>
    <t>Hollis</t>
  </si>
  <si>
    <t>Hydaburg</t>
  </si>
  <si>
    <t>Naukati Bay</t>
  </si>
  <si>
    <t>Northway</t>
  </si>
  <si>
    <t>Skagway</t>
  </si>
  <si>
    <t>Slana</t>
  </si>
  <si>
    <t>South Fork</t>
  </si>
  <si>
    <t>Thorne Bay Plant</t>
  </si>
  <si>
    <t>Tok</t>
  </si>
  <si>
    <t>Viking</t>
  </si>
  <si>
    <t>Whale Pass</t>
  </si>
  <si>
    <t>Alaska Village Electric Cooperative</t>
  </si>
  <si>
    <t>Alakanuk</t>
  </si>
  <si>
    <t>Ambler</t>
  </si>
  <si>
    <t>Anvik</t>
  </si>
  <si>
    <t>Brevig Mission</t>
  </si>
  <si>
    <t>Chevak</t>
  </si>
  <si>
    <t>Eek</t>
  </si>
  <si>
    <t>Ekwok</t>
  </si>
  <si>
    <t>Elim</t>
  </si>
  <si>
    <t>Emmonak</t>
  </si>
  <si>
    <t>Gambell</t>
  </si>
  <si>
    <t>Goodnews Bay</t>
  </si>
  <si>
    <t>Grayling</t>
  </si>
  <si>
    <t>Holy Cross</t>
  </si>
  <si>
    <t>Hooper Bay</t>
  </si>
  <si>
    <t>Huslia</t>
  </si>
  <si>
    <t>Kaltag</t>
  </si>
  <si>
    <t>Kasigluk</t>
  </si>
  <si>
    <t>Kiana</t>
  </si>
  <si>
    <t>Kivalina</t>
  </si>
  <si>
    <t>Kotlik</t>
  </si>
  <si>
    <t>Koyuk</t>
  </si>
  <si>
    <t>Marshall</t>
  </si>
  <si>
    <t>Mekoryuk</t>
  </si>
  <si>
    <t>Minto</t>
  </si>
  <si>
    <t>Mountain Village</t>
  </si>
  <si>
    <t>New Stuyahok</t>
  </si>
  <si>
    <t>Nightmute</t>
  </si>
  <si>
    <t>Noatak</t>
  </si>
  <si>
    <t>Noorvik</t>
  </si>
  <si>
    <t>Nulato</t>
  </si>
  <si>
    <t>Nunapitchuk</t>
  </si>
  <si>
    <t>Receives power from Kasigluk. Refer to Kasigluk for fuel use and cost data.</t>
  </si>
  <si>
    <t>Old Harbor</t>
  </si>
  <si>
    <t>Pilot Station</t>
  </si>
  <si>
    <t>Quinhagak</t>
  </si>
  <si>
    <t>Russian Mission</t>
  </si>
  <si>
    <t>Saint Mary's</t>
  </si>
  <si>
    <t>Saint Michael</t>
  </si>
  <si>
    <t>Savoonga</t>
  </si>
  <si>
    <t>Scammon Bay</t>
  </si>
  <si>
    <t>Selawik</t>
  </si>
  <si>
    <t>Shageluk</t>
  </si>
  <si>
    <t>Shaktoolik</t>
  </si>
  <si>
    <t>Shishmaref</t>
  </si>
  <si>
    <t>Shungnak</t>
  </si>
  <si>
    <t>Stebbins</t>
  </si>
  <si>
    <t>Teller</t>
  </si>
  <si>
    <t>Togiak</t>
  </si>
  <si>
    <t>Toksook Bay</t>
  </si>
  <si>
    <t>Tununak</t>
  </si>
  <si>
    <t>Upper Kalskag</t>
  </si>
  <si>
    <t>Lower Kalskag</t>
  </si>
  <si>
    <t>Receives power from (Upper) Kalskag via intertie. Refer to (Upper) Kalskag for fuel use and cost data.</t>
  </si>
  <si>
    <t>Wales</t>
  </si>
  <si>
    <t>Alutiiq Power Company</t>
  </si>
  <si>
    <t>Karluk</t>
  </si>
  <si>
    <t>Anchorage 1</t>
  </si>
  <si>
    <t>In addition to Anchorage, the CEA service area includes eight other communities.</t>
  </si>
  <si>
    <t>Eklutna Lake</t>
  </si>
  <si>
    <t>George M Sullivan Generation Plant 2</t>
  </si>
  <si>
    <t>Aniak Light &amp; Power</t>
  </si>
  <si>
    <t>Aniak</t>
  </si>
  <si>
    <t>Arctic Village Electric Company</t>
  </si>
  <si>
    <t>Arctic Village</t>
  </si>
  <si>
    <t>Atka, City of</t>
  </si>
  <si>
    <t>Atka</t>
  </si>
  <si>
    <t>Atmautluak Tribal Utilities</t>
  </si>
  <si>
    <t>Atmautluak</t>
  </si>
  <si>
    <t>Aurora Energy LLC Chena</t>
  </si>
  <si>
    <t>Nome</t>
  </si>
  <si>
    <t>Barrow Utilities &amp; Electric Cooperative Inc.</t>
  </si>
  <si>
    <t>Barrow</t>
  </si>
  <si>
    <t>Beaver Joint Utilities</t>
  </si>
  <si>
    <t>Beaver</t>
  </si>
  <si>
    <t>Bethel</t>
  </si>
  <si>
    <t>Birch Creek</t>
  </si>
  <si>
    <t>Buckland, City of</t>
  </si>
  <si>
    <t>Buckland</t>
  </si>
  <si>
    <t>Chalkyitsik Village Council</t>
  </si>
  <si>
    <t>Chalkyitsik</t>
  </si>
  <si>
    <t>Chenega Ira Council</t>
  </si>
  <si>
    <t>Chenega Bay</t>
  </si>
  <si>
    <t>Chignik, City of</t>
  </si>
  <si>
    <t>Chignik</t>
  </si>
  <si>
    <t>Chignik Lagoon Power Utility</t>
  </si>
  <si>
    <t>Chignik Lagoon</t>
  </si>
  <si>
    <t>Chignik Lake Electric Utility</t>
  </si>
  <si>
    <t>Chignik Lake</t>
  </si>
  <si>
    <t>Chitina Electric Inc</t>
  </si>
  <si>
    <t>Chitina</t>
  </si>
  <si>
    <t>Chugach Electric Assn Inc</t>
  </si>
  <si>
    <t>Beluga</t>
  </si>
  <si>
    <t>Cooper Lake</t>
  </si>
  <si>
    <t>International</t>
  </si>
  <si>
    <t>Southcentral Power Project</t>
  </si>
  <si>
    <t>Circle Electric Utility</t>
  </si>
  <si>
    <t>Circle</t>
  </si>
  <si>
    <t>Clark's Point, City of</t>
  </si>
  <si>
    <t>Clark's Point</t>
  </si>
  <si>
    <t>Copper Valley Elec Assn Inc</t>
  </si>
  <si>
    <t>Glennallen</t>
  </si>
  <si>
    <t>Valdez</t>
  </si>
  <si>
    <t>In addition to Valdez, the CVEA service area includes 14 other communities.</t>
  </si>
  <si>
    <t>Solomon Gulch</t>
  </si>
  <si>
    <t>Valdez Cogen</t>
  </si>
  <si>
    <t>Cordova Electric Cooperative</t>
  </si>
  <si>
    <t>Humpback Creek</t>
  </si>
  <si>
    <t>Orca</t>
  </si>
  <si>
    <t>Power Creek</t>
  </si>
  <si>
    <t>Egegik Light &amp; Power Co</t>
  </si>
  <si>
    <t>Egegik</t>
  </si>
  <si>
    <t>Elfin Cove Utility Commission</t>
  </si>
  <si>
    <t>Elfin Cove</t>
  </si>
  <si>
    <t>McRoberts Creek</t>
  </si>
  <si>
    <t>In addition to Wasilla, the MEA service area includes 28 other communities.</t>
  </si>
  <si>
    <t>False Pass, City of</t>
  </si>
  <si>
    <t>False Pass</t>
  </si>
  <si>
    <t>Fire Island Wind LLC</t>
  </si>
  <si>
    <t>Galena, City of</t>
  </si>
  <si>
    <t>Galena</t>
  </si>
  <si>
    <t>G &amp; K Inc</t>
  </si>
  <si>
    <t>Cold Bay</t>
  </si>
  <si>
    <t>Gold Country Energy</t>
  </si>
  <si>
    <t>Central</t>
  </si>
  <si>
    <t>Golden Valley Elec Assn Inc</t>
  </si>
  <si>
    <t>Battery Energy Storage System</t>
  </si>
  <si>
    <t>Delta Power</t>
  </si>
  <si>
    <t>Healy</t>
  </si>
  <si>
    <t>North Pole</t>
  </si>
  <si>
    <t>Golovin Power Utilities</t>
  </si>
  <si>
    <t>Golovin</t>
  </si>
  <si>
    <t>Gustavus Electric Co</t>
  </si>
  <si>
    <t>Falls Creek</t>
  </si>
  <si>
    <t>Gustavus</t>
  </si>
  <si>
    <t>Gwitchyaa Zhee Utilities Company</t>
  </si>
  <si>
    <t>Fort Yukon</t>
  </si>
  <si>
    <t>Homer Electric Assn Inc</t>
  </si>
  <si>
    <t>Bernice Lake</t>
  </si>
  <si>
    <t>Bradley Lake</t>
  </si>
  <si>
    <t>AEA</t>
  </si>
  <si>
    <t>Nikiski Co-Generation</t>
  </si>
  <si>
    <t>Seldovia</t>
  </si>
  <si>
    <t>Hughes Power &amp; Light</t>
  </si>
  <si>
    <t>Hughes</t>
  </si>
  <si>
    <t>Igiugig Electric Company</t>
  </si>
  <si>
    <t>Igiugig</t>
  </si>
  <si>
    <t>I-N-N Electric Coop, Inc</t>
  </si>
  <si>
    <t>Newhalen</t>
  </si>
  <si>
    <t>Inside Passage Electric</t>
  </si>
  <si>
    <t>Angoon</t>
  </si>
  <si>
    <t>Chilkat Valley</t>
  </si>
  <si>
    <t>Hoonah</t>
  </si>
  <si>
    <t>Kake</t>
  </si>
  <si>
    <t>Ipnatchiaq Electric Company</t>
  </si>
  <si>
    <t>Deering</t>
  </si>
  <si>
    <t>Ketchikan Public Utilities</t>
  </si>
  <si>
    <t>Beaver Falls</t>
  </si>
  <si>
    <t>Ketchikan</t>
  </si>
  <si>
    <t>Silvis</t>
  </si>
  <si>
    <t>Swan Lake</t>
  </si>
  <si>
    <t>S W Bailey</t>
  </si>
  <si>
    <t>King Cove, City of</t>
  </si>
  <si>
    <t>King Cove</t>
  </si>
  <si>
    <t>Kobuk Valley Electric Company</t>
  </si>
  <si>
    <t>Kobuk</t>
  </si>
  <si>
    <t>Kodiak Electric Assn Inc</t>
  </si>
  <si>
    <t>Kodiak</t>
  </si>
  <si>
    <t>The KEA service area includes the communities of Port Lions, Chiniak, Womens Bay and Woody Island.</t>
  </si>
  <si>
    <t>Kokhanok Village Council</t>
  </si>
  <si>
    <t>Kokhanok</t>
  </si>
  <si>
    <t>Kotzebue Electric Association</t>
  </si>
  <si>
    <t>Kotzebue</t>
  </si>
  <si>
    <t>Koyukuk, City of</t>
  </si>
  <si>
    <t>Koyukuk</t>
  </si>
  <si>
    <t>Kwethluk Incorporated d/b/a Kuiggluum Kallugvia</t>
  </si>
  <si>
    <t>Kwethluk</t>
  </si>
  <si>
    <t>Kwigillingok Power Company</t>
  </si>
  <si>
    <t>Kwigillingok</t>
  </si>
  <si>
    <t>Larsen Bay Utility Company</t>
  </si>
  <si>
    <t>Larsen Bay</t>
  </si>
  <si>
    <t>Levelock Electrical Coop</t>
  </si>
  <si>
    <t>Levelock</t>
  </si>
  <si>
    <t>Manokotak Power Company</t>
  </si>
  <si>
    <t>Manokotak</t>
  </si>
  <si>
    <t>Mcgrath Light &amp; Power</t>
  </si>
  <si>
    <t>McGrath</t>
  </si>
  <si>
    <t>Metlakatla Power &amp; Light</t>
  </si>
  <si>
    <t>Centennial</t>
  </si>
  <si>
    <t>Chester Lake</t>
  </si>
  <si>
    <t>Purple Lake</t>
  </si>
  <si>
    <t>Middle Kuskokwim Electric</t>
  </si>
  <si>
    <t>Chuathbaluk</t>
  </si>
  <si>
    <t>Crooked Creek</t>
  </si>
  <si>
    <t>Red Devil</t>
  </si>
  <si>
    <t>Sleetmute</t>
  </si>
  <si>
    <t>Stony River</t>
  </si>
  <si>
    <t>Naknek Electric Association</t>
  </si>
  <si>
    <t>Naknek</t>
  </si>
  <si>
    <t>Napakiak Ircinraq</t>
  </si>
  <si>
    <t>Napakiak</t>
  </si>
  <si>
    <t>Naterkaq Light Plant (City of Chefornak)</t>
  </si>
  <si>
    <t>Chefornak</t>
  </si>
  <si>
    <t>Native Village of Perryville</t>
  </si>
  <si>
    <t>Perryville</t>
  </si>
  <si>
    <t>Nelson Lagoon Electrical Coop</t>
  </si>
  <si>
    <t>Nelson Lagoon</t>
  </si>
  <si>
    <t>New Koliganek Village Council</t>
  </si>
  <si>
    <t>Koliganek</t>
  </si>
  <si>
    <t>Nikolai, City of</t>
  </si>
  <si>
    <t>Nikolai</t>
  </si>
  <si>
    <t>Nome Joint Utility Systems</t>
  </si>
  <si>
    <t>Snake River</t>
  </si>
  <si>
    <t>North Slope Borough Power &amp; Light</t>
  </si>
  <si>
    <t>Anaktuvuk Pass</t>
  </si>
  <si>
    <t>Atqasuk</t>
  </si>
  <si>
    <t>Kaktovik</t>
  </si>
  <si>
    <t>Nuiqsut</t>
  </si>
  <si>
    <t>Point Hope</t>
  </si>
  <si>
    <t>Point Lay</t>
  </si>
  <si>
    <t>Wainwright</t>
  </si>
  <si>
    <t>Nunam Iqua Electric Company</t>
  </si>
  <si>
    <t>Nunam Iqua</t>
  </si>
  <si>
    <t>Nushagak Electric Cooperative</t>
  </si>
  <si>
    <t>Dillingham</t>
  </si>
  <si>
    <t>Ouzinkie, City of</t>
  </si>
  <si>
    <t>Ouzinkie</t>
  </si>
  <si>
    <t>Pedro Bay Village Council</t>
  </si>
  <si>
    <t>Pedro Bay</t>
  </si>
  <si>
    <t>Pelican Utility</t>
  </si>
  <si>
    <t>Pelican</t>
  </si>
  <si>
    <t>Petersburg, City of</t>
  </si>
  <si>
    <t>Blind Slough</t>
  </si>
  <si>
    <t>Pilot Point Electric Utility</t>
  </si>
  <si>
    <t>Pilot Point</t>
  </si>
  <si>
    <t>Platinum, City of</t>
  </si>
  <si>
    <t>Platinum</t>
  </si>
  <si>
    <t>Port Heiden Utilities</t>
  </si>
  <si>
    <t>Port Heiden</t>
  </si>
  <si>
    <t>Puvurnaq Power Company</t>
  </si>
  <si>
    <t>Kongiganak</t>
  </si>
  <si>
    <t>Rampart Village Council</t>
  </si>
  <si>
    <t>Rampart</t>
  </si>
  <si>
    <t>Ruby, City of</t>
  </si>
  <si>
    <t>Ruby</t>
  </si>
  <si>
    <t>Saint George, City of</t>
  </si>
  <si>
    <t>Saint George</t>
  </si>
  <si>
    <t>Saint Paul Municipal Electric</t>
  </si>
  <si>
    <t>Saint Paul</t>
  </si>
  <si>
    <t>Seward, City of</t>
  </si>
  <si>
    <t>Seward</t>
  </si>
  <si>
    <t>The City of Seward service area includes the communities of Crown Point, Primrose, Bear Creek and Lowell Point.</t>
  </si>
  <si>
    <t>Sitka, City &amp; Borough of</t>
  </si>
  <si>
    <t>Green Lake</t>
  </si>
  <si>
    <t>Jarvis Street</t>
  </si>
  <si>
    <t>Southeast Alaska Power Agency</t>
  </si>
  <si>
    <t>Stevens Village Ira Council</t>
  </si>
  <si>
    <t>Stevens Village</t>
  </si>
  <si>
    <t>Takotna Community Assoc Inc</t>
  </si>
  <si>
    <t>Takotna</t>
  </si>
  <si>
    <t>Tanalian Electric Cooperative</t>
  </si>
  <si>
    <t>Port Alsworth</t>
  </si>
  <si>
    <t>Tanana Power Company Inc</t>
  </si>
  <si>
    <t>Tanana</t>
  </si>
  <si>
    <t>Tatitlek Village Ira Council</t>
  </si>
  <si>
    <t>Tatitlek</t>
  </si>
  <si>
    <t>TDX Adak Generating LLC</t>
  </si>
  <si>
    <t>Adak</t>
  </si>
  <si>
    <t>TDX Corporation</t>
  </si>
  <si>
    <t>Sand Point</t>
  </si>
  <si>
    <t>TDX Manley Generating LLC</t>
  </si>
  <si>
    <t>Manley Hot Springs</t>
  </si>
  <si>
    <t>Tenakee Springs, City of</t>
  </si>
  <si>
    <t>Tenakee Springs</t>
  </si>
  <si>
    <t>Tuluksak Traditional</t>
  </si>
  <si>
    <t>Tuluksak</t>
  </si>
  <si>
    <t>Tuntutuliak Community</t>
  </si>
  <si>
    <t>Tuntutuliak</t>
  </si>
  <si>
    <t>Twin Hills Village Council</t>
  </si>
  <si>
    <t>Twin Hills</t>
  </si>
  <si>
    <t>Umnak Power Company</t>
  </si>
  <si>
    <t>Nikolski</t>
  </si>
  <si>
    <t>Unalakleet Valley Electric Cooperative</t>
  </si>
  <si>
    <t>Unalakleet</t>
  </si>
  <si>
    <t>Unalaska, City of</t>
  </si>
  <si>
    <t>Dutch Harbor</t>
  </si>
  <si>
    <t>Unalaska</t>
  </si>
  <si>
    <t>Unalaska Power Module</t>
  </si>
  <si>
    <t>Venetie Village Electric</t>
  </si>
  <si>
    <t>Venetie</t>
  </si>
  <si>
    <t>White Mountain, City of</t>
  </si>
  <si>
    <t>White Mountain</t>
  </si>
  <si>
    <t>Wrangell, City of</t>
  </si>
  <si>
    <t>Wrangell</t>
  </si>
  <si>
    <t>Yakutat Power Inc</t>
  </si>
  <si>
    <t>Yakutat</t>
  </si>
  <si>
    <t>Name of Water Source</t>
  </si>
  <si>
    <t>Energy Region</t>
  </si>
  <si>
    <t>P251</t>
  </si>
  <si>
    <t>186-0000</t>
  </si>
  <si>
    <t>Adak_grid</t>
  </si>
  <si>
    <t>Internal Combustion Engine</t>
  </si>
  <si>
    <t>Electric Utility</t>
  </si>
  <si>
    <t/>
  </si>
  <si>
    <t>DFO</t>
  </si>
  <si>
    <t>Aleutians</t>
  </si>
  <si>
    <t>P1</t>
  </si>
  <si>
    <t>Agrium Kenai Nitrogen Operations</t>
  </si>
  <si>
    <t>AEA-121</t>
  </si>
  <si>
    <t>Agrium US Inc</t>
  </si>
  <si>
    <t>215-1985</t>
  </si>
  <si>
    <t>Railbelt_grid</t>
  </si>
  <si>
    <t>Industrial CHP</t>
  </si>
  <si>
    <t>OS</t>
  </si>
  <si>
    <t>NG</t>
  </si>
  <si>
    <t>Railbelt</t>
  </si>
  <si>
    <t>P2</t>
  </si>
  <si>
    <t>AEA-001</t>
  </si>
  <si>
    <t>001-0000</t>
  </si>
  <si>
    <t>Akhiok_grid</t>
  </si>
  <si>
    <t>OP</t>
  </si>
  <si>
    <t>P3</t>
  </si>
  <si>
    <t>AEA-003</t>
  </si>
  <si>
    <t>002-0000</t>
  </si>
  <si>
    <t>Akiachak_grid</t>
  </si>
  <si>
    <t>Lower Yukon-Kuskokwim</t>
  </si>
  <si>
    <t>P4</t>
  </si>
  <si>
    <t>AEA-002</t>
  </si>
  <si>
    <t>003-0000</t>
  </si>
  <si>
    <t>Akiak_grid</t>
  </si>
  <si>
    <t>P5</t>
  </si>
  <si>
    <t>AEA-004</t>
  </si>
  <si>
    <t>004-0000</t>
  </si>
  <si>
    <t>Akutan_grid</t>
  </si>
  <si>
    <t>WAT</t>
  </si>
  <si>
    <t>P45</t>
  </si>
  <si>
    <t>AEA-006</t>
  </si>
  <si>
    <t>218-0000</t>
  </si>
  <si>
    <t>Alakanuk_grid</t>
  </si>
  <si>
    <t xml:space="preserve"> </t>
  </si>
  <si>
    <t>SB</t>
  </si>
  <si>
    <t>P30</t>
  </si>
  <si>
    <t>Allakaket/Alatna</t>
  </si>
  <si>
    <t>AEA-005</t>
  </si>
  <si>
    <t>005-0000</t>
  </si>
  <si>
    <t>Allakaket_grid</t>
  </si>
  <si>
    <t>Yukon-Koyukuk/Upper Tanana</t>
  </si>
  <si>
    <t>P126</t>
  </si>
  <si>
    <t>Allison Creek Hydro</t>
  </si>
  <si>
    <t>AEA-103</t>
  </si>
  <si>
    <t>216-1982</t>
  </si>
  <si>
    <t>CopperValley_grid</t>
  </si>
  <si>
    <t>Copper River/Chugach</t>
  </si>
  <si>
    <t>P46</t>
  </si>
  <si>
    <t>035-0000</t>
  </si>
  <si>
    <t>Ambler_grid</t>
  </si>
  <si>
    <t>Northwest Arctic</t>
  </si>
  <si>
    <t>P216</t>
  </si>
  <si>
    <t>AEA-067</t>
  </si>
  <si>
    <t>160-0000</t>
  </si>
  <si>
    <t>Anaktuvuk Pass_grid</t>
  </si>
  <si>
    <t>North Slope</t>
  </si>
  <si>
    <t>P101</t>
  </si>
  <si>
    <t>P163</t>
  </si>
  <si>
    <t>AEA-041</t>
  </si>
  <si>
    <t>125-0000</t>
  </si>
  <si>
    <t>Angoon_grid</t>
  </si>
  <si>
    <t>JF</t>
  </si>
  <si>
    <t>Southeast</t>
  </si>
  <si>
    <t>P105</t>
  </si>
  <si>
    <t>AEA-009</t>
  </si>
  <si>
    <t>093-0000</t>
  </si>
  <si>
    <t>Aniak_grid</t>
  </si>
  <si>
    <t>P6</t>
  </si>
  <si>
    <t>AEA-133</t>
  </si>
  <si>
    <t>222-0000</t>
  </si>
  <si>
    <t>Juneau_grid</t>
  </si>
  <si>
    <t>P79</t>
  </si>
  <si>
    <t>036-0000</t>
  </si>
  <si>
    <t>Anvik_grid</t>
  </si>
  <si>
    <t>P106</t>
  </si>
  <si>
    <t>AEA-010</t>
  </si>
  <si>
    <t>094-0000</t>
  </si>
  <si>
    <t>Arctic Village_grid</t>
  </si>
  <si>
    <t>P107</t>
  </si>
  <si>
    <t>AEA-011</t>
  </si>
  <si>
    <t>095-0000</t>
  </si>
  <si>
    <t>Atka_grid</t>
  </si>
  <si>
    <t>P108</t>
  </si>
  <si>
    <t>AEA-012</t>
  </si>
  <si>
    <t>096-0000</t>
  </si>
  <si>
    <t>Atmautluak_grid</t>
  </si>
  <si>
    <t>P217</t>
  </si>
  <si>
    <t>161-0000</t>
  </si>
  <si>
    <t>Atqasuk_grid</t>
  </si>
  <si>
    <t>P7</t>
  </si>
  <si>
    <t>P109</t>
  </si>
  <si>
    <t>AEA-114</t>
  </si>
  <si>
    <t>SUB</t>
  </si>
  <si>
    <t>P110</t>
  </si>
  <si>
    <t>AEA-134</t>
  </si>
  <si>
    <t>221-0000</t>
  </si>
  <si>
    <t>Utqiagvik_grid</t>
  </si>
  <si>
    <t>P146</t>
  </si>
  <si>
    <t>AEA-104</t>
  </si>
  <si>
    <t>Batteries</t>
  </si>
  <si>
    <t>MWH</t>
  </si>
  <si>
    <t>P111</t>
  </si>
  <si>
    <t>AEA-013</t>
  </si>
  <si>
    <t>097-0000</t>
  </si>
  <si>
    <t>Beaver_grid</t>
  </si>
  <si>
    <t>P171</t>
  </si>
  <si>
    <t>AEA-131</t>
  </si>
  <si>
    <t>217-2009</t>
  </si>
  <si>
    <t>SEAPA_grid</t>
  </si>
  <si>
    <t>P120</t>
  </si>
  <si>
    <t>AEA-132</t>
  </si>
  <si>
    <t>P155</t>
  </si>
  <si>
    <t>AEA-105</t>
  </si>
  <si>
    <t>P47</t>
  </si>
  <si>
    <t>034-1988</t>
  </si>
  <si>
    <t>Bethel_grid</t>
  </si>
  <si>
    <t>Onshore Wind Turbine</t>
  </si>
  <si>
    <t>WND</t>
  </si>
  <si>
    <t>P31</t>
  </si>
  <si>
    <t>007-0000</t>
  </si>
  <si>
    <t>Bettles_grid</t>
  </si>
  <si>
    <t>P112</t>
  </si>
  <si>
    <t>Birch Creek Electric Company</t>
  </si>
  <si>
    <t>098-0000</t>
  </si>
  <si>
    <t>Birch Creek_grid</t>
  </si>
  <si>
    <t>P15</t>
  </si>
  <si>
    <t>023-2015</t>
  </si>
  <si>
    <t>Prince of Wales Is._grid</t>
  </si>
  <si>
    <t>P229</t>
  </si>
  <si>
    <t>AEA-110</t>
  </si>
  <si>
    <t>P240</t>
  </si>
  <si>
    <t>Blue Lake Hydro</t>
  </si>
  <si>
    <t>AEA-130</t>
  </si>
  <si>
    <t>219-0000</t>
  </si>
  <si>
    <t>Sitka_grid</t>
  </si>
  <si>
    <t>P156</t>
  </si>
  <si>
    <t>P48</t>
  </si>
  <si>
    <t>039-0000</t>
  </si>
  <si>
    <t>Brevig Mission_grid</t>
  </si>
  <si>
    <t>Bering Straits</t>
  </si>
  <si>
    <t>P113</t>
  </si>
  <si>
    <t>AEA-016</t>
  </si>
  <si>
    <t>099-0000</t>
  </si>
  <si>
    <t>Buckland_grid</t>
  </si>
  <si>
    <t>WT</t>
  </si>
  <si>
    <t>Solar PV</t>
  </si>
  <si>
    <t>SUN</t>
  </si>
  <si>
    <t>P245</t>
  </si>
  <si>
    <t>Burnett River Hatchery</t>
  </si>
  <si>
    <t>SSRAA</t>
  </si>
  <si>
    <t>P199</t>
  </si>
  <si>
    <t>AEA-108</t>
  </si>
  <si>
    <t>225_0000</t>
  </si>
  <si>
    <t>Metlakatla_grid</t>
  </si>
  <si>
    <t>P145</t>
  </si>
  <si>
    <t>AEA-139</t>
  </si>
  <si>
    <t>116-0000</t>
  </si>
  <si>
    <t>Central_grid</t>
  </si>
  <si>
    <t>P114</t>
  </si>
  <si>
    <t>AEA-019</t>
  </si>
  <si>
    <t>100-0000</t>
  </si>
  <si>
    <t>Chalkyitsik_grid</t>
  </si>
  <si>
    <t>P210</t>
  </si>
  <si>
    <t>AEA-062</t>
  </si>
  <si>
    <t>154-0000</t>
  </si>
  <si>
    <t>Chefornak_grid</t>
  </si>
  <si>
    <t>P115</t>
  </si>
  <si>
    <t>AEA-020</t>
  </si>
  <si>
    <t>101-0000</t>
  </si>
  <si>
    <t>Chenega_grid</t>
  </si>
  <si>
    <t>P200</t>
  </si>
  <si>
    <t>P49</t>
  </si>
  <si>
    <t>040-0000</t>
  </si>
  <si>
    <t>Chevak_grid</t>
  </si>
  <si>
    <t>P118</t>
  </si>
  <si>
    <t>Chignik Bay</t>
  </si>
  <si>
    <t>AEA-021</t>
  </si>
  <si>
    <t>104-0000</t>
  </si>
  <si>
    <t>Chignik_grid</t>
  </si>
  <si>
    <t>Bristol Bay</t>
  </si>
  <si>
    <t>P116</t>
  </si>
  <si>
    <t>AEA-023</t>
  </si>
  <si>
    <t>102-0000</t>
  </si>
  <si>
    <t>Chignik Lagoon_grid</t>
  </si>
  <si>
    <t>P117</t>
  </si>
  <si>
    <t>AEA-022</t>
  </si>
  <si>
    <t>103-0000</t>
  </si>
  <si>
    <t>Chignik Lake_grid</t>
  </si>
  <si>
    <t>P166</t>
  </si>
  <si>
    <t>032-1998</t>
  </si>
  <si>
    <t>UpperLynnCanal_grid</t>
  </si>
  <si>
    <t>P32</t>
  </si>
  <si>
    <t>026-2012</t>
  </si>
  <si>
    <t>Slana_grid</t>
  </si>
  <si>
    <t>P119</t>
  </si>
  <si>
    <t>AEA-024</t>
  </si>
  <si>
    <t>105-0000</t>
  </si>
  <si>
    <t>Chitina_grid</t>
  </si>
  <si>
    <t>P202</t>
  </si>
  <si>
    <t>AEA-058</t>
  </si>
  <si>
    <t>144-0000</t>
  </si>
  <si>
    <t>Chuathbaluk_grid</t>
  </si>
  <si>
    <t>P293</t>
  </si>
  <si>
    <t>Chugach Storage</t>
  </si>
  <si>
    <t>Flywheels</t>
  </si>
  <si>
    <t>P124</t>
  </si>
  <si>
    <t>AEA-025</t>
  </si>
  <si>
    <t>106-0000</t>
  </si>
  <si>
    <t>Circle_grid</t>
  </si>
  <si>
    <t>P125</t>
  </si>
  <si>
    <t>AEA-026</t>
  </si>
  <si>
    <t>107-0000</t>
  </si>
  <si>
    <t>Clark's Point_grid</t>
  </si>
  <si>
    <t>P33</t>
  </si>
  <si>
    <t>P143</t>
  </si>
  <si>
    <t>114-0000</t>
  </si>
  <si>
    <t>Cold Bay_grid</t>
  </si>
  <si>
    <t>P121</t>
  </si>
  <si>
    <t>P20</t>
  </si>
  <si>
    <t>P203</t>
  </si>
  <si>
    <t>145-0000</t>
  </si>
  <si>
    <t>Crooked Creek_grid</t>
  </si>
  <si>
    <t>P169</t>
  </si>
  <si>
    <t>AEA-042</t>
  </si>
  <si>
    <t>130-0000</t>
  </si>
  <si>
    <t>Deering_grid</t>
  </si>
  <si>
    <t>P147</t>
  </si>
  <si>
    <t>P14</t>
  </si>
  <si>
    <t>AEA-113</t>
  </si>
  <si>
    <t>P41</t>
  </si>
  <si>
    <t>Dewey Lakes </t>
  </si>
  <si>
    <t>P224</t>
  </si>
  <si>
    <t>AEA-069</t>
  </si>
  <si>
    <t>169-0000</t>
  </si>
  <si>
    <t>Dillingham_grid</t>
  </si>
  <si>
    <t>P226</t>
  </si>
  <si>
    <t>Dry Spruce Bay (Creek)</t>
  </si>
  <si>
    <t>PB Energy, Inc</t>
  </si>
  <si>
    <t>P263</t>
  </si>
  <si>
    <t>AEA-097</t>
  </si>
  <si>
    <t>195-0000</t>
  </si>
  <si>
    <t>Unalaska_grid</t>
  </si>
  <si>
    <t>P34</t>
  </si>
  <si>
    <t>009-0000</t>
  </si>
  <si>
    <t>Eagle_grid</t>
  </si>
  <si>
    <t>P80</t>
  </si>
  <si>
    <t>041-0000</t>
  </si>
  <si>
    <t>Eek_grid</t>
  </si>
  <si>
    <t>P139</t>
  </si>
  <si>
    <t>AEA-029</t>
  </si>
  <si>
    <t>111-0000</t>
  </si>
  <si>
    <t>Egegik_grid</t>
  </si>
  <si>
    <t>P268</t>
  </si>
  <si>
    <t>Eielson AFB Central Heat &amp; Power Plant</t>
  </si>
  <si>
    <t>AEA-120</t>
  </si>
  <si>
    <t>US Air Force Eielson AFB</t>
  </si>
  <si>
    <t>P197</t>
  </si>
  <si>
    <t>Eklutna Generation Station</t>
  </si>
  <si>
    <t>AEA-107</t>
  </si>
  <si>
    <t>Matanuska Electric Association</t>
  </si>
  <si>
    <t>P102</t>
  </si>
  <si>
    <t>Eklutna Hydro Project</t>
  </si>
  <si>
    <t>P81</t>
  </si>
  <si>
    <t>208-0000</t>
  </si>
  <si>
    <t>Ekwok_grid</t>
  </si>
  <si>
    <t>P140</t>
  </si>
  <si>
    <t>112-0000</t>
  </si>
  <si>
    <t>Elfin Cove_grid</t>
  </si>
  <si>
    <t>P50</t>
  </si>
  <si>
    <t>043-0000</t>
  </si>
  <si>
    <t>Elim_grid</t>
  </si>
  <si>
    <t>P51</t>
  </si>
  <si>
    <t>045-0000</t>
  </si>
  <si>
    <t>Emmonak_grid</t>
  </si>
  <si>
    <t>P180</t>
  </si>
  <si>
    <t>ESS Battery Microgrid</t>
  </si>
  <si>
    <t>AEA-106</t>
  </si>
  <si>
    <t>223-0000</t>
  </si>
  <si>
    <t>Kodiak_grid</t>
  </si>
  <si>
    <t>P148</t>
  </si>
  <si>
    <t>Eva Creek Wind</t>
  </si>
  <si>
    <t>P149</t>
  </si>
  <si>
    <t>P21</t>
  </si>
  <si>
    <t>P141</t>
  </si>
  <si>
    <t>113-0000</t>
  </si>
  <si>
    <t>False Pass_grid</t>
  </si>
  <si>
    <t>P142</t>
  </si>
  <si>
    <t>Fire Island Wind</t>
  </si>
  <si>
    <t>AEA-115</t>
  </si>
  <si>
    <t>P181</t>
  </si>
  <si>
    <t>Flywheel Energy Storage System Microgrid</t>
  </si>
  <si>
    <t>P136</t>
  </si>
  <si>
    <t>Fort Greely Power Plant</t>
  </si>
  <si>
    <t>AEA-116</t>
  </si>
  <si>
    <t>Doyon Utilities Fort Greely</t>
  </si>
  <si>
    <t>P137</t>
  </si>
  <si>
    <t>AEA-118</t>
  </si>
  <si>
    <t>Doyon Utilities Fort Wainwright</t>
  </si>
  <si>
    <t>P154</t>
  </si>
  <si>
    <t>AEA-037</t>
  </si>
  <si>
    <t>119-0000</t>
  </si>
  <si>
    <t>Fort Yukon_grid</t>
  </si>
  <si>
    <t>P144</t>
  </si>
  <si>
    <t>AEA-033</t>
  </si>
  <si>
    <t>115-0000</t>
  </si>
  <si>
    <t>Galena_grid</t>
  </si>
  <si>
    <t>P52</t>
  </si>
  <si>
    <t>046-0000</t>
  </si>
  <si>
    <t>Gambell_grid</t>
  </si>
  <si>
    <t>P103</t>
  </si>
  <si>
    <t>P127</t>
  </si>
  <si>
    <t>P16</t>
  </si>
  <si>
    <t>Goat Lake Hydro</t>
  </si>
  <si>
    <t>P8</t>
  </si>
  <si>
    <t>P153</t>
  </si>
  <si>
    <t>AEA-035</t>
  </si>
  <si>
    <t>117-0000</t>
  </si>
  <si>
    <t>Golovin_grid</t>
  </si>
  <si>
    <t>P82</t>
  </si>
  <si>
    <t>047-0000</t>
  </si>
  <si>
    <t>Goodnews Bay_grid</t>
  </si>
  <si>
    <t>P83</t>
  </si>
  <si>
    <t>048-0000</t>
  </si>
  <si>
    <t>Grayling_grid</t>
  </si>
  <si>
    <t>P241</t>
  </si>
  <si>
    <t>P35</t>
  </si>
  <si>
    <t>118-0000</t>
  </si>
  <si>
    <t>Gustavus_grid</t>
  </si>
  <si>
    <t>P152</t>
  </si>
  <si>
    <t>GVEA Solar Farm</t>
  </si>
  <si>
    <t>P22</t>
  </si>
  <si>
    <t>P150</t>
  </si>
  <si>
    <t>LIG</t>
  </si>
  <si>
    <t>WC</t>
  </si>
  <si>
    <t>P36</t>
  </si>
  <si>
    <t>011-0000</t>
  </si>
  <si>
    <t>Healy Lake_grid</t>
  </si>
  <si>
    <t>P37</t>
  </si>
  <si>
    <t>P84</t>
  </si>
  <si>
    <t>049-0000</t>
  </si>
  <si>
    <t>Holy Cross_grid</t>
  </si>
  <si>
    <t>P164</t>
  </si>
  <si>
    <t>128-0000</t>
  </si>
  <si>
    <t>Hoonah_grid</t>
  </si>
  <si>
    <t>P53</t>
  </si>
  <si>
    <t>050-0000</t>
  </si>
  <si>
    <t>Hooper Bay_grid</t>
  </si>
  <si>
    <t>P160</t>
  </si>
  <si>
    <t>AEA-038</t>
  </si>
  <si>
    <t>120-0000</t>
  </si>
  <si>
    <t>Hughes_grid</t>
  </si>
  <si>
    <t>P132</t>
  </si>
  <si>
    <t>AEA-027</t>
  </si>
  <si>
    <t>014-1990</t>
  </si>
  <si>
    <t>Cordova_grid</t>
  </si>
  <si>
    <t>P85</t>
  </si>
  <si>
    <t>051-0000</t>
  </si>
  <si>
    <t>Huslia_grid</t>
  </si>
  <si>
    <t>P23</t>
  </si>
  <si>
    <t>P161</t>
  </si>
  <si>
    <t>AEA-039</t>
  </si>
  <si>
    <t>121-0000</t>
  </si>
  <si>
    <t>Igiugig_grid</t>
  </si>
  <si>
    <t>P9</t>
  </si>
  <si>
    <t>Industrial Plant</t>
  </si>
  <si>
    <t>P122</t>
  </si>
  <si>
    <t>P269</t>
  </si>
  <si>
    <t>Ivanof Bay</t>
  </si>
  <si>
    <t>P242</t>
  </si>
  <si>
    <t>P138</t>
  </si>
  <si>
    <t>JBER Landfill Gas Power Plant</t>
  </si>
  <si>
    <t>AEA-122</t>
  </si>
  <si>
    <t>Doyon Utilities LLC</t>
  </si>
  <si>
    <t>LFG</t>
  </si>
  <si>
    <t>P165</t>
  </si>
  <si>
    <t>129-0000</t>
  </si>
  <si>
    <t>Kake_grid</t>
  </si>
  <si>
    <t>P218</t>
  </si>
  <si>
    <t>162-0000</t>
  </si>
  <si>
    <t>Kaktovik_grid</t>
  </si>
  <si>
    <t>P86</t>
  </si>
  <si>
    <t>054-0000</t>
  </si>
  <si>
    <t>Kaltag_grid</t>
  </si>
  <si>
    <t>P100</t>
  </si>
  <si>
    <t>AEA-007</t>
  </si>
  <si>
    <t>092-0000</t>
  </si>
  <si>
    <t>Karluk_grid</t>
  </si>
  <si>
    <t>P17</t>
  </si>
  <si>
    <t>Kasidaya Creek Hydro</t>
  </si>
  <si>
    <t>P54</t>
  </si>
  <si>
    <t>055-0000</t>
  </si>
  <si>
    <t>Kasigluk_grid</t>
  </si>
  <si>
    <t>P172</t>
  </si>
  <si>
    <t>P55</t>
  </si>
  <si>
    <t>057-0000</t>
  </si>
  <si>
    <t>Kiana_grid</t>
  </si>
  <si>
    <t>P177</t>
  </si>
  <si>
    <t>AEA-043</t>
  </si>
  <si>
    <t>131-0000</t>
  </si>
  <si>
    <t>King Cove_grid</t>
  </si>
  <si>
    <t>P178</t>
  </si>
  <si>
    <t>Kipnuk</t>
  </si>
  <si>
    <t>AEA-044</t>
  </si>
  <si>
    <t>Kipnuk Light Plant</t>
  </si>
  <si>
    <t>132-0000</t>
  </si>
  <si>
    <t>Kipnuk_grid</t>
  </si>
  <si>
    <t>P56</t>
  </si>
  <si>
    <t>058-0000</t>
  </si>
  <si>
    <t>Kivalina_grid</t>
  </si>
  <si>
    <t>P24</t>
  </si>
  <si>
    <t>Klawock Power Generation Station</t>
  </si>
  <si>
    <t>P179</t>
  </si>
  <si>
    <t>AEA-045</t>
  </si>
  <si>
    <t>149-1980</t>
  </si>
  <si>
    <t>Shungnak_grid</t>
  </si>
  <si>
    <t>P182</t>
  </si>
  <si>
    <t>P188</t>
  </si>
  <si>
    <t>AEA-046</t>
  </si>
  <si>
    <t>134-0000</t>
  </si>
  <si>
    <t>Kokhanok_grid</t>
  </si>
  <si>
    <t>P213</t>
  </si>
  <si>
    <t>AEA-064</t>
  </si>
  <si>
    <t>157-0000</t>
  </si>
  <si>
    <t>Koliganek_grid</t>
  </si>
  <si>
    <t>P233</t>
  </si>
  <si>
    <t>AEA-078</t>
  </si>
  <si>
    <t>176-0000</t>
  </si>
  <si>
    <t>Kongiganak_grid</t>
  </si>
  <si>
    <t>P57</t>
  </si>
  <si>
    <t>059-0000</t>
  </si>
  <si>
    <t>Kotlik_grid</t>
  </si>
  <si>
    <t>P189</t>
  </si>
  <si>
    <t>AEA-048</t>
  </si>
  <si>
    <t>135-0000</t>
  </si>
  <si>
    <t>Kotzebue_grid</t>
  </si>
  <si>
    <t>P58</t>
  </si>
  <si>
    <t>060-0000</t>
  </si>
  <si>
    <t>Koyuk_grid</t>
  </si>
  <si>
    <t>P190</t>
  </si>
  <si>
    <t>AEA-049</t>
  </si>
  <si>
    <t>136-0000</t>
  </si>
  <si>
    <t>Koyukuk_grid</t>
  </si>
  <si>
    <t>P191</t>
  </si>
  <si>
    <t>AEA-050</t>
  </si>
  <si>
    <t>137-0000</t>
  </si>
  <si>
    <t>Kwethluk_grid</t>
  </si>
  <si>
    <t>P192</t>
  </si>
  <si>
    <t>AEA-051</t>
  </si>
  <si>
    <t>138-0000</t>
  </si>
  <si>
    <t>Kwigillingok_grid</t>
  </si>
  <si>
    <t>P10</t>
  </si>
  <si>
    <t>Lake Dorothy Hydroelectric Project</t>
  </si>
  <si>
    <t>P193</t>
  </si>
  <si>
    <t>AEA-052</t>
  </si>
  <si>
    <t>139-0000</t>
  </si>
  <si>
    <t>Larsen Bay_grid</t>
  </si>
  <si>
    <t>P11</t>
  </si>
  <si>
    <t>P194</t>
  </si>
  <si>
    <t>AEA-053</t>
  </si>
  <si>
    <t>140-0000</t>
  </si>
  <si>
    <t>Levelock_grid</t>
  </si>
  <si>
    <t>P195</t>
  </si>
  <si>
    <t>Lime Village</t>
  </si>
  <si>
    <t>AEA-054</t>
  </si>
  <si>
    <t>Lime Village Electric Utility</t>
  </si>
  <si>
    <t>141-0000</t>
  </si>
  <si>
    <t>Lime Village_grid</t>
  </si>
  <si>
    <t>P42</t>
  </si>
  <si>
    <t>Lutak</t>
  </si>
  <si>
    <t>P253</t>
  </si>
  <si>
    <t>188-0000</t>
  </si>
  <si>
    <t>Manley Hot Springs_grid</t>
  </si>
  <si>
    <t>P196</t>
  </si>
  <si>
    <t>AEA-056</t>
  </si>
  <si>
    <t>142-0000</t>
  </si>
  <si>
    <t>Manokotak_grid</t>
  </si>
  <si>
    <t>P275</t>
  </si>
  <si>
    <t>Marathon Hydro</t>
  </si>
  <si>
    <t>P59</t>
  </si>
  <si>
    <t>061-0000</t>
  </si>
  <si>
    <t>Marshall_grid</t>
  </si>
  <si>
    <t>P198</t>
  </si>
  <si>
    <t>AEA-057</t>
  </si>
  <si>
    <t>143-0000</t>
  </si>
  <si>
    <t>McGrath_grid</t>
  </si>
  <si>
    <t>P276</t>
  </si>
  <si>
    <t>P87</t>
  </si>
  <si>
    <t>062-0000</t>
  </si>
  <si>
    <t>Mekoryuk_grid</t>
  </si>
  <si>
    <t>P88</t>
  </si>
  <si>
    <t>063-0000</t>
  </si>
  <si>
    <t>Minto_grid</t>
  </si>
  <si>
    <t>P60</t>
  </si>
  <si>
    <t>075-2020</t>
  </si>
  <si>
    <t>Saint Mary's_grid</t>
  </si>
  <si>
    <t>P207</t>
  </si>
  <si>
    <t>AEA-059</t>
  </si>
  <si>
    <t>150-0000</t>
  </si>
  <si>
    <t>Naknek_grid</t>
  </si>
  <si>
    <t>P208</t>
  </si>
  <si>
    <t>AEA-060</t>
  </si>
  <si>
    <t>P209</t>
  </si>
  <si>
    <t>Napaskiak</t>
  </si>
  <si>
    <t>AEA-061</t>
  </si>
  <si>
    <t>Napaskiak Electric Utility</t>
  </si>
  <si>
    <t>153-0000</t>
  </si>
  <si>
    <t>Napaskiak_grid</t>
  </si>
  <si>
    <t>P212</t>
  </si>
  <si>
    <t>AEA-063</t>
  </si>
  <si>
    <t>156-0000</t>
  </si>
  <si>
    <t>Nelson Lagoon_grid</t>
  </si>
  <si>
    <t>P61</t>
  </si>
  <si>
    <t>065-0000</t>
  </si>
  <si>
    <t>New Stuyahok_grid</t>
  </si>
  <si>
    <t>P162</t>
  </si>
  <si>
    <t>AEA-040</t>
  </si>
  <si>
    <t>123-1983</t>
  </si>
  <si>
    <t>Newhalen_grid</t>
  </si>
  <si>
    <t>P265</t>
  </si>
  <si>
    <t>Newtok</t>
  </si>
  <si>
    <t>AEA-099</t>
  </si>
  <si>
    <t>Ungusraq Power Company</t>
  </si>
  <si>
    <t>196-0000</t>
  </si>
  <si>
    <t>Newtok_grid</t>
  </si>
  <si>
    <t>P89</t>
  </si>
  <si>
    <t>088-2008</t>
  </si>
  <si>
    <t>Toksook Bay_grid</t>
  </si>
  <si>
    <t>P157</t>
  </si>
  <si>
    <t>P214</t>
  </si>
  <si>
    <t>AEA-065</t>
  </si>
  <si>
    <t>158-0000</t>
  </si>
  <si>
    <t>Nikolai_grid</t>
  </si>
  <si>
    <t>P261</t>
  </si>
  <si>
    <t>AEA-096</t>
  </si>
  <si>
    <t>193-0000</t>
  </si>
  <si>
    <t>Nikolski_grid</t>
  </si>
  <si>
    <t>P62</t>
  </si>
  <si>
    <t>066-0000</t>
  </si>
  <si>
    <t>Noatak_grid</t>
  </si>
  <si>
    <t>P63</t>
  </si>
  <si>
    <t>067-0000</t>
  </si>
  <si>
    <t>Noorvik_grid</t>
  </si>
  <si>
    <t>P151</t>
  </si>
  <si>
    <t>WO</t>
  </si>
  <si>
    <t>P25</t>
  </si>
  <si>
    <t>012-0000</t>
  </si>
  <si>
    <t>Northway_grid</t>
  </si>
  <si>
    <t>P219</t>
  </si>
  <si>
    <t>163-0000</t>
  </si>
  <si>
    <t>Nuiqsut_grid</t>
  </si>
  <si>
    <t>P90</t>
  </si>
  <si>
    <t>068-0000</t>
  </si>
  <si>
    <t>Nulato_grid</t>
  </si>
  <si>
    <t>P223</t>
  </si>
  <si>
    <t>AEA-068</t>
  </si>
  <si>
    <t>167-0000</t>
  </si>
  <si>
    <t>Nunam Iqua_grid</t>
  </si>
  <si>
    <t>P64</t>
  </si>
  <si>
    <t>204-0000</t>
  </si>
  <si>
    <t>Nunapitchuk_grid</t>
  </si>
  <si>
    <t>P183</t>
  </si>
  <si>
    <t>P91</t>
  </si>
  <si>
    <t>069-0000</t>
  </si>
  <si>
    <t>Old Harbor_grid</t>
  </si>
  <si>
    <t>P133</t>
  </si>
  <si>
    <t>P225</t>
  </si>
  <si>
    <t>AEA-070</t>
  </si>
  <si>
    <t>170-0000</t>
  </si>
  <si>
    <t>Ouzinkie_grid</t>
  </si>
  <si>
    <t>P227</t>
  </si>
  <si>
    <t>AEA-071</t>
  </si>
  <si>
    <t>171-0000</t>
  </si>
  <si>
    <t>Pedro Bay_grid</t>
  </si>
  <si>
    <t>P228</t>
  </si>
  <si>
    <t>AEA-072</t>
  </si>
  <si>
    <t>172-0000</t>
  </si>
  <si>
    <t>Pelican_grid</t>
  </si>
  <si>
    <t>P211</t>
  </si>
  <si>
    <t>AEA-073</t>
  </si>
  <si>
    <t>155-0000</t>
  </si>
  <si>
    <t>Perryville_grid</t>
  </si>
  <si>
    <t>P184</t>
  </si>
  <si>
    <t>Pillar Mountain Wind Project Microgrid</t>
  </si>
  <si>
    <t>P230</t>
  </si>
  <si>
    <t>AEA-074</t>
  </si>
  <si>
    <t>173-0000</t>
  </si>
  <si>
    <t>Pilot Point_grid</t>
  </si>
  <si>
    <t>P65</t>
  </si>
  <si>
    <t>070-0000</t>
  </si>
  <si>
    <t>Pilot Station_grid</t>
  </si>
  <si>
    <t>P231</t>
  </si>
  <si>
    <t>AEA-075</t>
  </si>
  <si>
    <t>174-0000</t>
  </si>
  <si>
    <t>Platinum_grid</t>
  </si>
  <si>
    <t>P220</t>
  </si>
  <si>
    <t>164-0000</t>
  </si>
  <si>
    <t>Point Hope_grid</t>
  </si>
  <si>
    <t>P221</t>
  </si>
  <si>
    <t>165-0000</t>
  </si>
  <si>
    <t>Point Lay_grid</t>
  </si>
  <si>
    <t>P248</t>
  </si>
  <si>
    <t>AEA-085</t>
  </si>
  <si>
    <t>183-0000</t>
  </si>
  <si>
    <t>Port Alsworth_grid</t>
  </si>
  <si>
    <t>P232</t>
  </si>
  <si>
    <t>AEA-077</t>
  </si>
  <si>
    <t>175-0000</t>
  </si>
  <si>
    <t>Port Heiden_grid</t>
  </si>
  <si>
    <t>P185</t>
  </si>
  <si>
    <t>P134</t>
  </si>
  <si>
    <t>P201</t>
  </si>
  <si>
    <t>P66</t>
  </si>
  <si>
    <t>071-0000</t>
  </si>
  <si>
    <t>Quinhagak_grid</t>
  </si>
  <si>
    <t>P234</t>
  </si>
  <si>
    <t>AEA-079</t>
  </si>
  <si>
    <t>177-0000</t>
  </si>
  <si>
    <t>Rampart_grid</t>
  </si>
  <si>
    <t>P204</t>
  </si>
  <si>
    <t>146-0000</t>
  </si>
  <si>
    <t>Red Devil_grid</t>
  </si>
  <si>
    <t>P236</t>
  </si>
  <si>
    <t>AEA-080</t>
  </si>
  <si>
    <t>178-0000</t>
  </si>
  <si>
    <t>Ruby_grid</t>
  </si>
  <si>
    <t>P93</t>
  </si>
  <si>
    <t>072-0000</t>
  </si>
  <si>
    <t>Russian Mission_grid</t>
  </si>
  <si>
    <t>P173</t>
  </si>
  <si>
    <t>P237</t>
  </si>
  <si>
    <t>AEA-082</t>
  </si>
  <si>
    <t>179-0000</t>
  </si>
  <si>
    <t>Saint George_grid</t>
  </si>
  <si>
    <t>P67</t>
  </si>
  <si>
    <t>OA</t>
  </si>
  <si>
    <t>P73</t>
  </si>
  <si>
    <t>084-2015</t>
  </si>
  <si>
    <t>Stebbins_grid</t>
  </si>
  <si>
    <t>P238</t>
  </si>
  <si>
    <t>AEA-083</t>
  </si>
  <si>
    <t>180-0000</t>
  </si>
  <si>
    <t>Saint Paul_grid</t>
  </si>
  <si>
    <t>P12</t>
  </si>
  <si>
    <t>P252</t>
  </si>
  <si>
    <t>AEA-155</t>
  </si>
  <si>
    <t>187-0000</t>
  </si>
  <si>
    <t>Sand Point_grid</t>
  </si>
  <si>
    <t>P68</t>
  </si>
  <si>
    <t>076-0000</t>
  </si>
  <si>
    <t>Savoonga_grid</t>
  </si>
  <si>
    <t>P69</t>
  </si>
  <si>
    <t>077-0000</t>
  </si>
  <si>
    <t>Scammon Bay_grid</t>
  </si>
  <si>
    <t>P70</t>
  </si>
  <si>
    <t>078-0000</t>
  </si>
  <si>
    <t>Selawik_grid</t>
  </si>
  <si>
    <t>P158</t>
  </si>
  <si>
    <t>P239</t>
  </si>
  <si>
    <t>AEA-111</t>
  </si>
  <si>
    <t>P94</t>
  </si>
  <si>
    <t>079-0000</t>
  </si>
  <si>
    <t>Shageluk_grid</t>
  </si>
  <si>
    <t>P95</t>
  </si>
  <si>
    <t>080-0000</t>
  </si>
  <si>
    <t>Shaktoolik_grid</t>
  </si>
  <si>
    <t>P71</t>
  </si>
  <si>
    <t>081-0000</t>
  </si>
  <si>
    <t>Shishmaref_grid</t>
  </si>
  <si>
    <t>P72</t>
  </si>
  <si>
    <t>P174</t>
  </si>
  <si>
    <t>P26</t>
  </si>
  <si>
    <t>P27</t>
  </si>
  <si>
    <t>P205</t>
  </si>
  <si>
    <t>147-0000</t>
  </si>
  <si>
    <t>Sleetmute_grid</t>
  </si>
  <si>
    <t>P215</t>
  </si>
  <si>
    <t>AEA-066</t>
  </si>
  <si>
    <t>159-0000</t>
  </si>
  <si>
    <t>Nome_grid</t>
  </si>
  <si>
    <t>P13</t>
  </si>
  <si>
    <t>P159</t>
  </si>
  <si>
    <t>Soldotna</t>
  </si>
  <si>
    <t>Alaska Electric G &amp; T Coop Inc</t>
  </si>
  <si>
    <t>P128</t>
  </si>
  <si>
    <t>P18</t>
  </si>
  <si>
    <t>P243</t>
  </si>
  <si>
    <t>South Fork Hydro (Eagle River)</t>
  </si>
  <si>
    <t>AEA-152</t>
  </si>
  <si>
    <t>South Fork Hydro, LLC</t>
  </si>
  <si>
    <t>P123</t>
  </si>
  <si>
    <t>P74</t>
  </si>
  <si>
    <t>084-0000</t>
  </si>
  <si>
    <t>P246</t>
  </si>
  <si>
    <t>AEA-081</t>
  </si>
  <si>
    <t>181-0000</t>
  </si>
  <si>
    <t>Stevens Village_grid</t>
  </si>
  <si>
    <t>P206</t>
  </si>
  <si>
    <t>148-0000</t>
  </si>
  <si>
    <t>Stony River_grid</t>
  </si>
  <si>
    <t>P186</t>
  </si>
  <si>
    <t>P175</t>
  </si>
  <si>
    <t>P247</t>
  </si>
  <si>
    <t>AEA-084</t>
  </si>
  <si>
    <t>182-0000</t>
  </si>
  <si>
    <t>Takotna_grid</t>
  </si>
  <si>
    <t>P249</t>
  </si>
  <si>
    <t>AEA-086</t>
  </si>
  <si>
    <t>184-0000</t>
  </si>
  <si>
    <t>Tanana_grid</t>
  </si>
  <si>
    <t>P250</t>
  </si>
  <si>
    <t>185-0000</t>
  </si>
  <si>
    <t>Tatitlek_grid</t>
  </si>
  <si>
    <t>TDX Saint Paul Wind</t>
  </si>
  <si>
    <t>P96</t>
  </si>
  <si>
    <t>085-0000</t>
  </si>
  <si>
    <t>Teller_grid</t>
  </si>
  <si>
    <t>P256</t>
  </si>
  <si>
    <t>AEA-092</t>
  </si>
  <si>
    <t>189-0000</t>
  </si>
  <si>
    <t>Tenakee Springs_grid</t>
  </si>
  <si>
    <t>P187</t>
  </si>
  <si>
    <t>Terror Lake Microgrid</t>
  </si>
  <si>
    <t>P257</t>
  </si>
  <si>
    <t>Tesoro Alaska Company</t>
  </si>
  <si>
    <t>AEA-125</t>
  </si>
  <si>
    <t>P28</t>
  </si>
  <si>
    <t>P254</t>
  </si>
  <si>
    <t>TNSG North Plant</t>
  </si>
  <si>
    <t>AEA-117</t>
  </si>
  <si>
    <t>TDX North Slope Generating Company</t>
  </si>
  <si>
    <t>224_0000</t>
  </si>
  <si>
    <t>Deadhorse_grid</t>
  </si>
  <si>
    <t>P255</t>
  </si>
  <si>
    <t>TNSG South Plant</t>
  </si>
  <si>
    <t>P75</t>
  </si>
  <si>
    <t>086-0000</t>
  </si>
  <si>
    <t>Togiak_grid</t>
  </si>
  <si>
    <t>P29</t>
  </si>
  <si>
    <t>015-2008</t>
  </si>
  <si>
    <t>Tok_grid</t>
  </si>
  <si>
    <t>P76</t>
  </si>
  <si>
    <t>P258</t>
  </si>
  <si>
    <t>AEA-093</t>
  </si>
  <si>
    <t>190-0000</t>
  </si>
  <si>
    <t>Tuluksak_grid</t>
  </si>
  <si>
    <t>P259</t>
  </si>
  <si>
    <t>AEA-094</t>
  </si>
  <si>
    <t>191-0000</t>
  </si>
  <si>
    <t>Tuntutuliak_grid</t>
  </si>
  <si>
    <t>P97</t>
  </si>
  <si>
    <t>P260</t>
  </si>
  <si>
    <t>AEA-095</t>
  </si>
  <si>
    <t>192-0000</t>
  </si>
  <si>
    <t>Twin Hills_grid</t>
  </si>
  <si>
    <t>P244</t>
  </si>
  <si>
    <t>Tyee Lake Hydroelectric Facility</t>
  </si>
  <si>
    <t>AEA-124</t>
  </si>
  <si>
    <t>P262</t>
  </si>
  <si>
    <t>AEA-098</t>
  </si>
  <si>
    <t>194-0000</t>
  </si>
  <si>
    <t>Unalakleet_grid</t>
  </si>
  <si>
    <t>P264</t>
  </si>
  <si>
    <t>P266</t>
  </si>
  <si>
    <t>Unisea G 2</t>
  </si>
  <si>
    <t>AEA-126</t>
  </si>
  <si>
    <t>Unisea Inc</t>
  </si>
  <si>
    <t>OBL</t>
  </si>
  <si>
    <t>P267</t>
  </si>
  <si>
    <t>University of Alaska Fairbanks</t>
  </si>
  <si>
    <t>AEA-127</t>
  </si>
  <si>
    <t>University of Alaska</t>
  </si>
  <si>
    <t>P77</t>
  </si>
  <si>
    <t>052-2005</t>
  </si>
  <si>
    <t>Upper Kalskag_grid</t>
  </si>
  <si>
    <t>P129</t>
  </si>
  <si>
    <t>P130</t>
  </si>
  <si>
    <t>P270</t>
  </si>
  <si>
    <t>AEA-100</t>
  </si>
  <si>
    <t>197-0000</t>
  </si>
  <si>
    <t>Venetie_grid</t>
  </si>
  <si>
    <t>P19</t>
  </si>
  <si>
    <t>P222</t>
  </si>
  <si>
    <t>166-0000</t>
  </si>
  <si>
    <t>Wainwright_grid</t>
  </si>
  <si>
    <t>P98</t>
  </si>
  <si>
    <t>090-0000</t>
  </si>
  <si>
    <t>Wales_grid</t>
  </si>
  <si>
    <t>P271</t>
  </si>
  <si>
    <t>Westward Seafoods</t>
  </si>
  <si>
    <t>AEA-128</t>
  </si>
  <si>
    <t>Westward Seafoods Inc</t>
  </si>
  <si>
    <t>P40</t>
  </si>
  <si>
    <t>213-0000</t>
  </si>
  <si>
    <t>Whale_Pass_grid</t>
  </si>
  <si>
    <t>P272</t>
  </si>
  <si>
    <t>AEA-101</t>
  </si>
  <si>
    <t>198-0000</t>
  </si>
  <si>
    <t>WhiteMountain_grid</t>
  </si>
  <si>
    <t>P176</t>
  </si>
  <si>
    <t>Whitman</t>
  </si>
  <si>
    <t>P235</t>
  </si>
  <si>
    <t>Willow Solar</t>
  </si>
  <si>
    <t>AEA-151</t>
  </si>
  <si>
    <t>Renewable IPP</t>
  </si>
  <si>
    <t>P273</t>
  </si>
  <si>
    <t>AEA-135</t>
  </si>
  <si>
    <t>P78</t>
  </si>
  <si>
    <t>091-0000</t>
  </si>
  <si>
    <t>Yakutat_grid</t>
  </si>
  <si>
    <t>Row Labels</t>
  </si>
  <si>
    <t>(blank)</t>
  </si>
  <si>
    <t>Grand Total</t>
  </si>
  <si>
    <t>#N/A</t>
  </si>
  <si>
    <t>Column Labels</t>
  </si>
  <si>
    <t>Intertie</t>
  </si>
  <si>
    <t>AEA Energy Region</t>
  </si>
  <si>
    <t>PCE ID</t>
  </si>
  <si>
    <t>Plant ID</t>
  </si>
  <si>
    <t>Generator ID</t>
  </si>
  <si>
    <t>Technology</t>
  </si>
  <si>
    <t>Prime Mover</t>
  </si>
  <si>
    <t>Ownership</t>
  </si>
  <si>
    <t>Nameplate Capacity (MW)</t>
  </si>
  <si>
    <t>Nameplate Power Factor</t>
  </si>
  <si>
    <t>Summer Capacity (MW)</t>
  </si>
  <si>
    <t>Winter Capacity (MW)</t>
  </si>
  <si>
    <t>Minimum Load (MW)</t>
  </si>
  <si>
    <t>Month Uprate or Derate Completed</t>
  </si>
  <si>
    <t>Year Uprate or Derate Completed</t>
  </si>
  <si>
    <t>Status</t>
  </si>
  <si>
    <t>Synchronized to Transmission Grid</t>
  </si>
  <si>
    <t>Operating Month</t>
  </si>
  <si>
    <t>Operating Year</t>
  </si>
  <si>
    <t>Associated with Combined Heat and Power System</t>
  </si>
  <si>
    <t>Sector Name</t>
  </si>
  <si>
    <t>Sector</t>
  </si>
  <si>
    <t>Energy Source 1</t>
  </si>
  <si>
    <t>Energy Source 2</t>
  </si>
  <si>
    <t>Startup Source 1</t>
  </si>
  <si>
    <t>Startup Source 2</t>
  </si>
  <si>
    <t>Turbines or Hydrokinetic Buoys</t>
  </si>
  <si>
    <t>Time from Cold Shutdown to Full Load</t>
  </si>
  <si>
    <t>Multiple Fuels?</t>
  </si>
  <si>
    <t>Cofire Fuels?</t>
  </si>
  <si>
    <t>Switch Between Oil and Natural Gas?</t>
  </si>
  <si>
    <t>1</t>
  </si>
  <si>
    <t>Petroleum Liquids</t>
  </si>
  <si>
    <t>IC</t>
  </si>
  <si>
    <t>S</t>
  </si>
  <si>
    <t>X</t>
  </si>
  <si>
    <t>N</t>
  </si>
  <si>
    <t>Y</t>
  </si>
  <si>
    <t>10M</t>
  </si>
  <si>
    <t>2</t>
  </si>
  <si>
    <t>3</t>
  </si>
  <si>
    <t>5</t>
  </si>
  <si>
    <t>WT1</t>
  </si>
  <si>
    <t>WT2</t>
  </si>
  <si>
    <t>Conventional Hydroelectric</t>
  </si>
  <si>
    <t>HY</t>
  </si>
  <si>
    <t>6</t>
  </si>
  <si>
    <t>1H</t>
  </si>
  <si>
    <t>IC1</t>
  </si>
  <si>
    <t>IC2</t>
  </si>
  <si>
    <t>IC3</t>
  </si>
  <si>
    <t>IC4</t>
  </si>
  <si>
    <t>IC5</t>
  </si>
  <si>
    <t>GT</t>
  </si>
  <si>
    <t>7</t>
  </si>
  <si>
    <t>IC10</t>
  </si>
  <si>
    <t>IC11</t>
  </si>
  <si>
    <t>IC12</t>
  </si>
  <si>
    <t>IC8</t>
  </si>
  <si>
    <t>IC9</t>
  </si>
  <si>
    <t>HY7</t>
  </si>
  <si>
    <t>4</t>
  </si>
  <si>
    <t>6A</t>
  </si>
  <si>
    <t>7A</t>
  </si>
  <si>
    <t>9</t>
  </si>
  <si>
    <t>10</t>
  </si>
  <si>
    <t>11</t>
  </si>
  <si>
    <t>12</t>
  </si>
  <si>
    <t>IC8A</t>
  </si>
  <si>
    <t>Commercial Non-CHP</t>
  </si>
  <si>
    <t>12H</t>
  </si>
  <si>
    <t>3R</t>
  </si>
  <si>
    <t>Natural Gas Fired Combustion Turbine</t>
  </si>
  <si>
    <t>P1 BS</t>
  </si>
  <si>
    <t>J</t>
  </si>
  <si>
    <t>W</t>
  </si>
  <si>
    <t>Conventional Steam Coal</t>
  </si>
  <si>
    <t>ST</t>
  </si>
  <si>
    <t>IPP CHP</t>
  </si>
  <si>
    <t>WDS</t>
  </si>
  <si>
    <t>AB</t>
  </si>
  <si>
    <t>14</t>
  </si>
  <si>
    <t>15</t>
  </si>
  <si>
    <t>OVER</t>
  </si>
  <si>
    <t>16</t>
  </si>
  <si>
    <t>18</t>
  </si>
  <si>
    <t>EWT 1</t>
  </si>
  <si>
    <t>EWT 2</t>
  </si>
  <si>
    <t>IC6</t>
  </si>
  <si>
    <t>IC7</t>
  </si>
  <si>
    <t>N1</t>
  </si>
  <si>
    <t>N2</t>
  </si>
  <si>
    <t>13</t>
  </si>
  <si>
    <t>PG</t>
  </si>
  <si>
    <t>17</t>
  </si>
  <si>
    <t>3A</t>
  </si>
  <si>
    <t>4A</t>
  </si>
  <si>
    <t>5A</t>
  </si>
  <si>
    <t>8</t>
  </si>
  <si>
    <t>3B</t>
  </si>
  <si>
    <t>1A</t>
  </si>
  <si>
    <t>Kodiak Microgrid</t>
  </si>
  <si>
    <t>2c</t>
  </si>
  <si>
    <t>3c</t>
  </si>
  <si>
    <t>Port Lions Microgrid</t>
  </si>
  <si>
    <t>GT3</t>
  </si>
  <si>
    <t>CT</t>
  </si>
  <si>
    <t>STG1</t>
  </si>
  <si>
    <t>CA</t>
  </si>
  <si>
    <t>GT1</t>
  </si>
  <si>
    <t>GT2</t>
  </si>
  <si>
    <t>NA1</t>
  </si>
  <si>
    <t>NA2</t>
  </si>
  <si>
    <t>NA3</t>
  </si>
  <si>
    <t>NA4</t>
  </si>
  <si>
    <t>NA5</t>
  </si>
  <si>
    <t>NA6</t>
  </si>
  <si>
    <t>NA7</t>
  </si>
  <si>
    <t>11wt</t>
  </si>
  <si>
    <t>13WT</t>
  </si>
  <si>
    <t>14wt</t>
  </si>
  <si>
    <t>15WT</t>
  </si>
  <si>
    <t>16WT</t>
  </si>
  <si>
    <t>17WT</t>
  </si>
  <si>
    <t>18WT</t>
  </si>
  <si>
    <t>19WT</t>
  </si>
  <si>
    <t>1WT</t>
  </si>
  <si>
    <t>2WT</t>
  </si>
  <si>
    <t>3WT</t>
  </si>
  <si>
    <t>ES1</t>
  </si>
  <si>
    <t>BA</t>
  </si>
  <si>
    <t>PV1</t>
  </si>
  <si>
    <t>Solar Photovoltaic</t>
  </si>
  <si>
    <t>PV</t>
  </si>
  <si>
    <t>PV2</t>
  </si>
  <si>
    <t>PV3</t>
  </si>
  <si>
    <t>PV4</t>
  </si>
  <si>
    <t>PV5</t>
  </si>
  <si>
    <t>PV6</t>
  </si>
  <si>
    <t>PV7</t>
  </si>
  <si>
    <t>PV8</t>
  </si>
  <si>
    <t>2A</t>
  </si>
  <si>
    <t>4a</t>
  </si>
  <si>
    <t>5B</t>
  </si>
  <si>
    <t>4B</t>
  </si>
  <si>
    <t>1B</t>
  </si>
  <si>
    <t>Natural Gas Fired Combined Cycle</t>
  </si>
  <si>
    <t>GT8</t>
  </si>
  <si>
    <t>HC1</t>
  </si>
  <si>
    <t>HC2</t>
  </si>
  <si>
    <t>Natural Gas Internal Combustion Engine</t>
  </si>
  <si>
    <t>Gwitchyaa Zhee</t>
  </si>
  <si>
    <t>H-1</t>
  </si>
  <si>
    <t>H-2</t>
  </si>
  <si>
    <t>Galena Electric Utility</t>
  </si>
  <si>
    <t>Inside Passage Elec Coop, Inc</t>
  </si>
  <si>
    <t>PG2</t>
  </si>
  <si>
    <t>PG3</t>
  </si>
  <si>
    <t>PG1A</t>
  </si>
  <si>
    <t>PG2A</t>
  </si>
  <si>
    <t>PG3A</t>
  </si>
  <si>
    <t>PG4A</t>
  </si>
  <si>
    <t>PG3B</t>
  </si>
  <si>
    <t>PG5A</t>
  </si>
  <si>
    <t>PG6A</t>
  </si>
  <si>
    <t>PG6</t>
  </si>
  <si>
    <t>PG7</t>
  </si>
  <si>
    <t>PG8</t>
  </si>
  <si>
    <t>PG10</t>
  </si>
  <si>
    <t>PG9</t>
  </si>
  <si>
    <t>PG1</t>
  </si>
  <si>
    <t>PG5</t>
  </si>
  <si>
    <t>Nymans Plant Microgrid</t>
  </si>
  <si>
    <t>Utility Plants Section</t>
  </si>
  <si>
    <t>GEN1</t>
  </si>
  <si>
    <t>GEN3</t>
  </si>
  <si>
    <t>GEN4</t>
  </si>
  <si>
    <t>GEN5</t>
  </si>
  <si>
    <t>DG01</t>
  </si>
  <si>
    <t>Commercial CHP</t>
  </si>
  <si>
    <t>DG02</t>
  </si>
  <si>
    <t>DG03</t>
  </si>
  <si>
    <t>DG04</t>
  </si>
  <si>
    <t>TG1</t>
  </si>
  <si>
    <t>TG2</t>
  </si>
  <si>
    <t>TG3</t>
  </si>
  <si>
    <t>TG4</t>
  </si>
  <si>
    <t>TG5</t>
  </si>
  <si>
    <t>GEN2</t>
  </si>
  <si>
    <t>Tesoro Kenai Cogeneration Plant</t>
  </si>
  <si>
    <t>CAT4</t>
  </si>
  <si>
    <t>Industrial Non-CHP</t>
  </si>
  <si>
    <t>CAT5</t>
  </si>
  <si>
    <t>GEN6</t>
  </si>
  <si>
    <t>744A</t>
  </si>
  <si>
    <t>744B</t>
  </si>
  <si>
    <t>744C</t>
  </si>
  <si>
    <t>744D</t>
  </si>
  <si>
    <t>744E</t>
  </si>
  <si>
    <t>EN-4</t>
  </si>
  <si>
    <t>EN-5</t>
  </si>
  <si>
    <t>EN-6</t>
  </si>
  <si>
    <t>EN-7</t>
  </si>
  <si>
    <t>ST1</t>
  </si>
  <si>
    <t>UNIT2</t>
  </si>
  <si>
    <t>UNIT4</t>
  </si>
  <si>
    <t>UNIT1</t>
  </si>
  <si>
    <t>UNIT3</t>
  </si>
  <si>
    <t>BESS</t>
  </si>
  <si>
    <t>EVW</t>
  </si>
  <si>
    <t>CT1</t>
  </si>
  <si>
    <t>CT2</t>
  </si>
  <si>
    <t>CT3</t>
  </si>
  <si>
    <t>CT4</t>
  </si>
  <si>
    <t>Landfill Gas</t>
  </si>
  <si>
    <t>IPP Non-CHP</t>
  </si>
  <si>
    <t>EWT1</t>
  </si>
  <si>
    <t>EWT2</t>
  </si>
  <si>
    <t>NW1</t>
  </si>
  <si>
    <t>WPG-1</t>
  </si>
  <si>
    <t>WPG-2</t>
  </si>
  <si>
    <t>EGS01</t>
  </si>
  <si>
    <t>EGS02</t>
  </si>
  <si>
    <t>EGS03</t>
  </si>
  <si>
    <t>EGS04</t>
  </si>
  <si>
    <t>EGS05</t>
  </si>
  <si>
    <t>EGS06</t>
  </si>
  <si>
    <t>EGS07</t>
  </si>
  <si>
    <t>EGS08</t>
  </si>
  <si>
    <t>EGS09</t>
  </si>
  <si>
    <t>EGS10</t>
  </si>
  <si>
    <t>Haida Energy, Inc.</t>
  </si>
  <si>
    <t>Hiilangaay Hydro</t>
  </si>
  <si>
    <t>GEN 1</t>
  </si>
  <si>
    <t>Swampy Acres Microgrid</t>
  </si>
  <si>
    <t>FESS</t>
  </si>
  <si>
    <t>FW</t>
  </si>
  <si>
    <t xml:space="preserve">Slana Generating Station </t>
  </si>
  <si>
    <t>Eyak Service Center BESS</t>
  </si>
  <si>
    <t>BESS1</t>
  </si>
  <si>
    <t>RE</t>
  </si>
  <si>
    <t>D1</t>
  </si>
  <si>
    <t>D2</t>
  </si>
  <si>
    <t>IP</t>
  </si>
  <si>
    <t>ENT</t>
  </si>
  <si>
    <t>10wt</t>
  </si>
  <si>
    <t>12wt</t>
  </si>
  <si>
    <t>4WT</t>
  </si>
  <si>
    <t>5WT</t>
  </si>
  <si>
    <t>6WT</t>
  </si>
  <si>
    <t>7WT</t>
  </si>
  <si>
    <t>8WT</t>
  </si>
  <si>
    <t>9wt</t>
  </si>
  <si>
    <t>5a</t>
  </si>
  <si>
    <t>2a</t>
  </si>
  <si>
    <t>Klawock</t>
  </si>
  <si>
    <t>PG4</t>
  </si>
  <si>
    <t>CAT1</t>
  </si>
  <si>
    <t>CAT2</t>
  </si>
  <si>
    <t>644A</t>
  </si>
  <si>
    <t>644B</t>
  </si>
  <si>
    <t>644C</t>
  </si>
  <si>
    <t>644D</t>
  </si>
  <si>
    <t>644E</t>
  </si>
  <si>
    <t>644F</t>
  </si>
  <si>
    <t>644G</t>
  </si>
  <si>
    <t>EN-1</t>
  </si>
  <si>
    <t>EN-2</t>
  </si>
  <si>
    <t>EN-3</t>
  </si>
  <si>
    <t>UNIT5</t>
  </si>
  <si>
    <t>AEA plant ID</t>
  </si>
  <si>
    <t>AEA operator ID</t>
  </si>
  <si>
    <t>EIA Utility ID</t>
  </si>
  <si>
    <t>EIA Plant Code</t>
  </si>
  <si>
    <t>RCA CPCN</t>
  </si>
  <si>
    <t>Intertie ID</t>
  </si>
  <si>
    <t>Intertie name</t>
  </si>
  <si>
    <t>Data Source year</t>
  </si>
  <si>
    <t>Data Source</t>
  </si>
  <si>
    <t>Storage Capacity (MWh)</t>
  </si>
  <si>
    <t xml:space="preserve">Uprate or Derate Completed </t>
  </si>
  <si>
    <t>Planned or Actual Retirement Month</t>
  </si>
  <si>
    <t>Planned or Actual Retirement Year</t>
  </si>
  <si>
    <t>Engine Make</t>
  </si>
  <si>
    <t xml:space="preserve"> Engine Model</t>
  </si>
  <si>
    <t>South Fork Eagle River</t>
  </si>
  <si>
    <t>Renewable IPP website</t>
  </si>
  <si>
    <t>EIA860</t>
  </si>
  <si>
    <t>AEA-129</t>
  </si>
  <si>
    <t>Alaska Energy Authority</t>
  </si>
  <si>
    <t>AEA PH Assessment</t>
  </si>
  <si>
    <t xml:space="preserve">John Deere </t>
  </si>
  <si>
    <t>4045TFM85</t>
  </si>
  <si>
    <t>4039T</t>
  </si>
  <si>
    <t>Salmon Creek</t>
  </si>
  <si>
    <t>Dewey Creek</t>
  </si>
  <si>
    <t xml:space="preserve">Caterpillar </t>
  </si>
  <si>
    <t>3512</t>
  </si>
  <si>
    <t>3406</t>
  </si>
  <si>
    <t>6081AF001</t>
  </si>
  <si>
    <t>Cummins</t>
  </si>
  <si>
    <t>LTA10-G</t>
  </si>
  <si>
    <t>3412</t>
  </si>
  <si>
    <t>3516</t>
  </si>
  <si>
    <t>3516A</t>
  </si>
  <si>
    <t>Yukon River</t>
  </si>
  <si>
    <t>Hydrokinetic</t>
  </si>
  <si>
    <t>HA</t>
  </si>
  <si>
    <t>Retirement date estimated</t>
  </si>
  <si>
    <t>John Deere</t>
  </si>
  <si>
    <t>6101AF010</t>
  </si>
  <si>
    <t xml:space="preserve">Cummins </t>
  </si>
  <si>
    <t>L10A10-G</t>
  </si>
  <si>
    <t>L10A10-C</t>
  </si>
  <si>
    <t>6125HF001</t>
  </si>
  <si>
    <t>6081TF001</t>
  </si>
  <si>
    <t>Kubota</t>
  </si>
  <si>
    <t>V2003</t>
  </si>
  <si>
    <t>4039TF001</t>
  </si>
  <si>
    <t>3508</t>
  </si>
  <si>
    <t>D353</t>
  </si>
  <si>
    <t>P43</t>
  </si>
  <si>
    <t>3456</t>
  </si>
  <si>
    <t>3512 STD</t>
  </si>
  <si>
    <t>K1A38/62</t>
  </si>
  <si>
    <t>026-2011</t>
  </si>
  <si>
    <t xml:space="preserve">Detroit diesel </t>
  </si>
  <si>
    <t>6063TK35 spec A343448</t>
  </si>
  <si>
    <t>Detroit Diesel</t>
  </si>
  <si>
    <t>WddxL12.7TGD 60, 12.7L</t>
  </si>
  <si>
    <t xml:space="preserve">Detroit Diesel </t>
  </si>
  <si>
    <t>WEDXL12.7TGD. 60, 12.7L</t>
  </si>
  <si>
    <t>3512C</t>
  </si>
  <si>
    <t>4045HF285</t>
  </si>
  <si>
    <t>6068HFG85</t>
  </si>
  <si>
    <t>3508A</t>
  </si>
  <si>
    <t>3508 B</t>
  </si>
  <si>
    <t>P296</t>
  </si>
  <si>
    <t>Cooper Creek/Stetson Creek</t>
  </si>
  <si>
    <t>AEA-090</t>
  </si>
  <si>
    <t>F717 CE</t>
  </si>
  <si>
    <t>F867 C/E</t>
  </si>
  <si>
    <t>3508-DITA</t>
  </si>
  <si>
    <t>Caterpillar</t>
  </si>
  <si>
    <t>3508 DI</t>
  </si>
  <si>
    <t>6063TK35</t>
  </si>
  <si>
    <t>ORC</t>
  </si>
  <si>
    <t>BT</t>
  </si>
  <si>
    <t>City of Unalaska</t>
  </si>
  <si>
    <t>WH</t>
  </si>
  <si>
    <t>P131</t>
  </si>
  <si>
    <t>3304 D1</t>
  </si>
  <si>
    <t>LTA10</t>
  </si>
  <si>
    <t>QSX15-G9 NR2</t>
  </si>
  <si>
    <t>QSX15-G9</t>
  </si>
  <si>
    <t>Series 2000</t>
  </si>
  <si>
    <t>Allis-Chalmers</t>
  </si>
  <si>
    <t>665 I</t>
  </si>
  <si>
    <t>LTA 10</t>
  </si>
  <si>
    <t>6063GU060</t>
  </si>
  <si>
    <t>LTA10 1200</t>
  </si>
  <si>
    <t>R23528007</t>
  </si>
  <si>
    <t>6063GK05</t>
  </si>
  <si>
    <t>DR6866-RX</t>
  </si>
  <si>
    <t>S6003 1800</t>
  </si>
  <si>
    <t>B1237K36</t>
  </si>
  <si>
    <t>6063KTK35</t>
  </si>
  <si>
    <t>QSX15</t>
  </si>
  <si>
    <t>S60K4c 1800</t>
  </si>
  <si>
    <t>S60K4c</t>
  </si>
  <si>
    <t>S60K4c 1200</t>
  </si>
  <si>
    <t>L10</t>
  </si>
  <si>
    <t>LTA10-C</t>
  </si>
  <si>
    <t>3412 1200</t>
  </si>
  <si>
    <t>CAT</t>
  </si>
  <si>
    <t>QST30-G5</t>
  </si>
  <si>
    <t>MTU</t>
  </si>
  <si>
    <t>12U2000</t>
  </si>
  <si>
    <t>S60K4 1800</t>
  </si>
  <si>
    <t>K1964 1800</t>
  </si>
  <si>
    <t>12V2000</t>
  </si>
  <si>
    <t>KTA19-G2</t>
  </si>
  <si>
    <t>S6003 1200</t>
  </si>
  <si>
    <t>3306</t>
  </si>
  <si>
    <t>QSX</t>
  </si>
  <si>
    <t>6063MK35</t>
  </si>
  <si>
    <t>K19G4 1800</t>
  </si>
  <si>
    <t>Detroit Diesel Series 60</t>
  </si>
  <si>
    <t>L15027</t>
  </si>
  <si>
    <t>QSK23</t>
  </si>
  <si>
    <t>KTA19G-2</t>
  </si>
  <si>
    <t>QST30-GI</t>
  </si>
  <si>
    <t>KTA38-G4</t>
  </si>
  <si>
    <t>6BTA5.9-G1</t>
  </si>
  <si>
    <t>LTA-10G1</t>
  </si>
  <si>
    <t>K19G2</t>
  </si>
  <si>
    <t>NWAB</t>
  </si>
  <si>
    <t>3512-DITA</t>
  </si>
  <si>
    <t xml:space="preserve">Caterpillar          </t>
  </si>
  <si>
    <t>S60K4 1200</t>
  </si>
  <si>
    <t>6081HF070</t>
  </si>
  <si>
    <t>Perkins</t>
  </si>
  <si>
    <t>PKXL05-9YH1</t>
  </si>
  <si>
    <t>K19G2 1200</t>
  </si>
  <si>
    <t>3512B-DTTA</t>
  </si>
  <si>
    <t>P278</t>
  </si>
  <si>
    <t>10 Mile river</t>
  </si>
  <si>
    <t>Gartina Galls</t>
  </si>
  <si>
    <t>Gunnuk Creek</t>
  </si>
  <si>
    <t>REF grant? Or closed?</t>
  </si>
  <si>
    <t>SE206946</t>
  </si>
  <si>
    <t>4045AFM85</t>
  </si>
  <si>
    <t>Tazimina</t>
  </si>
  <si>
    <t>Scania</t>
  </si>
  <si>
    <t>DI13 075M</t>
  </si>
  <si>
    <t>Scania CV AB</t>
  </si>
  <si>
    <t>Tag m3456</t>
  </si>
  <si>
    <t>Waterfall Creek</t>
  </si>
  <si>
    <t>Delta Creek</t>
  </si>
  <si>
    <t>Chuniixsax Creek</t>
  </si>
  <si>
    <t>6068TF250</t>
  </si>
  <si>
    <t>PE3029TF150BASE</t>
  </si>
  <si>
    <t>Town Creek</t>
  </si>
  <si>
    <t>6068AFM75</t>
  </si>
  <si>
    <t>6068TFM76</t>
  </si>
  <si>
    <t>6090HF485</t>
  </si>
  <si>
    <t>John deere</t>
  </si>
  <si>
    <t>4045HF485</t>
  </si>
  <si>
    <t>6090AFM75</t>
  </si>
  <si>
    <t xml:space="preserve">Scania </t>
  </si>
  <si>
    <t>CY9XN12.7DL6</t>
  </si>
  <si>
    <t>C9.3 ACERT</t>
  </si>
  <si>
    <t>C9.3. ACERT</t>
  </si>
  <si>
    <t>4045TFM75</t>
  </si>
  <si>
    <t>IES website</t>
  </si>
  <si>
    <t>3029TF150BASE</t>
  </si>
  <si>
    <t>6081AFM75E</t>
  </si>
  <si>
    <t>6135HF485</t>
  </si>
  <si>
    <t>AB50498</t>
  </si>
  <si>
    <t>6068AFM85</t>
  </si>
  <si>
    <t>PE6068TF250BASE</t>
  </si>
  <si>
    <t>PE4045TF150BASE</t>
  </si>
  <si>
    <t>4045TF150</t>
  </si>
  <si>
    <t>PE3029tf150base2.9</t>
  </si>
  <si>
    <t>Installed? Operational?</t>
  </si>
  <si>
    <t>6125HF070 (AFM75 Converted)</t>
  </si>
  <si>
    <t>AEA-140</t>
  </si>
  <si>
    <t>EIA-860</t>
  </si>
  <si>
    <t>Mahoona Lake</t>
  </si>
  <si>
    <t>4045tfm75</t>
  </si>
  <si>
    <t>6068tfm76</t>
  </si>
  <si>
    <t>6081af001</t>
  </si>
  <si>
    <t>Indian River</t>
  </si>
  <si>
    <t>Is this operational?</t>
  </si>
  <si>
    <t>PE6068TF150</t>
  </si>
  <si>
    <t>PE4045TF150</t>
  </si>
  <si>
    <t>6125HF070</t>
  </si>
  <si>
    <t>6081AFM75</t>
  </si>
  <si>
    <t>3-95kW. Operational? 300-kW per DOE OIE app</t>
  </si>
  <si>
    <t>DOE</t>
  </si>
  <si>
    <t>LTA-10G3</t>
  </si>
  <si>
    <t>SE500728</t>
  </si>
  <si>
    <t>John Deere, Engine 2 is brand new and is not yet done being installed.</t>
  </si>
  <si>
    <t xml:space="preserve">Grant in 2015. VIF? </t>
  </si>
  <si>
    <t>Engine Missing</t>
  </si>
  <si>
    <t>No Engine/No Tag</t>
  </si>
  <si>
    <t>6090hf485</t>
  </si>
  <si>
    <t>6135AFM75</t>
  </si>
  <si>
    <t>P135</t>
  </si>
  <si>
    <t>Diomede</t>
  </si>
  <si>
    <t>AEA-028</t>
  </si>
  <si>
    <t>Diomede Joint Utilities</t>
  </si>
  <si>
    <t>110-0000</t>
  </si>
  <si>
    <t>Diomede_grid</t>
  </si>
  <si>
    <t>6981AFM75</t>
  </si>
  <si>
    <t>4045TF275</t>
  </si>
  <si>
    <t>4039TF002</t>
  </si>
  <si>
    <t>3029TF150</t>
  </si>
  <si>
    <t>200 kW battery?</t>
  </si>
  <si>
    <t>6125AF001</t>
  </si>
  <si>
    <t>C-9</t>
  </si>
  <si>
    <t>6090AFM75, 9.0L, 3071F</t>
  </si>
  <si>
    <t>608HF070</t>
  </si>
  <si>
    <t>Engine to is being replaced currently no engine 2 it will be the same as engine 3 John Deere</t>
  </si>
  <si>
    <t>6090AFM85</t>
  </si>
  <si>
    <t>C9D1 arrangement #242-3455</t>
  </si>
  <si>
    <t>C9D1</t>
  </si>
  <si>
    <t>3456      Arrangement #247-4789</t>
  </si>
  <si>
    <t>4045AFM85E</t>
  </si>
  <si>
    <t>USDA--100kW wind?</t>
  </si>
  <si>
    <t>C9DI</t>
  </si>
  <si>
    <t xml:space="preserve">VIF? </t>
  </si>
  <si>
    <t>Detroit Diesel 12.7 liter</t>
  </si>
  <si>
    <t>6090HF484</t>
  </si>
  <si>
    <t>Packer's Creek</t>
  </si>
  <si>
    <t>6068AF001</t>
  </si>
  <si>
    <t>IES</t>
  </si>
  <si>
    <t>4045TF270</t>
  </si>
  <si>
    <t>6081HT001</t>
  </si>
  <si>
    <t>6068afm75</t>
  </si>
  <si>
    <t>6068afm85</t>
  </si>
  <si>
    <t>4045TFM50</t>
  </si>
  <si>
    <t>4045HF485E</t>
  </si>
  <si>
    <t>PE3029TF150BASE - 2.9 L</t>
  </si>
  <si>
    <t>B3800-T</t>
  </si>
  <si>
    <t>SE501078</t>
  </si>
  <si>
    <t>SE500865</t>
  </si>
  <si>
    <t>UNK</t>
  </si>
  <si>
    <t>6068HF285K,L</t>
  </si>
  <si>
    <t>P297</t>
  </si>
  <si>
    <t>Double-check the capacity, turbines</t>
  </si>
  <si>
    <t>3516 DI</t>
  </si>
  <si>
    <t>3512 DI</t>
  </si>
  <si>
    <t>4045TF285</t>
  </si>
  <si>
    <t>V3800-T</t>
  </si>
  <si>
    <t>AEA-159</t>
  </si>
  <si>
    <t>Marathon Creek</t>
  </si>
  <si>
    <t>Dates for Operation/Retirement are estimates</t>
  </si>
  <si>
    <t>P298</t>
  </si>
  <si>
    <t>Juniper Creek Hydroelectric Project</t>
  </si>
  <si>
    <t>AEA-178</t>
  </si>
  <si>
    <t>Juniper Creek Hydroetlectric</t>
  </si>
  <si>
    <t>Juniper Creek</t>
  </si>
  <si>
    <t>ADN</t>
  </si>
  <si>
    <t>intertie_id</t>
  </si>
  <si>
    <t>Intertie Unique ID Name</t>
  </si>
  <si>
    <t>Current ID</t>
  </si>
  <si>
    <t>Month of interite</t>
  </si>
  <si>
    <t>Year of intertie</t>
  </si>
  <si>
    <t>AEA energy region</t>
  </si>
  <si>
    <t>Allakaket, Alatna</t>
  </si>
  <si>
    <t>Bettles, Evansville</t>
  </si>
  <si>
    <t>Eagle, Eagle Village</t>
  </si>
  <si>
    <t>Northway, Northway Village, Northway Junction</t>
  </si>
  <si>
    <t>Cordova, Eyak</t>
  </si>
  <si>
    <t>015-1975</t>
  </si>
  <si>
    <t>Tok; Tanacross; Dot Lake, Dot Lake Village</t>
  </si>
  <si>
    <t>1975</t>
  </si>
  <si>
    <t>PCE reporting</t>
  </si>
  <si>
    <t>Tok; Tanacross; Tetlin; Dot Lake, Dot Lake Village</t>
  </si>
  <si>
    <t>023-1987</t>
  </si>
  <si>
    <t>Craig; Klawock</t>
  </si>
  <si>
    <t>1987</t>
  </si>
  <si>
    <t>023-1999</t>
  </si>
  <si>
    <t>Craig; Klawock; Thorne Bay, Kasaan</t>
  </si>
  <si>
    <t>1999</t>
  </si>
  <si>
    <t>Distributing Alaska's Power. 2008</t>
  </si>
  <si>
    <t>023-2004</t>
  </si>
  <si>
    <t>Craig; Klawock; Thorne Bay, Kasaan; Hollis</t>
  </si>
  <si>
    <t>2004</t>
  </si>
  <si>
    <t>023-2006</t>
  </si>
  <si>
    <t>Craig; Klawock; Thorne Bay, Kasaan; Hollis; Hydaburg</t>
  </si>
  <si>
    <t>2006</t>
  </si>
  <si>
    <t>023-2011</t>
  </si>
  <si>
    <t>Craig; Klawock; Thorne Bay, Kasaan; Hollis; Hydaburg; Coffman Cove</t>
  </si>
  <si>
    <t>2011</t>
  </si>
  <si>
    <t>Craig; Klawock; Thorne Bay, Kasaan; Hollis; Hydaburg; Coffman Cove; Naukati Bay</t>
  </si>
  <si>
    <t>2015</t>
  </si>
  <si>
    <t>Southeast Alaska Intertie Study (2003)</t>
  </si>
  <si>
    <t>026-0000</t>
  </si>
  <si>
    <t>026-2010</t>
  </si>
  <si>
    <t>Slana; Chistochina</t>
  </si>
  <si>
    <t>2010</t>
  </si>
  <si>
    <t>Slana; Chistochina; Mentasta Lake</t>
  </si>
  <si>
    <t>032-1993</t>
  </si>
  <si>
    <t>Haines_grid</t>
  </si>
  <si>
    <t>Haines, Covenant Life; Klukwan; Chilkat Valley</t>
  </si>
  <si>
    <t>1993</t>
  </si>
  <si>
    <t>Haines, Covenant Life; Klukwan; Chilkat Valley; Skagway</t>
  </si>
  <si>
    <t>034-1980</t>
  </si>
  <si>
    <t>Bethel; Napakiak</t>
  </si>
  <si>
    <t>1980</t>
  </si>
  <si>
    <t>Bethel, Oscarville; Napakiak</t>
  </si>
  <si>
    <t>045-2016</t>
  </si>
  <si>
    <t>Emmonak; Alakanuk</t>
  </si>
  <si>
    <t>052-0000</t>
  </si>
  <si>
    <t>Kalskag</t>
  </si>
  <si>
    <t>Kalskag; Lower Kalskag</t>
  </si>
  <si>
    <t>055-2006</t>
  </si>
  <si>
    <t>Kasigluk; Nunapitchuk</t>
  </si>
  <si>
    <t>065-2016</t>
  </si>
  <si>
    <t>New_Stuyahok_grid</t>
  </si>
  <si>
    <t>New Stuyahok; Ekwok</t>
  </si>
  <si>
    <t>075-1985</t>
  </si>
  <si>
    <t>Saint Mary's, Andreafsky; Pitkas Point</t>
  </si>
  <si>
    <t>1985</t>
  </si>
  <si>
    <t>Saint Mary's, Andreafsky; Pitkas Point; Mountain Village</t>
  </si>
  <si>
    <t>064-0000</t>
  </si>
  <si>
    <t>Mountain Village_grid</t>
  </si>
  <si>
    <t>Stebbins; Saint Michael</t>
  </si>
  <si>
    <t>086-2020</t>
  </si>
  <si>
    <t>Togiak; Twin Hills</t>
  </si>
  <si>
    <t>2020</t>
  </si>
  <si>
    <t>088-0000</t>
  </si>
  <si>
    <t>088-2006</t>
  </si>
  <si>
    <t>Toksook Bay; Tununak</t>
  </si>
  <si>
    <t>Tooksook Bay; Tununak; Nightmute</t>
  </si>
  <si>
    <t>Iliamna, Newhalen, Nondalton</t>
  </si>
  <si>
    <t>https://www.innelectric.com/our-history.html</t>
  </si>
  <si>
    <t>Shungnak; Kobuk</t>
  </si>
  <si>
    <t>Naknek, South Naknek, King Salmon</t>
  </si>
  <si>
    <t>Dillingham, Aleknagik</t>
  </si>
  <si>
    <t>199-0000</t>
  </si>
  <si>
    <t>Kobuk_grid</t>
  </si>
  <si>
    <t>200-0000</t>
  </si>
  <si>
    <t>Tununak_grid</t>
  </si>
  <si>
    <t>201-0000</t>
  </si>
  <si>
    <t>Nightmute_grid</t>
  </si>
  <si>
    <t>202-0000</t>
  </si>
  <si>
    <t>SaintMichael_grid</t>
  </si>
  <si>
    <t>203-0000</t>
  </si>
  <si>
    <t>PitkasPoint_grid</t>
  </si>
  <si>
    <t>Pitkas Point</t>
  </si>
  <si>
    <t>205-0000</t>
  </si>
  <si>
    <t>LowerKalskag_grid</t>
  </si>
  <si>
    <t>206-0000</t>
  </si>
  <si>
    <t>Chistochina_grid</t>
  </si>
  <si>
    <t>207-0000</t>
  </si>
  <si>
    <t>Coffman_Cove_grid</t>
  </si>
  <si>
    <t>209-0000</t>
  </si>
  <si>
    <t>Hollis_grid</t>
  </si>
  <si>
    <t>210-0000</t>
  </si>
  <si>
    <t>Hydaburg_grid</t>
  </si>
  <si>
    <t>211-0000</t>
  </si>
  <si>
    <t>Naukati_Bay_grid</t>
  </si>
  <si>
    <t>212-0000</t>
  </si>
  <si>
    <t>Tetlin_grid</t>
  </si>
  <si>
    <t>Tetlin</t>
  </si>
  <si>
    <t>214-0000</t>
  </si>
  <si>
    <t>Mentasta_Lake_grid</t>
  </si>
  <si>
    <t>Mentasta Lake</t>
  </si>
  <si>
    <t>SEAPA communication</t>
  </si>
  <si>
    <t>226_0000</t>
  </si>
  <si>
    <t>Paxson_grid</t>
  </si>
  <si>
    <t>227-0000</t>
  </si>
  <si>
    <t>Ketchikan_grid</t>
  </si>
  <si>
    <t>228-1981</t>
  </si>
  <si>
    <t>Wrangell-Petersburg_grid</t>
  </si>
  <si>
    <t>Southeast Alaska Integrated Resource Plan. 2012</t>
  </si>
  <si>
    <t>Sum of Nameplate Capacity (MW)</t>
  </si>
  <si>
    <t>Table 4. Generator Status Codes and Descriptions</t>
  </si>
  <si>
    <t>Generator Status Code</t>
  </si>
  <si>
    <t>Generator Status Code Description</t>
  </si>
  <si>
    <t>Operating - in service (commercial operation) and producing some electricity. Includes peaking units that are run on an as needed (intermittent or seasonal) basis.</t>
  </si>
  <si>
    <t>Standby/Backup - available for service but not normally used (has little or no generation during the year) for this reporting period.</t>
  </si>
  <si>
    <t>Out of service – was not used for some or all of the reporting period and is NOT expected to be returned to service in the next calendar year.</t>
  </si>
  <si>
    <t>Out of service – was not used for some or all of the reporting period but is expected to be returned to service in the next calendar year.</t>
  </si>
  <si>
    <t>Retired - no longer in service and not expected to be returned to service.</t>
  </si>
  <si>
    <t>Prime Mover Code</t>
  </si>
  <si>
    <t>Prime Mover Description</t>
  </si>
  <si>
    <t xml:space="preserve">Energy Storage, Battery </t>
  </si>
  <si>
    <t>CE</t>
  </si>
  <si>
    <t>Energy Storage, Compressed Air</t>
  </si>
  <si>
    <t>CP</t>
  </si>
  <si>
    <t>Energy Storage, Concentrated Solar Power</t>
  </si>
  <si>
    <t xml:space="preserve">Energy Storage, Flywheel </t>
  </si>
  <si>
    <t>PS</t>
  </si>
  <si>
    <t>Energy Storage, Reversible Hydraulic Turbine (Pumped Storage)</t>
  </si>
  <si>
    <t>ES</t>
  </si>
  <si>
    <t>Energy Storage, Other (specify in SCHEDULE 7)</t>
  </si>
  <si>
    <t>Steam Turbine, including nuclear, geothermal and solar steam (does not include combined cycle)</t>
  </si>
  <si>
    <t>Combustion (Gas) Turbine (does not include the combustion turbine part of a combined cycle; see code CT, below)</t>
  </si>
  <si>
    <t xml:space="preserve">Internal Combustion Engine (diesel, piston, reciprocating) </t>
  </si>
  <si>
    <t>Combined Cycle Steam Part</t>
  </si>
  <si>
    <t>Combined Cycle Combustion Turbine Part</t>
  </si>
  <si>
    <t>CS</t>
  </si>
  <si>
    <t>Combined Cycle Single Shaft (combustion turbine and steam turbine share a single generator)</t>
  </si>
  <si>
    <t>CC</t>
  </si>
  <si>
    <t>Combined Cycle Total Unit (use only for plants/generators that are in planning stage, for which specific generator details cannot be provided)</t>
  </si>
  <si>
    <t>Hydrokinetic, Axial Flow Turbine</t>
  </si>
  <si>
    <t>HB</t>
  </si>
  <si>
    <t>Hydrokinetic, Wave Buoy</t>
  </si>
  <si>
    <t>HK</t>
  </si>
  <si>
    <t>Hydrokinetic, Other (specify in SCHEDULE 7)</t>
  </si>
  <si>
    <t>Hydroelectric Turbine (includes turbines associated with delivery of water by pipeline)</t>
  </si>
  <si>
    <t>Turbines Used in a Binary Cycle (including those used for geothermal applications)</t>
  </si>
  <si>
    <t>Photovoltaic</t>
  </si>
  <si>
    <t>Wind Turbine, Onshore</t>
  </si>
  <si>
    <t>WS</t>
  </si>
  <si>
    <t>Wind Turbine, Offshore</t>
  </si>
  <si>
    <t>FC</t>
  </si>
  <si>
    <t>Fuel Cell</t>
  </si>
  <si>
    <t>OT</t>
  </si>
  <si>
    <t>Other (specify in SCHEDULE 7)</t>
  </si>
  <si>
    <t>CPCN</t>
  </si>
  <si>
    <t>AEA_operator Id</t>
  </si>
  <si>
    <t>PCE_utility_code</t>
  </si>
  <si>
    <t>eia_operator_id</t>
  </si>
  <si>
    <t>Operator_name</t>
  </si>
  <si>
    <t>sector__id</t>
  </si>
  <si>
    <t>sector__name</t>
  </si>
  <si>
    <t>sector__number</t>
  </si>
  <si>
    <t>operator_rca_regulatory_status_name</t>
  </si>
  <si>
    <t>operator_utility_certificate</t>
  </si>
  <si>
    <t>operator__utility_type_name</t>
  </si>
  <si>
    <t>operator_cpcn_status</t>
  </si>
  <si>
    <t>pce_eligible</t>
  </si>
  <si>
    <t>Power Generation End Use</t>
  </si>
  <si>
    <t>AKHI</t>
  </si>
  <si>
    <t>Unregulated</t>
  </si>
  <si>
    <t>Public Electric Utility</t>
  </si>
  <si>
    <t>Active</t>
  </si>
  <si>
    <t>Retail</t>
  </si>
  <si>
    <t>AKIA</t>
  </si>
  <si>
    <t>AKIANCE</t>
  </si>
  <si>
    <t>Private Electric Utility</t>
  </si>
  <si>
    <t>AKUT</t>
  </si>
  <si>
    <t>ALASPCA</t>
  </si>
  <si>
    <t>Regulated</t>
  </si>
  <si>
    <t>ALASVEC</t>
  </si>
  <si>
    <t>Electric Co-op</t>
  </si>
  <si>
    <t>ALUTPC</t>
  </si>
  <si>
    <t>AEA-008</t>
  </si>
  <si>
    <t>ANDRE</t>
  </si>
  <si>
    <t>Andreanof Electric Corp</t>
  </si>
  <si>
    <t>Inactive</t>
  </si>
  <si>
    <t>ANIALPC</t>
  </si>
  <si>
    <t>ARCTVC</t>
  </si>
  <si>
    <t>ATKA</t>
  </si>
  <si>
    <t>ATMATU</t>
  </si>
  <si>
    <t>BEAVJU</t>
  </si>
  <si>
    <t>AEA-014</t>
  </si>
  <si>
    <t>BETHUC</t>
  </si>
  <si>
    <t>Bethel Utilities Corp</t>
  </si>
  <si>
    <t>AEA-015</t>
  </si>
  <si>
    <t>BIRCCEC</t>
  </si>
  <si>
    <t>BUCK</t>
  </si>
  <si>
    <t>AEA-018</t>
  </si>
  <si>
    <t>CENTEI</t>
  </si>
  <si>
    <t>Central Electric Inc.</t>
  </si>
  <si>
    <t>CHALVC</t>
  </si>
  <si>
    <t>CHENVC</t>
  </si>
  <si>
    <t>CHIG</t>
  </si>
  <si>
    <t>CHIGLEU</t>
  </si>
  <si>
    <t>CHIGLPU</t>
  </si>
  <si>
    <t>CHITE</t>
  </si>
  <si>
    <t>CIRCE</t>
  </si>
  <si>
    <t>CLARPVC</t>
  </si>
  <si>
    <t>CORDEC</t>
  </si>
  <si>
    <t>DIOMJU</t>
  </si>
  <si>
    <t>EGEG</t>
  </si>
  <si>
    <t>AEA-030</t>
  </si>
  <si>
    <t>EKWO</t>
  </si>
  <si>
    <t xml:space="preserve">Ekwok, City of </t>
  </si>
  <si>
    <t>AEA-031</t>
  </si>
  <si>
    <t>ELFICEU</t>
  </si>
  <si>
    <t>AEA-032</t>
  </si>
  <si>
    <t>FALSPE</t>
  </si>
  <si>
    <t>GALE</t>
  </si>
  <si>
    <t>AEA-034</t>
  </si>
  <si>
    <t>GK</t>
  </si>
  <si>
    <t>GOLOPU</t>
  </si>
  <si>
    <t>AEA-036</t>
  </si>
  <si>
    <t>GUSTE</t>
  </si>
  <si>
    <t>GWITZU</t>
  </si>
  <si>
    <t>HUGHPL</t>
  </si>
  <si>
    <t>IGIUEC</t>
  </si>
  <si>
    <t>ILIANNE</t>
  </si>
  <si>
    <t>INSIPEC</t>
  </si>
  <si>
    <t>Previously known as Tlingit &amp; Haida Region El Auth</t>
  </si>
  <si>
    <t>IPNAEC</t>
  </si>
  <si>
    <t>KINGC</t>
  </si>
  <si>
    <t>KIPNLP</t>
  </si>
  <si>
    <t>KOBUVEC</t>
  </si>
  <si>
    <t>KOKHVC</t>
  </si>
  <si>
    <t>AEA-047</t>
  </si>
  <si>
    <t>KOTLES</t>
  </si>
  <si>
    <t>Kotlik Joint Utility</t>
  </si>
  <si>
    <t>KOTZEA</t>
  </si>
  <si>
    <t>KOYU</t>
  </si>
  <si>
    <t>KWET</t>
  </si>
  <si>
    <t>KWIGPC</t>
  </si>
  <si>
    <t>LARSBUC</t>
  </si>
  <si>
    <t>LEVEEC</t>
  </si>
  <si>
    <t>LIMEVTC</t>
  </si>
  <si>
    <t>AEA-055</t>
  </si>
  <si>
    <t>MANLU</t>
  </si>
  <si>
    <t>MANOPC</t>
  </si>
  <si>
    <t>MCGRLP</t>
  </si>
  <si>
    <t>MIDDKEC</t>
  </si>
  <si>
    <t>NAKNEA</t>
  </si>
  <si>
    <t>NAPAC</t>
  </si>
  <si>
    <t>NAPAEU</t>
  </si>
  <si>
    <t>NATELP</t>
  </si>
  <si>
    <t>NELSLEC</t>
  </si>
  <si>
    <t>NEWKVC</t>
  </si>
  <si>
    <t>NIKO</t>
  </si>
  <si>
    <t>NOMEJUS</t>
  </si>
  <si>
    <t>NORTSB</t>
  </si>
  <si>
    <t>NUNAIEC</t>
  </si>
  <si>
    <t>NUSHEC</t>
  </si>
  <si>
    <t>OUZI</t>
  </si>
  <si>
    <t>PEDRBV</t>
  </si>
  <si>
    <t>PELIU</t>
  </si>
  <si>
    <t>PERR</t>
  </si>
  <si>
    <t>PILOPEU</t>
  </si>
  <si>
    <t>PLAT</t>
  </si>
  <si>
    <t>N/A</t>
  </si>
  <si>
    <t>AEA-076</t>
  </si>
  <si>
    <t>PLATCC</t>
  </si>
  <si>
    <t>Platinum Commercial Company LLC.</t>
  </si>
  <si>
    <t>PORTHU</t>
  </si>
  <si>
    <t>PUVUPC</t>
  </si>
  <si>
    <t>RAMP</t>
  </si>
  <si>
    <t>RUBY</t>
  </si>
  <si>
    <t>STEVVIC</t>
  </si>
  <si>
    <t>STGEORGE</t>
  </si>
  <si>
    <t>STPMEU</t>
  </si>
  <si>
    <t>TAKOC</t>
  </si>
  <si>
    <t>TANAEC</t>
  </si>
  <si>
    <t>TANAPC</t>
  </si>
  <si>
    <t>AEA-087</t>
  </si>
  <si>
    <t>TATIVIC</t>
  </si>
  <si>
    <t>AEA-088</t>
  </si>
  <si>
    <t>TDXA</t>
  </si>
  <si>
    <t>AEA-089</t>
  </si>
  <si>
    <t>TDXC</t>
  </si>
  <si>
    <t>TDXM</t>
  </si>
  <si>
    <t>AEA-091</t>
  </si>
  <si>
    <t>TELLPC</t>
  </si>
  <si>
    <t>Teller Power Company</t>
  </si>
  <si>
    <t>TENAS</t>
  </si>
  <si>
    <t>TULUTPU</t>
  </si>
  <si>
    <t>TUNTCSA</t>
  </si>
  <si>
    <t>TWINHVC</t>
  </si>
  <si>
    <t>UMNAP</t>
  </si>
  <si>
    <t>UNAL</t>
  </si>
  <si>
    <t>UNALVEC</t>
  </si>
  <si>
    <t>UNGUPC</t>
  </si>
  <si>
    <t>VENEVE</t>
  </si>
  <si>
    <t>WHITMU</t>
  </si>
  <si>
    <t>AEA-102</t>
  </si>
  <si>
    <t>YAKUP</t>
  </si>
  <si>
    <t>Copper Valley Elec Assn, Inc</t>
  </si>
  <si>
    <t>Exempted from RCA jurisdiction</t>
  </si>
  <si>
    <t>AEA-109</t>
  </si>
  <si>
    <t>Anchorage Municipal Light and Power</t>
  </si>
  <si>
    <t>AEA-112</t>
  </si>
  <si>
    <t>Alaska Electric &amp; Energy Coop</t>
  </si>
  <si>
    <t>Wholesale</t>
  </si>
  <si>
    <t>NAICS-22 Non-Cogen</t>
  </si>
  <si>
    <t>Independent Power Producer</t>
  </si>
  <si>
    <t>Aurora Energy LLC</t>
  </si>
  <si>
    <t>NAICS-22 Cogen</t>
  </si>
  <si>
    <t>Doyon Utilities - Fort Greely</t>
  </si>
  <si>
    <t>Commercial NAICS Non-Cogen</t>
  </si>
  <si>
    <t>Military</t>
  </si>
  <si>
    <t>Consumed by facility</t>
  </si>
  <si>
    <t>U S Air Force-Eielson AFB</t>
  </si>
  <si>
    <t>Commercial NAICS Cogen</t>
  </si>
  <si>
    <t>Industrial NAICS Cogen</t>
  </si>
  <si>
    <t>Industrial</t>
  </si>
  <si>
    <t>Doyon Utilities, LLC</t>
  </si>
  <si>
    <t>Joint Action Agency of the State of Alaska</t>
  </si>
  <si>
    <t>Also EIA ID 60770</t>
  </si>
  <si>
    <t>Also EIA ID 60123</t>
  </si>
  <si>
    <t>Tesoro Alaska Company LLC</t>
  </si>
  <si>
    <t>Industrial NAICS Non-Cogen</t>
  </si>
  <si>
    <t>Political Subdivision of the State</t>
  </si>
  <si>
    <t>AEA-137</t>
  </si>
  <si>
    <t>AEA-138</t>
  </si>
  <si>
    <t>KINGCC</t>
  </si>
  <si>
    <t>King Cove Corporation</t>
  </si>
  <si>
    <t>GOLDCE</t>
  </si>
  <si>
    <t>AEA-141</t>
  </si>
  <si>
    <t>Alaska Industrial Development &amp; Export Authority</t>
  </si>
  <si>
    <t>AEA-142</t>
  </si>
  <si>
    <t>AEA-143</t>
  </si>
  <si>
    <t>Aleutian Wind Energy, LLC</t>
  </si>
  <si>
    <t>Wind farm selling power to Sand Point</t>
  </si>
  <si>
    <t>AEA-144</t>
  </si>
  <si>
    <t>BBL HYDRO, INC.</t>
  </si>
  <si>
    <t>AEA-145</t>
  </si>
  <si>
    <t>AEA-146</t>
  </si>
  <si>
    <t>GOAT LAKE HYDRO, INC.</t>
  </si>
  <si>
    <t>AEA-147</t>
  </si>
  <si>
    <t>AEA-148</t>
  </si>
  <si>
    <t>Docks</t>
  </si>
  <si>
    <t>AEA-149</t>
  </si>
  <si>
    <t>KWAAN ELECTRIC TRANSMISSION INTERTIE COOPERATIVE, INC.</t>
  </si>
  <si>
    <t>Connects to Admiralty Island/Greens Creek Mine</t>
  </si>
  <si>
    <t>AEA-150</t>
  </si>
  <si>
    <t>Dry Spruce Bay Hydroelectric near Port Bailey</t>
  </si>
  <si>
    <t>AEA-154</t>
  </si>
  <si>
    <t>Wind farm selling power to City of St. Paul</t>
  </si>
  <si>
    <t>AEA-156</t>
  </si>
  <si>
    <t>Thomas Bay Power Authority</t>
  </si>
  <si>
    <t>AEA-157</t>
  </si>
  <si>
    <t>Weisner Trading Co.</t>
  </si>
  <si>
    <t>AEA-158</t>
  </si>
  <si>
    <t>Weldon S. Holmes, d/b/a Semloh Supply</t>
  </si>
  <si>
    <t>AEA-160</t>
  </si>
  <si>
    <t>Ketchikan Electric Company</t>
  </si>
  <si>
    <t>AEA-161</t>
  </si>
  <si>
    <t>Alyeska Seafoods Inc</t>
  </si>
  <si>
    <t>AEA-162</t>
  </si>
  <si>
    <t>Ounalshka Corp</t>
  </si>
  <si>
    <t>AEA-163</t>
  </si>
  <si>
    <t>Icicle Seafoods Inc</t>
  </si>
  <si>
    <t>AEA-164</t>
  </si>
  <si>
    <t>Phillips Alaska Inc</t>
  </si>
  <si>
    <t>AEA-165</t>
  </si>
  <si>
    <t>Peter Pan Seafoods</t>
  </si>
  <si>
    <t>AEA-166</t>
  </si>
  <si>
    <t>BP Exploration Alaska</t>
  </si>
  <si>
    <t>AEA-168</t>
  </si>
  <si>
    <t>Offshore Systems Inc</t>
  </si>
  <si>
    <t>AEA-169</t>
  </si>
  <si>
    <t>Conoco Phillips Alaska Inc</t>
  </si>
  <si>
    <t>AEA-171</t>
  </si>
  <si>
    <t>Arctic Utilities, Inc</t>
  </si>
  <si>
    <t>AEA-172</t>
  </si>
  <si>
    <t>City of Thorne Bay</t>
  </si>
  <si>
    <t>AEA-173</t>
  </si>
  <si>
    <t>NUI Energy Brokers, Inc</t>
  </si>
  <si>
    <t>AEA-174</t>
  </si>
  <si>
    <t>U S Army-Ft Wainwright</t>
  </si>
  <si>
    <t>Provides power to GVEA</t>
  </si>
  <si>
    <t>Provides power to JBER/CEA</t>
  </si>
  <si>
    <t>Provides power to CEA</t>
  </si>
  <si>
    <t>Provides power to all Railbelt utilities</t>
  </si>
  <si>
    <t>Provides power to the City of Saint Paul</t>
  </si>
  <si>
    <t>0</t>
  </si>
  <si>
    <t>Receives power from (Upper) Kalskag via intertie. Refer to (Upper) Kalskag for fuel use and cost data.Kalskag; Lower Kalskag</t>
  </si>
  <si>
    <t>Part of the Alaska Power Company's grid in the Upper Lynn Canal service area.Haines, Covenant Life; Klukwan; Chilkat Valley; Skagway</t>
  </si>
  <si>
    <t>Reciprocating Internal Combustion Engine</t>
  </si>
  <si>
    <t>Wind</t>
  </si>
  <si>
    <t>Solar</t>
  </si>
  <si>
    <t>Region Total</t>
  </si>
  <si>
    <t>Percent of Statewide Total</t>
  </si>
  <si>
    <t>Total</t>
  </si>
  <si>
    <t>Other capacity includes electric storage and renewable generation technologies not listed.</t>
  </si>
  <si>
    <t>Installed Capacity by Certified Utilities (MW) by AEA Energy Regions, 2021</t>
  </si>
  <si>
    <t>Storage</t>
  </si>
  <si>
    <t>Installed Capacity by Prime Mover by Plant (MW), 2021</t>
  </si>
  <si>
    <t>PCE reporting ID</t>
  </si>
  <si>
    <t>AEA Plant ID</t>
  </si>
  <si>
    <t>eia_plant_id</t>
  </si>
  <si>
    <t>plant_name</t>
  </si>
  <si>
    <t>OPERATOR_Operator_name</t>
  </si>
  <si>
    <t>INTERTIE_Current Intertie ID</t>
  </si>
  <si>
    <t>INTERTIE_Current Intertie name</t>
  </si>
  <si>
    <t>Currently Reports to EIA</t>
  </si>
  <si>
    <t>Currently Reports to PCE</t>
  </si>
  <si>
    <t>combined_heat_power</t>
  </si>
  <si>
    <t>nameplate_capacity</t>
  </si>
  <si>
    <t>OPERATOR_sector__id</t>
  </si>
  <si>
    <t>OPERATOR_sector__name</t>
  </si>
  <si>
    <t>OPERATOR_sector__number</t>
  </si>
  <si>
    <t>Primary voltage</t>
  </si>
  <si>
    <t>Primary voltage 2</t>
  </si>
  <si>
    <t>Phases</t>
  </si>
  <si>
    <t>Latitude</t>
  </si>
  <si>
    <t>longitude</t>
  </si>
  <si>
    <t>status (OP, SB, OA)</t>
  </si>
  <si>
    <t>FALSE</t>
  </si>
  <si>
    <t>P104</t>
  </si>
  <si>
    <t>AWWU Conduit</t>
  </si>
  <si>
    <t>TRUE</t>
  </si>
  <si>
    <t>Included in PCE reporting as "Purchased Power"</t>
  </si>
  <si>
    <t>AEA-170</t>
  </si>
  <si>
    <t>P167</t>
  </si>
  <si>
    <t>Klukwan</t>
  </si>
  <si>
    <t>P168</t>
  </si>
  <si>
    <t>10 Mile Creek</t>
  </si>
  <si>
    <t>P170</t>
  </si>
  <si>
    <t>Mahoney Lake Hydroelectric</t>
  </si>
  <si>
    <t>PCE reporting includes diesel and hydro generation</t>
  </si>
  <si>
    <t>Manley</t>
  </si>
  <si>
    <t>Manley Utility Co Inc</t>
  </si>
  <si>
    <t>P274</t>
  </si>
  <si>
    <t>Jetty Lake (West Side Hydro)</t>
  </si>
  <si>
    <t>P277</t>
  </si>
  <si>
    <t>Tin City</t>
  </si>
  <si>
    <t>P279</t>
  </si>
  <si>
    <t>Chena 6</t>
  </si>
  <si>
    <t>P280</t>
  </si>
  <si>
    <t>Blue Lake Fish Valve</t>
  </si>
  <si>
    <t>P281</t>
  </si>
  <si>
    <t>Alyeska Seafoods</t>
  </si>
  <si>
    <t>P282</t>
  </si>
  <si>
    <t>American President Lines Ltd</t>
  </si>
  <si>
    <t>P283</t>
  </si>
  <si>
    <t>Bering Star</t>
  </si>
  <si>
    <t>P284</t>
  </si>
  <si>
    <t>Central Production Facility 1</t>
  </si>
  <si>
    <t>P285</t>
  </si>
  <si>
    <t>Central Production Facility 2</t>
  </si>
  <si>
    <t>P286</t>
  </si>
  <si>
    <t>Central Production Facility 3</t>
  </si>
  <si>
    <t>P287</t>
  </si>
  <si>
    <t>P288</t>
  </si>
  <si>
    <t>Lisburne Production Center</t>
  </si>
  <si>
    <t>P289</t>
  </si>
  <si>
    <t>Offshore Systems</t>
  </si>
  <si>
    <t>P290</t>
  </si>
  <si>
    <t>Seawater Treatment Plant</t>
  </si>
  <si>
    <t>P291</t>
  </si>
  <si>
    <t>Inlcudes EIA Unalaska Power Module and Dutch Harbor</t>
  </si>
  <si>
    <t>P292</t>
  </si>
  <si>
    <t>Includes EIA: Orca, Humpback Creek, Power Creek, Eyak Service Center BESS</t>
  </si>
  <si>
    <t>Allakaket</t>
  </si>
  <si>
    <t>P38</t>
  </si>
  <si>
    <t>P39</t>
  </si>
  <si>
    <t>P44</t>
  </si>
  <si>
    <t>7-Mile Ridge Wind Project</t>
  </si>
  <si>
    <t>SB?</t>
  </si>
  <si>
    <t>P92</t>
  </si>
  <si>
    <t>P99</t>
  </si>
  <si>
    <t>Communities Intertied</t>
  </si>
  <si>
    <t>Ketchikan, Petersburg, Wrangell</t>
  </si>
  <si>
    <t>Sitka</t>
  </si>
  <si>
    <t>Utqiagvik</t>
  </si>
  <si>
    <t>Juneau, Douglas</t>
  </si>
  <si>
    <t>Kodiak, Kodiak Station, Port Lions, Chiniak, Woody Island</t>
  </si>
  <si>
    <t>Deadhorse</t>
  </si>
  <si>
    <t>Metlakatla</t>
  </si>
  <si>
    <t>Paxson</t>
  </si>
  <si>
    <t>Wrangell-Petersburg</t>
  </si>
  <si>
    <t>Doyon Utilities - Fort Wainwright</t>
  </si>
  <si>
    <t>Sand Point Generating, LLC</t>
  </si>
  <si>
    <t>Chena Power Company</t>
  </si>
  <si>
    <t xml:space="preserve">Seward, City of </t>
  </si>
  <si>
    <t>Paxson Inn and Lodge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</si>
</sst>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"/>
    <numFmt numFmtId="165" formatCode="#,##0.000"/>
    <numFmt numFmtId="166" formatCode="0.000000"/>
  </numFmts>
  <fonts count="2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MS Sans Serif"/>
    </font>
    <font>
      <sz val="11"/>
      <name val="Calibri"/>
      <family val="2"/>
      <scheme val="minor"/>
    </font>
    <font>
      <sz val="11"/>
      <color rgb="FF5F5F5F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6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8">
    <xf numFmtId="0" fontId="0" fillId="0" borderId="0"/>
    <xf numFmtId="0" fontId="3" fillId="0" borderId="0"/>
    <xf numFmtId="0" fontId="9" fillId="0" borderId="0"/>
    <xf numFmtId="0" fontId="10" fillId="0" borderId="0"/>
    <xf numFmtId="0" fontId="5" fillId="0" borderId="0"/>
    <xf numFmtId="0" fontId="5" fillId="0" borderId="0"/>
    <xf numFmtId="0" fontId="14" fillId="0" borderId="0"/>
    <xf numFmtId="43" fontId="5" fillId="0" borderId="0" applyFont="0" applyFill="0" applyBorder="0" applyAlignment="0" applyProtection="0"/>
  </cellStyleXfs>
  <cellXfs count="8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3" fontId="0" fillId="0" borderId="0" xfId="0" applyNumberFormat="1"/>
    <xf numFmtId="0" fontId="0" fillId="0" borderId="0" xfId="0" pivotButton="1"/>
    <xf numFmtId="0" fontId="0" fillId="0" borderId="0" xfId="0" applyNumberFormat="1"/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7" fillId="4" borderId="1" xfId="0" applyFont="1" applyFill="1" applyBorder="1" applyAlignment="1">
      <alignment horizontal="center" wrapText="1"/>
    </xf>
    <xf numFmtId="0" fontId="8" fillId="4" borderId="1" xfId="0" applyFont="1" applyFill="1" applyBorder="1" applyAlignment="1">
      <alignment horizontal="center" wrapText="1"/>
    </xf>
    <xf numFmtId="1" fontId="8" fillId="4" borderId="1" xfId="0" applyNumberFormat="1" applyFont="1" applyFill="1" applyBorder="1" applyAlignment="1">
      <alignment horizontal="center" wrapText="1"/>
    </xf>
    <xf numFmtId="49" fontId="8" fillId="4" borderId="1" xfId="0" applyNumberFormat="1" applyFont="1" applyFill="1" applyBorder="1" applyAlignment="1">
      <alignment horizontal="center" wrapText="1"/>
    </xf>
    <xf numFmtId="164" fontId="8" fillId="4" borderId="1" xfId="0" applyNumberFormat="1" applyFont="1" applyFill="1" applyBorder="1" applyAlignment="1">
      <alignment horizontal="center" wrapText="1"/>
    </xf>
    <xf numFmtId="165" fontId="8" fillId="4" borderId="1" xfId="0" applyNumberFormat="1" applyFont="1" applyFill="1" applyBorder="1" applyAlignment="1">
      <alignment horizontal="center" wrapText="1"/>
    </xf>
    <xf numFmtId="0" fontId="4" fillId="3" borderId="1" xfId="2" applyFont="1" applyFill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11" fillId="0" borderId="0" xfId="3" applyFont="1" applyAlignment="1">
      <alignment wrapText="1"/>
    </xf>
    <xf numFmtId="0" fontId="7" fillId="0" borderId="0" xfId="0" applyFont="1" applyAlignment="1">
      <alignment horizontal="center"/>
    </xf>
    <xf numFmtId="0" fontId="0" fillId="5" borderId="0" xfId="0" applyFill="1"/>
    <xf numFmtId="0" fontId="5" fillId="0" borderId="0" xfId="4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 wrapText="1"/>
    </xf>
    <xf numFmtId="0" fontId="12" fillId="6" borderId="3" xfId="0" applyFont="1" applyFill="1" applyBorder="1" applyAlignment="1">
      <alignment horizontal="center" vertical="center" wrapText="1"/>
    </xf>
    <xf numFmtId="0" fontId="12" fillId="6" borderId="4" xfId="0" applyFont="1" applyFill="1" applyBorder="1" applyAlignment="1">
      <alignment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vertical="center" wrapText="1"/>
    </xf>
    <xf numFmtId="0" fontId="13" fillId="0" borderId="6" xfId="0" applyFont="1" applyBorder="1" applyAlignment="1">
      <alignment horizontal="justify" vertical="center" wrapText="1"/>
    </xf>
    <xf numFmtId="0" fontId="0" fillId="0" borderId="0" xfId="0" applyFill="1"/>
    <xf numFmtId="0" fontId="2" fillId="0" borderId="2" xfId="0" applyFont="1" applyFill="1" applyBorder="1"/>
    <xf numFmtId="0" fontId="6" fillId="0" borderId="0" xfId="0" applyFont="1" applyFill="1"/>
    <xf numFmtId="0" fontId="6" fillId="0" borderId="0" xfId="0" applyFont="1"/>
    <xf numFmtId="0" fontId="0" fillId="0" borderId="0" xfId="0" applyAlignment="1">
      <alignment horizontal="left"/>
    </xf>
    <xf numFmtId="0" fontId="2" fillId="0" borderId="0" xfId="5" applyFont="1" applyAlignment="1">
      <alignment wrapText="1"/>
    </xf>
    <xf numFmtId="0" fontId="2" fillId="0" borderId="0" xfId="5" applyFont="1" applyAlignment="1">
      <alignment horizontal="center" wrapText="1"/>
    </xf>
    <xf numFmtId="0" fontId="2" fillId="0" borderId="1" xfId="5" applyFont="1" applyBorder="1" applyAlignment="1">
      <alignment horizontal="center" vertical="top" wrapText="1"/>
    </xf>
    <xf numFmtId="0" fontId="2" fillId="0" borderId="0" xfId="5" applyFont="1" applyAlignment="1">
      <alignment horizontal="center" vertical="top" wrapText="1"/>
    </xf>
    <xf numFmtId="0" fontId="5" fillId="0" borderId="0" xfId="5"/>
    <xf numFmtId="0" fontId="5" fillId="0" borderId="0" xfId="5" applyAlignment="1">
      <alignment horizontal="center"/>
    </xf>
    <xf numFmtId="0" fontId="13" fillId="0" borderId="0" xfId="6" quotePrefix="1" applyFont="1" applyAlignment="1">
      <alignment horizontal="center"/>
    </xf>
    <xf numFmtId="0" fontId="15" fillId="0" borderId="0" xfId="5" applyFont="1" applyAlignment="1">
      <alignment horizontal="center"/>
    </xf>
    <xf numFmtId="0" fontId="15" fillId="0" borderId="0" xfId="5" applyFont="1"/>
    <xf numFmtId="0" fontId="13" fillId="0" borderId="0" xfId="5" applyFont="1" applyAlignment="1">
      <alignment horizontal="center" wrapText="1"/>
    </xf>
    <xf numFmtId="0" fontId="15" fillId="0" borderId="0" xfId="5" applyFont="1" applyAlignment="1">
      <alignment horizontal="left" vertical="center" wrapText="1"/>
    </xf>
    <xf numFmtId="43" fontId="0" fillId="0" borderId="0" xfId="7" applyFont="1" applyFill="1" applyAlignment="1">
      <alignment horizontal="left"/>
    </xf>
    <xf numFmtId="0" fontId="16" fillId="0" borderId="0" xfId="5" applyFont="1" applyAlignment="1">
      <alignment horizontal="center" vertical="center" wrapText="1"/>
    </xf>
    <xf numFmtId="1" fontId="17" fillId="0" borderId="0" xfId="5" applyNumberFormat="1" applyFont="1" applyAlignment="1">
      <alignment horizontal="center" wrapText="1"/>
    </xf>
    <xf numFmtId="0" fontId="17" fillId="0" borderId="0" xfId="5" applyFont="1" applyAlignment="1">
      <alignment horizontal="left" wrapText="1"/>
    </xf>
    <xf numFmtId="0" fontId="5" fillId="0" borderId="0" xfId="5" applyAlignment="1">
      <alignment horizontal="left"/>
    </xf>
    <xf numFmtId="0" fontId="5" fillId="0" borderId="0" xfId="4" applyFill="1"/>
    <xf numFmtId="0" fontId="0" fillId="0" borderId="0" xfId="0" applyFill="1" applyAlignment="1">
      <alignment horizontal="center"/>
    </xf>
    <xf numFmtId="0" fontId="0" fillId="0" borderId="0" xfId="0" applyNumberFormat="1" applyFill="1"/>
    <xf numFmtId="0" fontId="0" fillId="0" borderId="2" xfId="0" applyFill="1" applyBorder="1" applyAlignment="1">
      <alignment horizontal="center"/>
    </xf>
    <xf numFmtId="164" fontId="0" fillId="0" borderId="0" xfId="0" applyNumberFormat="1"/>
    <xf numFmtId="3" fontId="1" fillId="2" borderId="0" xfId="0" applyNumberFormat="1" applyFont="1" applyFill="1"/>
    <xf numFmtId="0" fontId="18" fillId="0" borderId="0" xfId="0" applyFont="1"/>
    <xf numFmtId="2" fontId="0" fillId="0" borderId="0" xfId="0" applyNumberFormat="1"/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1" fontId="19" fillId="0" borderId="0" xfId="0" applyNumberFormat="1" applyFont="1" applyAlignment="1">
      <alignment horizontal="center" wrapText="1"/>
    </xf>
    <xf numFmtId="0" fontId="19" fillId="0" borderId="0" xfId="0" applyFont="1" applyAlignment="1">
      <alignment horizontal="left" wrapText="1"/>
    </xf>
    <xf numFmtId="0" fontId="0" fillId="5" borderId="0" xfId="0" applyFill="1" applyAlignment="1">
      <alignment horizontal="center"/>
    </xf>
    <xf numFmtId="0" fontId="19" fillId="0" borderId="0" xfId="0" applyFont="1" applyAlignment="1">
      <alignment horizontal="center" wrapText="1"/>
    </xf>
    <xf numFmtId="2" fontId="19" fillId="0" borderId="0" xfId="0" applyNumberFormat="1" applyFont="1" applyAlignment="1">
      <alignment horizontal="right" wrapText="1"/>
    </xf>
    <xf numFmtId="166" fontId="19" fillId="0" borderId="0" xfId="0" applyNumberFormat="1" applyFont="1" applyAlignment="1">
      <alignment horizontal="right" wrapText="1"/>
    </xf>
    <xf numFmtId="1" fontId="19" fillId="5" borderId="0" xfId="0" applyNumberFormat="1" applyFont="1" applyFill="1" applyAlignment="1">
      <alignment horizontal="center" wrapText="1"/>
    </xf>
    <xf numFmtId="0" fontId="19" fillId="5" borderId="0" xfId="0" applyFont="1" applyFill="1" applyAlignment="1">
      <alignment horizontal="left" wrapText="1"/>
    </xf>
    <xf numFmtId="2" fontId="19" fillId="5" borderId="0" xfId="0" applyNumberFormat="1" applyFont="1" applyFill="1" applyAlignment="1">
      <alignment horizontal="right" wrapText="1"/>
    </xf>
    <xf numFmtId="166" fontId="19" fillId="5" borderId="0" xfId="0" applyNumberFormat="1" applyFont="1" applyFill="1" applyAlignment="1">
      <alignment horizontal="right" wrapText="1"/>
    </xf>
    <xf numFmtId="0" fontId="15" fillId="0" borderId="0" xfId="0" applyFont="1"/>
    <xf numFmtId="0" fontId="15" fillId="0" borderId="0" xfId="0" applyFont="1" applyAlignment="1">
      <alignment horizontal="center"/>
    </xf>
    <xf numFmtId="1" fontId="0" fillId="0" borderId="0" xfId="0" applyNumberFormat="1"/>
    <xf numFmtId="0" fontId="0" fillId="7" borderId="0" xfId="0" applyFill="1"/>
    <xf numFmtId="0" fontId="13" fillId="0" borderId="7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7" xfId="0" applyFont="1" applyBorder="1" applyAlignment="1">
      <alignment vertical="center" wrapText="1"/>
    </xf>
    <xf numFmtId="0" fontId="13" fillId="0" borderId="5" xfId="0" applyFont="1" applyBorder="1" applyAlignment="1">
      <alignment vertical="center" wrapText="1"/>
    </xf>
    <xf numFmtId="0" fontId="2" fillId="0" borderId="0" xfId="5" applyFont="1" applyAlignment="1">
      <alignment horizontal="left" wrapText="1"/>
    </xf>
    <xf numFmtId="0" fontId="15" fillId="0" borderId="0" xfId="5" applyFont="1" applyAlignment="1">
      <alignment horizontal="left"/>
    </xf>
  </cellXfs>
  <cellStyles count="8">
    <cellStyle name="Comma 2" xfId="7" xr:uid="{60B4607D-64E3-4893-BCF2-AA9E31DF3817}"/>
    <cellStyle name="Normal" xfId="0" builtinId="0"/>
    <cellStyle name="Normal 2" xfId="1" xr:uid="{B7050A52-6970-481D-8C8F-1A55AFE8AA4C}"/>
    <cellStyle name="Normal 2 2" xfId="2" xr:uid="{2D641B28-5C7A-437C-8829-00A4565E2FEA}"/>
    <cellStyle name="Normal 2 2 2" xfId="5" xr:uid="{6B076CAF-77E9-4395-B4A9-1670F9F95E3F}"/>
    <cellStyle name="Normal 2 2 2 2" xfId="6" xr:uid="{6560BB38-E9EC-4011-9DE1-CE53E7406A8A}"/>
    <cellStyle name="Normal 2 3" xfId="4" xr:uid="{350CAD0E-BB0C-45A4-A876-5B21FED72810}"/>
    <cellStyle name="Normal 3" xfId="3" xr:uid="{114E206D-6ABE-474B-AE5F-9ABBCD4341B7}"/>
  </cellStyles>
  <dxfs count="10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alex\Local%20Settings\Temporary%20Internet%20Files\Content.Outlook\S9FILCJB\Industry_AKEPS_V1_03142011_GF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mcmahon\Desktop\Telecommute%20files\PCE%20data%20cleanup\WORKING%20pce%20data%202001-2019%20Updated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s"/>
      <sheetName val="EIA"/>
      <sheetName val="AIRTOOLS Pivot"/>
      <sheetName val="AIRTOOLS"/>
      <sheetName val="Conversion Factors-Assumptions"/>
      <sheetName val="comparison"/>
    </sheetNames>
    <sheetDataSet>
      <sheetData sheetId="0" refreshError="1"/>
      <sheetData sheetId="1">
        <row r="26">
          <cell r="J26">
            <v>8</v>
          </cell>
        </row>
      </sheetData>
      <sheetData sheetId="2">
        <row r="21">
          <cell r="B21">
            <v>751566.4776000001</v>
          </cell>
        </row>
      </sheetData>
      <sheetData sheetId="3" refreshError="1"/>
      <sheetData sheetId="4">
        <row r="14">
          <cell r="B14">
            <v>15.2</v>
          </cell>
        </row>
        <row r="23">
          <cell r="B23">
            <v>0.3</v>
          </cell>
        </row>
        <row r="28">
          <cell r="E28">
            <v>1027000</v>
          </cell>
        </row>
        <row r="29">
          <cell r="E29">
            <v>3412</v>
          </cell>
        </row>
        <row r="32">
          <cell r="B32">
            <v>13.8</v>
          </cell>
        </row>
        <row r="43">
          <cell r="C43">
            <v>19.988</v>
          </cell>
          <cell r="F43">
            <v>97.09</v>
          </cell>
        </row>
        <row r="44">
          <cell r="F44">
            <v>73.150000000000006</v>
          </cell>
        </row>
        <row r="45">
          <cell r="F45">
            <v>53.06</v>
          </cell>
        </row>
        <row r="47">
          <cell r="C47">
            <v>138690</v>
          </cell>
        </row>
        <row r="49">
          <cell r="C49">
            <v>3.4119999999999999</v>
          </cell>
        </row>
      </sheetData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dictionary"/>
      <sheetName val="Changes to AEDG dataset"/>
      <sheetName val="Things to check"/>
      <sheetName val="2001-2017 compiled"/>
      <sheetName val="PIVOT intertie check"/>
      <sheetName val="LOOKUP Purchased Power Type"/>
      <sheetName val="LOOKUP Utility"/>
      <sheetName val="LOOKUP utility acronyms"/>
      <sheetName val="LOOKUP PCE floor"/>
      <sheetName val="LOOKUP Location"/>
      <sheetName val="SOURCE intertie v1"/>
      <sheetName val="Data source ID--EIA PCE CPCN"/>
      <sheetName val="Lookup CPCN"/>
      <sheetName val="Lookup electric-power-plants"/>
      <sheetName val="lookup pce utilities"/>
      <sheetName val="lookup RCA Reg Status Mar2020 "/>
      <sheetName val="Lookup CPCNs include inactive"/>
      <sheetName val="purchased power cleanu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1">
          <cell r="A1" t="str">
            <v>Certificate Number</v>
          </cell>
          <cell r="B1" t="str">
            <v>Certificate Name</v>
          </cell>
          <cell r="C1" t="str">
            <v>Entity</v>
          </cell>
          <cell r="D1" t="str">
            <v>Utility Type</v>
          </cell>
          <cell r="E1" t="str">
            <v>Certificate Status</v>
          </cell>
        </row>
        <row r="2">
          <cell r="A2">
            <v>0</v>
          </cell>
          <cell r="B2" t="str">
            <v>Test Company for RCA InfoSys</v>
          </cell>
          <cell r="C2" t="str">
            <v>Test with a Certificate</v>
          </cell>
          <cell r="D2" t="str">
            <v>Pipeline</v>
          </cell>
          <cell r="E2" t="str">
            <v>Active</v>
          </cell>
        </row>
        <row r="3">
          <cell r="A3">
            <v>1</v>
          </cell>
          <cell r="B3" t="str">
            <v>ALASKA ELECTRIC LIGHT &amp; POWER COMPANY</v>
          </cell>
          <cell r="C3" t="str">
            <v>AEL&amp;P</v>
          </cell>
          <cell r="D3" t="str">
            <v>Electric</v>
          </cell>
          <cell r="E3" t="str">
            <v>Active</v>
          </cell>
        </row>
        <row r="4">
          <cell r="A4">
            <v>2</v>
          </cell>
          <cell r="B4" t="str">
            <v>ALASKA POWER COMPANY</v>
          </cell>
          <cell r="C4" t="str">
            <v>APC</v>
          </cell>
          <cell r="D4" t="str">
            <v>Electric</v>
          </cell>
          <cell r="E4" t="str">
            <v>Active</v>
          </cell>
        </row>
        <row r="5">
          <cell r="A5">
            <v>4</v>
          </cell>
          <cell r="B5" t="str">
            <v>ENSTAR NATURAL GAS COMPANY, A DIVISION OF SEMCO ENERGY INC.</v>
          </cell>
          <cell r="C5" t="str">
            <v>ENSTAR</v>
          </cell>
          <cell r="D5" t="str">
            <v>Natural Gas</v>
          </cell>
          <cell r="E5" t="str">
            <v>Active</v>
          </cell>
        </row>
        <row r="6">
          <cell r="A6">
            <v>5</v>
          </cell>
          <cell r="B6" t="str">
            <v>ANIAK LIGHT AND POWER COMPANY, INC.</v>
          </cell>
          <cell r="C6" t="str">
            <v>ALPC</v>
          </cell>
          <cell r="D6" t="str">
            <v>Electric</v>
          </cell>
          <cell r="E6" t="str">
            <v>Active</v>
          </cell>
        </row>
        <row r="7">
          <cell r="A7">
            <v>8</v>
          </cell>
          <cell r="B7" t="str">
            <v>Chugach Electric Association, Inc.</v>
          </cell>
          <cell r="C7" t="str">
            <v>Chugach</v>
          </cell>
          <cell r="D7" t="str">
            <v>Electric</v>
          </cell>
          <cell r="E7" t="str">
            <v>Active</v>
          </cell>
        </row>
        <row r="8">
          <cell r="A8">
            <v>10</v>
          </cell>
          <cell r="B8" t="str">
            <v>Copper Valley Electric Association, Inc.</v>
          </cell>
          <cell r="C8" t="str">
            <v>CVEA</v>
          </cell>
          <cell r="D8" t="str">
            <v>Electric</v>
          </cell>
          <cell r="E8" t="str">
            <v>Active</v>
          </cell>
        </row>
        <row r="9">
          <cell r="A9">
            <v>11</v>
          </cell>
          <cell r="B9" t="str">
            <v>Copper Valley Telephone Cooperative, Inc.</v>
          </cell>
          <cell r="C9" t="str">
            <v>CVTC</v>
          </cell>
          <cell r="D9" t="str">
            <v>Telecomm (LEC)</v>
          </cell>
          <cell r="E9" t="str">
            <v>Active</v>
          </cell>
        </row>
        <row r="10">
          <cell r="A10">
            <v>13</v>
          </cell>
          <cell r="B10" t="str">
            <v>Golden Valley Electric Association, Inc.</v>
          </cell>
          <cell r="C10" t="str">
            <v>GVEA</v>
          </cell>
          <cell r="D10" t="str">
            <v>Electric</v>
          </cell>
          <cell r="E10" t="str">
            <v>Active</v>
          </cell>
        </row>
        <row r="11">
          <cell r="A11">
            <v>16</v>
          </cell>
          <cell r="B11" t="str">
            <v>KODIAK ELECTRIC ASSOCIATION, INC.</v>
          </cell>
          <cell r="C11" t="str">
            <v>KEA</v>
          </cell>
          <cell r="D11" t="str">
            <v>Electric</v>
          </cell>
          <cell r="E11" t="str">
            <v>Active</v>
          </cell>
        </row>
        <row r="12">
          <cell r="A12">
            <v>17</v>
          </cell>
          <cell r="B12" t="str">
            <v>Kotzebue Electric Association, Inc.</v>
          </cell>
          <cell r="C12" t="str">
            <v>KOTZEBUE</v>
          </cell>
          <cell r="D12" t="str">
            <v>Electric</v>
          </cell>
          <cell r="E12" t="str">
            <v>Active</v>
          </cell>
        </row>
        <row r="13">
          <cell r="A13">
            <v>18</v>
          </cell>
          <cell r="B13" t="str">
            <v>Matanuska Electric Association, Inc.</v>
          </cell>
          <cell r="C13" t="str">
            <v>MEA</v>
          </cell>
          <cell r="D13" t="str">
            <v>Electric</v>
          </cell>
          <cell r="E13" t="str">
            <v>Active</v>
          </cell>
        </row>
        <row r="14">
          <cell r="A14">
            <v>19</v>
          </cell>
          <cell r="B14" t="str">
            <v>MATANUSKA TELEPHONE ASSOCIATION, INC.</v>
          </cell>
          <cell r="C14" t="str">
            <v>MTA</v>
          </cell>
          <cell r="D14" t="str">
            <v>Telecomm (LEC)</v>
          </cell>
          <cell r="E14" t="str">
            <v>Active</v>
          </cell>
        </row>
        <row r="15">
          <cell r="A15">
            <v>22</v>
          </cell>
          <cell r="B15" t="str">
            <v>Naknek Electric Association, Inc.</v>
          </cell>
          <cell r="C15" t="str">
            <v>NEA</v>
          </cell>
          <cell r="D15" t="str">
            <v>Electric</v>
          </cell>
          <cell r="E15" t="str">
            <v>Active</v>
          </cell>
        </row>
        <row r="16">
          <cell r="A16">
            <v>24</v>
          </cell>
          <cell r="B16" t="str">
            <v>City of Pelican</v>
          </cell>
          <cell r="C16" t="str">
            <v>Pelican</v>
          </cell>
          <cell r="D16" t="str">
            <v>Electric</v>
          </cell>
          <cell r="E16" t="str">
            <v>Active</v>
          </cell>
        </row>
        <row r="17">
          <cell r="A17">
            <v>31</v>
          </cell>
          <cell r="B17" t="str">
            <v>ALASKA TELEPHONE COMPANY</v>
          </cell>
          <cell r="C17" t="str">
            <v>ATC</v>
          </cell>
          <cell r="D17" t="str">
            <v>Telecomm (LEC)</v>
          </cell>
          <cell r="E17" t="str">
            <v>Active</v>
          </cell>
        </row>
        <row r="18">
          <cell r="A18">
            <v>32</v>
          </cell>
          <cell r="B18" t="str">
            <v>Homer Electric Association, Inc.</v>
          </cell>
          <cell r="C18" t="str">
            <v>HEA</v>
          </cell>
          <cell r="D18" t="str">
            <v>Electric</v>
          </cell>
          <cell r="E18" t="str">
            <v>Active</v>
          </cell>
        </row>
        <row r="19">
          <cell r="A19">
            <v>35</v>
          </cell>
          <cell r="B19" t="str">
            <v>Barrow Utilities and Electric Cooperative, Inc. - Gas</v>
          </cell>
          <cell r="C19" t="str">
            <v>BUECI</v>
          </cell>
          <cell r="D19" t="str">
            <v>Natural Gas</v>
          </cell>
          <cell r="E19" t="str">
            <v>Active</v>
          </cell>
        </row>
        <row r="20">
          <cell r="A20">
            <v>37</v>
          </cell>
          <cell r="B20" t="str">
            <v>College Utilities Corporation</v>
          </cell>
          <cell r="C20" t="str">
            <v>CUC</v>
          </cell>
          <cell r="D20" t="str">
            <v>Sewer</v>
          </cell>
          <cell r="E20" t="str">
            <v>Active</v>
          </cell>
        </row>
        <row r="21">
          <cell r="A21">
            <v>44</v>
          </cell>
          <cell r="B21" t="str">
            <v>McGrath Light &amp; Power Company</v>
          </cell>
          <cell r="C21" t="str">
            <v>MLPC</v>
          </cell>
          <cell r="D21" t="str">
            <v>Electric</v>
          </cell>
          <cell r="E21" t="str">
            <v>Active</v>
          </cell>
        </row>
        <row r="22">
          <cell r="A22">
            <v>45</v>
          </cell>
          <cell r="B22" t="str">
            <v>Nushagak Electric &amp; Telephone Cooperative, Inc. (Electric)</v>
          </cell>
          <cell r="D22" t="str">
            <v>Electric</v>
          </cell>
          <cell r="E22" t="str">
            <v>Active</v>
          </cell>
        </row>
        <row r="23">
          <cell r="A23">
            <v>52</v>
          </cell>
          <cell r="B23" t="str">
            <v>Rangeview Utilities</v>
          </cell>
          <cell r="C23" t="str">
            <v>RANGEVIEW</v>
          </cell>
          <cell r="D23" t="str">
            <v>Water</v>
          </cell>
          <cell r="E23" t="str">
            <v>Active</v>
          </cell>
        </row>
        <row r="24">
          <cell r="A24">
            <v>59</v>
          </cell>
          <cell r="B24" t="str">
            <v>Weldon S. Holmes, d/b/a Semloh Supply</v>
          </cell>
          <cell r="C24" t="str">
            <v>SEMLOH</v>
          </cell>
          <cell r="D24" t="str">
            <v>Electric</v>
          </cell>
          <cell r="E24" t="str">
            <v>Active</v>
          </cell>
        </row>
        <row r="25">
          <cell r="A25">
            <v>63</v>
          </cell>
          <cell r="B25" t="str">
            <v>Gwitchyaa Zhee Utility Company</v>
          </cell>
          <cell r="C25" t="str">
            <v>GZUC</v>
          </cell>
          <cell r="D25" t="str">
            <v>Electric</v>
          </cell>
          <cell r="E25" t="str">
            <v>Active</v>
          </cell>
        </row>
        <row r="26">
          <cell r="A26">
            <v>66</v>
          </cell>
          <cell r="B26" t="str">
            <v>Radio Communications, Inc.</v>
          </cell>
          <cell r="C26" t="str">
            <v>RCI</v>
          </cell>
          <cell r="D26" t="str">
            <v>Radio Common Carrier</v>
          </cell>
          <cell r="E26" t="str">
            <v>Active</v>
          </cell>
        </row>
        <row r="27">
          <cell r="A27">
            <v>71</v>
          </cell>
          <cell r="B27" t="str">
            <v>Weisner Trading Co.</v>
          </cell>
          <cell r="C27" t="str">
            <v>WEISNER</v>
          </cell>
          <cell r="D27" t="str">
            <v>Electric</v>
          </cell>
          <cell r="E27" t="str">
            <v>Active</v>
          </cell>
        </row>
        <row r="28">
          <cell r="A28">
            <v>72</v>
          </cell>
          <cell r="B28" t="str">
            <v>TDX Manley Generating, LLC</v>
          </cell>
          <cell r="C28" t="str">
            <v>TMG</v>
          </cell>
          <cell r="D28" t="str">
            <v>Electric</v>
          </cell>
          <cell r="E28" t="str">
            <v>Active</v>
          </cell>
        </row>
        <row r="29">
          <cell r="A29">
            <v>82</v>
          </cell>
          <cell r="B29" t="str">
            <v>Romig Park Improvement Company</v>
          </cell>
          <cell r="C29" t="str">
            <v>RPIC</v>
          </cell>
          <cell r="D29" t="str">
            <v>Water</v>
          </cell>
          <cell r="E29" t="str">
            <v>Active</v>
          </cell>
        </row>
        <row r="30">
          <cell r="A30">
            <v>83</v>
          </cell>
          <cell r="B30" t="str">
            <v>OTZ Telephone Cooperative, Inc.</v>
          </cell>
          <cell r="C30" t="str">
            <v>OTZ</v>
          </cell>
          <cell r="D30" t="str">
            <v>Telecomm (LEC)</v>
          </cell>
          <cell r="E30" t="str">
            <v>Active</v>
          </cell>
        </row>
        <row r="31">
          <cell r="A31">
            <v>88</v>
          </cell>
          <cell r="B31" t="str">
            <v>G &amp; K, Inc.</v>
          </cell>
          <cell r="C31" t="str">
            <v>G&amp;K</v>
          </cell>
          <cell r="D31" t="str">
            <v>Electric</v>
          </cell>
          <cell r="E31" t="str">
            <v>Active</v>
          </cell>
        </row>
        <row r="32">
          <cell r="A32">
            <v>91</v>
          </cell>
          <cell r="B32" t="str">
            <v>Paxson Lodge, Inc.</v>
          </cell>
          <cell r="C32" t="str">
            <v>PAXSON</v>
          </cell>
          <cell r="D32" t="str">
            <v>Electric</v>
          </cell>
          <cell r="E32" t="str">
            <v>Active</v>
          </cell>
        </row>
        <row r="33">
          <cell r="A33">
            <v>92</v>
          </cell>
          <cell r="B33" t="str">
            <v>TANANA POWER COMPANY, INC.</v>
          </cell>
          <cell r="C33" t="str">
            <v>TPC</v>
          </cell>
          <cell r="D33" t="str">
            <v>Electric</v>
          </cell>
          <cell r="E33" t="str">
            <v>Active</v>
          </cell>
        </row>
        <row r="34">
          <cell r="A34">
            <v>94</v>
          </cell>
          <cell r="B34" t="str">
            <v>Communication Equipment &amp; Service, Inc.</v>
          </cell>
          <cell r="C34" t="str">
            <v>CESI</v>
          </cell>
          <cell r="D34" t="str">
            <v>Radio Common Carrier</v>
          </cell>
          <cell r="E34" t="str">
            <v>Active</v>
          </cell>
        </row>
        <row r="35">
          <cell r="A35">
            <v>97</v>
          </cell>
          <cell r="B35" t="str">
            <v>College Utilities Corporation</v>
          </cell>
          <cell r="C35" t="str">
            <v>CUC</v>
          </cell>
          <cell r="D35" t="str">
            <v>Water</v>
          </cell>
          <cell r="E35" t="str">
            <v>Active</v>
          </cell>
        </row>
        <row r="36">
          <cell r="A36">
            <v>98</v>
          </cell>
          <cell r="B36" t="str">
            <v>Alascom, Inc. d/b/a AT&amp;T Alaska</v>
          </cell>
          <cell r="C36" t="str">
            <v>AT&amp;T Alaska</v>
          </cell>
          <cell r="D36" t="str">
            <v>Telecomm (IXC)</v>
          </cell>
          <cell r="E36" t="str">
            <v>Active</v>
          </cell>
        </row>
        <row r="37">
          <cell r="A37">
            <v>99</v>
          </cell>
          <cell r="B37" t="str">
            <v>Bush-Tell, Incorporated</v>
          </cell>
          <cell r="C37" t="str">
            <v>BUSH-TELL</v>
          </cell>
          <cell r="D37" t="str">
            <v>Telecomm (LEC)</v>
          </cell>
          <cell r="E37" t="str">
            <v>Active</v>
          </cell>
        </row>
        <row r="38">
          <cell r="A38">
            <v>100</v>
          </cell>
          <cell r="B38" t="str">
            <v>City and Borough of Sitka</v>
          </cell>
          <cell r="C38" t="str">
            <v>SITKA</v>
          </cell>
          <cell r="D38" t="str">
            <v>Electric</v>
          </cell>
          <cell r="E38" t="str">
            <v>Active</v>
          </cell>
        </row>
        <row r="39">
          <cell r="A39">
            <v>101</v>
          </cell>
          <cell r="B39" t="str">
            <v>City and Borough of Sitka</v>
          </cell>
          <cell r="C39" t="str">
            <v>SITKA</v>
          </cell>
          <cell r="D39" t="str">
            <v>Sewer</v>
          </cell>
          <cell r="E39" t="str">
            <v>Active</v>
          </cell>
        </row>
        <row r="40">
          <cell r="A40">
            <v>102</v>
          </cell>
          <cell r="B40" t="str">
            <v>City and Borough of Sitka</v>
          </cell>
          <cell r="C40" t="str">
            <v>SITKA</v>
          </cell>
          <cell r="D40" t="str">
            <v>Water</v>
          </cell>
          <cell r="E40" t="str">
            <v>Active</v>
          </cell>
        </row>
        <row r="41">
          <cell r="A41">
            <v>103</v>
          </cell>
          <cell r="B41" t="str">
            <v>City of Ketchikan</v>
          </cell>
          <cell r="C41" t="str">
            <v>KETCHIKAN</v>
          </cell>
          <cell r="D41" t="str">
            <v>Electric</v>
          </cell>
          <cell r="E41" t="str">
            <v>Active</v>
          </cell>
        </row>
        <row r="42">
          <cell r="A42">
            <v>103</v>
          </cell>
          <cell r="B42" t="str">
            <v>City of Ketchikan</v>
          </cell>
          <cell r="C42" t="str">
            <v>KPU-LD</v>
          </cell>
          <cell r="D42" t="str">
            <v>Electric</v>
          </cell>
          <cell r="E42" t="str">
            <v>Active</v>
          </cell>
        </row>
        <row r="43">
          <cell r="A43">
            <v>104</v>
          </cell>
          <cell r="B43" t="str">
            <v>City of Ketchikan</v>
          </cell>
          <cell r="C43" t="str">
            <v>KETCHIKAN</v>
          </cell>
          <cell r="D43" t="str">
            <v>Telecomm (LEC)</v>
          </cell>
          <cell r="E43" t="str">
            <v>Active</v>
          </cell>
        </row>
        <row r="44">
          <cell r="A44">
            <v>105</v>
          </cell>
          <cell r="B44" t="str">
            <v>City of Ketchikan</v>
          </cell>
          <cell r="C44" t="str">
            <v>KETCHIKAN</v>
          </cell>
          <cell r="D44" t="str">
            <v>Water</v>
          </cell>
          <cell r="E44" t="str">
            <v>Active</v>
          </cell>
        </row>
        <row r="45">
          <cell r="A45">
            <v>105</v>
          </cell>
          <cell r="B45" t="str">
            <v>City of Ketchikan</v>
          </cell>
          <cell r="C45" t="str">
            <v>KPU-LD</v>
          </cell>
          <cell r="D45" t="str">
            <v>Water</v>
          </cell>
          <cell r="E45" t="str">
            <v>Active</v>
          </cell>
        </row>
        <row r="46">
          <cell r="A46">
            <v>106</v>
          </cell>
          <cell r="B46" t="str">
            <v>City of Unalaska</v>
          </cell>
          <cell r="C46" t="str">
            <v>UNALASKA</v>
          </cell>
          <cell r="D46" t="str">
            <v>Electric</v>
          </cell>
          <cell r="E46" t="str">
            <v>Active</v>
          </cell>
        </row>
        <row r="47">
          <cell r="A47">
            <v>107</v>
          </cell>
          <cell r="B47" t="str">
            <v>Mountain Point Service Area of the Ketchikan Gateway Borough</v>
          </cell>
          <cell r="C47" t="str">
            <v>MPSA</v>
          </cell>
          <cell r="D47" t="str">
            <v>Water</v>
          </cell>
          <cell r="E47" t="str">
            <v>Active</v>
          </cell>
        </row>
        <row r="48">
          <cell r="A48">
            <v>108</v>
          </cell>
          <cell r="B48" t="str">
            <v>The City of Seward</v>
          </cell>
          <cell r="C48" t="str">
            <v>SEWARD</v>
          </cell>
          <cell r="D48" t="str">
            <v>Electric</v>
          </cell>
          <cell r="E48" t="str">
            <v>Active</v>
          </cell>
        </row>
        <row r="49">
          <cell r="A49">
            <v>109</v>
          </cell>
          <cell r="B49" t="str">
            <v>The City of Seward</v>
          </cell>
          <cell r="C49" t="str">
            <v>SEWARD</v>
          </cell>
          <cell r="D49" t="str">
            <v>Sewer</v>
          </cell>
          <cell r="E49" t="str">
            <v>Active</v>
          </cell>
        </row>
        <row r="50">
          <cell r="A50">
            <v>110</v>
          </cell>
          <cell r="B50" t="str">
            <v>The City of Seward</v>
          </cell>
          <cell r="C50" t="str">
            <v>SEWARD</v>
          </cell>
          <cell r="D50" t="str">
            <v>Water</v>
          </cell>
          <cell r="E50" t="str">
            <v>Active</v>
          </cell>
        </row>
        <row r="51">
          <cell r="A51">
            <v>111</v>
          </cell>
          <cell r="B51" t="str">
            <v>City of Wrangell</v>
          </cell>
          <cell r="C51" t="str">
            <v>WRANGELL</v>
          </cell>
          <cell r="D51" t="str">
            <v>Electric</v>
          </cell>
          <cell r="E51" t="str">
            <v>Active</v>
          </cell>
        </row>
        <row r="52">
          <cell r="A52">
            <v>112</v>
          </cell>
          <cell r="B52" t="str">
            <v>City of Wrangell</v>
          </cell>
          <cell r="C52" t="str">
            <v>WRANGELL</v>
          </cell>
          <cell r="D52" t="str">
            <v>Water</v>
          </cell>
          <cell r="E52" t="str">
            <v>Active</v>
          </cell>
        </row>
        <row r="53">
          <cell r="A53">
            <v>113</v>
          </cell>
          <cell r="B53" t="str">
            <v>City of Unalaska</v>
          </cell>
          <cell r="C53" t="str">
            <v>UNALASKA</v>
          </cell>
          <cell r="D53" t="str">
            <v>Water</v>
          </cell>
          <cell r="E53" t="str">
            <v>Active</v>
          </cell>
        </row>
        <row r="54">
          <cell r="A54">
            <v>114</v>
          </cell>
          <cell r="B54" t="str">
            <v>City and Borough of Juneau</v>
          </cell>
          <cell r="C54" t="str">
            <v>JUNEAU</v>
          </cell>
          <cell r="D54" t="str">
            <v>Sewer</v>
          </cell>
          <cell r="E54" t="str">
            <v>Active</v>
          </cell>
        </row>
        <row r="55">
          <cell r="A55">
            <v>115</v>
          </cell>
          <cell r="B55" t="str">
            <v>City and Borough of Juneau</v>
          </cell>
          <cell r="C55" t="str">
            <v>JUNEAU</v>
          </cell>
          <cell r="D55" t="str">
            <v>Water</v>
          </cell>
          <cell r="E55" t="str">
            <v>Active</v>
          </cell>
        </row>
        <row r="56">
          <cell r="A56">
            <v>117</v>
          </cell>
          <cell r="B56" t="str">
            <v>ACS OF FAIRBANKS,LLC D/B/A ALASKA COMMUNICATIONS SYSTEMS, ALASKA COMMUNICATIONS, ACS LOCAL SERVICE, AND ACS</v>
          </cell>
          <cell r="C56" t="str">
            <v>ACS-F</v>
          </cell>
          <cell r="D56" t="str">
            <v>Telecomm (LEC)</v>
          </cell>
          <cell r="E56" t="str">
            <v>Active</v>
          </cell>
        </row>
        <row r="57">
          <cell r="A57">
            <v>118</v>
          </cell>
          <cell r="B57" t="str">
            <v>Golden Heart Utilities, Inc.</v>
          </cell>
          <cell r="C57" t="str">
            <v>Golden Heart Utilities, Inc.</v>
          </cell>
          <cell r="D57" t="str">
            <v>Water</v>
          </cell>
          <cell r="E57" t="str">
            <v>Active</v>
          </cell>
        </row>
        <row r="58">
          <cell r="A58">
            <v>119</v>
          </cell>
          <cell r="B58" t="str">
            <v>Aurora Energy, LLC</v>
          </cell>
          <cell r="C58" t="str">
            <v>AURORA</v>
          </cell>
          <cell r="D58" t="str">
            <v>Steam Heat</v>
          </cell>
          <cell r="E58" t="str">
            <v>Active</v>
          </cell>
        </row>
        <row r="59">
          <cell r="A59">
            <v>120</v>
          </cell>
          <cell r="B59" t="str">
            <v>ACS OF ANCHORAGE, LLC D/B/A ALASKA COMMUNICATIONS SYSTEMS, ALASKA COMMUNICATIONS, ACS LOCAL SERVICE, AND ACS</v>
          </cell>
          <cell r="C59" t="str">
            <v>ACS-AN</v>
          </cell>
          <cell r="D59" t="str">
            <v>Telecomm (LEC)</v>
          </cell>
          <cell r="E59" t="str">
            <v>Active</v>
          </cell>
        </row>
        <row r="60">
          <cell r="A60">
            <v>121</v>
          </cell>
          <cell r="B60" t="str">
            <v>Municipality of Anchorage d/b/a Municipal Light &amp; Power Department</v>
          </cell>
          <cell r="C60" t="str">
            <v>ML&amp;P</v>
          </cell>
          <cell r="D60" t="str">
            <v>Electric</v>
          </cell>
          <cell r="E60" t="str">
            <v>Active</v>
          </cell>
        </row>
        <row r="61">
          <cell r="A61">
            <v>122</v>
          </cell>
          <cell r="B61" t="str">
            <v>Municipality of Anchorage d/b/a Anchorage Water and Wastewater Utility</v>
          </cell>
          <cell r="C61" t="str">
            <v>AWWU</v>
          </cell>
          <cell r="D61" t="str">
            <v>Water</v>
          </cell>
          <cell r="E61" t="str">
            <v>Active</v>
          </cell>
        </row>
        <row r="62">
          <cell r="A62">
            <v>124</v>
          </cell>
          <cell r="B62" t="str">
            <v>City of Kenai</v>
          </cell>
          <cell r="C62" t="str">
            <v>KENAI</v>
          </cell>
          <cell r="D62" t="str">
            <v>Sewer</v>
          </cell>
          <cell r="E62" t="str">
            <v>Active</v>
          </cell>
        </row>
        <row r="63">
          <cell r="A63">
            <v>125</v>
          </cell>
          <cell r="B63" t="str">
            <v>City of Kenai</v>
          </cell>
          <cell r="C63" t="str">
            <v>KENAI</v>
          </cell>
          <cell r="D63" t="str">
            <v>Water</v>
          </cell>
          <cell r="E63" t="str">
            <v>Active</v>
          </cell>
        </row>
        <row r="64">
          <cell r="A64">
            <v>126</v>
          </cell>
          <cell r="B64" t="str">
            <v>Municipality of Anchorage d/b/a Anchorage Sewer Utility</v>
          </cell>
          <cell r="C64" t="str">
            <v>AWWU</v>
          </cell>
          <cell r="D64" t="str">
            <v>Sewer</v>
          </cell>
          <cell r="E64" t="str">
            <v>Active</v>
          </cell>
        </row>
        <row r="65">
          <cell r="A65">
            <v>127</v>
          </cell>
          <cell r="B65" t="str">
            <v>City of Kodiak</v>
          </cell>
          <cell r="C65" t="str">
            <v>KODIAK</v>
          </cell>
          <cell r="D65" t="str">
            <v>Sewer</v>
          </cell>
          <cell r="E65" t="str">
            <v>Active</v>
          </cell>
        </row>
        <row r="66">
          <cell r="A66">
            <v>128</v>
          </cell>
          <cell r="B66" t="str">
            <v>City of Kodiak</v>
          </cell>
          <cell r="C66" t="str">
            <v>KODIAK</v>
          </cell>
          <cell r="D66" t="str">
            <v>Water</v>
          </cell>
          <cell r="E66" t="str">
            <v>Active</v>
          </cell>
        </row>
        <row r="67">
          <cell r="A67">
            <v>129</v>
          </cell>
          <cell r="B67" t="str">
            <v>City of Kenai</v>
          </cell>
          <cell r="C67" t="str">
            <v>KENAI</v>
          </cell>
          <cell r="D67" t="str">
            <v>Natural Gas</v>
          </cell>
          <cell r="E67" t="str">
            <v>Active</v>
          </cell>
        </row>
        <row r="68">
          <cell r="A68">
            <v>130</v>
          </cell>
          <cell r="B68" t="str">
            <v>City of Valdez</v>
          </cell>
          <cell r="C68" t="str">
            <v>VALDEZ</v>
          </cell>
          <cell r="D68" t="str">
            <v>Sewer</v>
          </cell>
          <cell r="E68" t="str">
            <v>Active</v>
          </cell>
        </row>
        <row r="69">
          <cell r="A69">
            <v>131</v>
          </cell>
          <cell r="B69" t="str">
            <v>City of Valdez</v>
          </cell>
          <cell r="C69" t="str">
            <v>VALDEZ</v>
          </cell>
          <cell r="D69" t="str">
            <v>Water</v>
          </cell>
          <cell r="E69" t="str">
            <v>Active</v>
          </cell>
        </row>
        <row r="70">
          <cell r="A70">
            <v>132</v>
          </cell>
          <cell r="B70" t="str">
            <v>City of Soldotna</v>
          </cell>
          <cell r="C70" t="str">
            <v>SOLDOTNA</v>
          </cell>
          <cell r="D70" t="str">
            <v>Sewer</v>
          </cell>
          <cell r="E70" t="str">
            <v>Active</v>
          </cell>
        </row>
        <row r="71">
          <cell r="A71">
            <v>133</v>
          </cell>
          <cell r="B71" t="str">
            <v>City of Soldotna</v>
          </cell>
          <cell r="C71" t="str">
            <v>SOLDOTNA</v>
          </cell>
          <cell r="D71" t="str">
            <v>Water</v>
          </cell>
          <cell r="E71" t="str">
            <v>Active</v>
          </cell>
        </row>
        <row r="72">
          <cell r="A72">
            <v>134</v>
          </cell>
          <cell r="B72" t="str">
            <v>Haines Borough</v>
          </cell>
          <cell r="C72" t="str">
            <v>HAINES</v>
          </cell>
          <cell r="D72" t="str">
            <v>Sewer</v>
          </cell>
          <cell r="E72" t="str">
            <v>Active</v>
          </cell>
        </row>
        <row r="73">
          <cell r="A73">
            <v>135</v>
          </cell>
          <cell r="B73" t="str">
            <v>Haines Borough</v>
          </cell>
          <cell r="C73" t="str">
            <v>HAINES</v>
          </cell>
          <cell r="D73" t="str">
            <v>Water</v>
          </cell>
          <cell r="E73" t="str">
            <v>Active</v>
          </cell>
        </row>
        <row r="74">
          <cell r="A74">
            <v>136</v>
          </cell>
          <cell r="B74" t="str">
            <v>City of Skagway</v>
          </cell>
          <cell r="C74" t="str">
            <v>SKAGWAY</v>
          </cell>
          <cell r="D74" t="str">
            <v>Sewer</v>
          </cell>
          <cell r="E74" t="str">
            <v>Active</v>
          </cell>
        </row>
        <row r="75">
          <cell r="A75">
            <v>137</v>
          </cell>
          <cell r="B75" t="str">
            <v>City of Skagway</v>
          </cell>
          <cell r="C75" t="str">
            <v>SKAGWAY</v>
          </cell>
          <cell r="D75" t="str">
            <v>Water</v>
          </cell>
          <cell r="E75" t="str">
            <v>Active</v>
          </cell>
        </row>
        <row r="76">
          <cell r="A76">
            <v>138</v>
          </cell>
          <cell r="B76" t="str">
            <v>City of Palmer</v>
          </cell>
          <cell r="C76" t="str">
            <v>PALMER</v>
          </cell>
          <cell r="D76" t="str">
            <v>Sewer</v>
          </cell>
          <cell r="E76" t="str">
            <v>Active</v>
          </cell>
        </row>
        <row r="77">
          <cell r="A77">
            <v>139</v>
          </cell>
          <cell r="B77" t="str">
            <v>City of Palmer</v>
          </cell>
          <cell r="C77" t="str">
            <v>PALMER</v>
          </cell>
          <cell r="D77" t="str">
            <v>Water</v>
          </cell>
          <cell r="E77" t="str">
            <v>Active</v>
          </cell>
        </row>
        <row r="78">
          <cell r="A78">
            <v>140</v>
          </cell>
          <cell r="B78" t="str">
            <v>City of Homer</v>
          </cell>
          <cell r="C78" t="str">
            <v>HOMER</v>
          </cell>
          <cell r="D78" t="str">
            <v>Water</v>
          </cell>
          <cell r="E78" t="str">
            <v>Active</v>
          </cell>
        </row>
        <row r="79">
          <cell r="A79">
            <v>141</v>
          </cell>
          <cell r="B79" t="str">
            <v>Alaska Pipeline Company</v>
          </cell>
          <cell r="C79" t="str">
            <v>APLC</v>
          </cell>
          <cell r="D79" t="str">
            <v>Natural Gas</v>
          </cell>
          <cell r="E79" t="str">
            <v>Active</v>
          </cell>
        </row>
        <row r="80">
          <cell r="A80">
            <v>142</v>
          </cell>
          <cell r="B80" t="str">
            <v>NIKISHKA BAY UTILITIES</v>
          </cell>
          <cell r="C80" t="str">
            <v>NBUI</v>
          </cell>
          <cell r="D80" t="str">
            <v>Water</v>
          </cell>
          <cell r="E80" t="str">
            <v>Active</v>
          </cell>
        </row>
        <row r="81">
          <cell r="A81">
            <v>143</v>
          </cell>
          <cell r="B81" t="str">
            <v>GCI Cable, Inc. (Sitka)</v>
          </cell>
          <cell r="C81" t="str">
            <v>GCICI</v>
          </cell>
          <cell r="D81" t="str">
            <v>Cable</v>
          </cell>
          <cell r="E81" t="str">
            <v>Active</v>
          </cell>
        </row>
        <row r="82">
          <cell r="A82">
            <v>144</v>
          </cell>
          <cell r="B82" t="str">
            <v>GCI Cable, Inc. (Ketchikan)</v>
          </cell>
          <cell r="C82" t="str">
            <v>GCICI</v>
          </cell>
          <cell r="D82" t="str">
            <v>Cable</v>
          </cell>
          <cell r="E82" t="str">
            <v>Active</v>
          </cell>
        </row>
        <row r="83">
          <cell r="A83">
            <v>146</v>
          </cell>
          <cell r="B83" t="str">
            <v>City of Seldovia</v>
          </cell>
          <cell r="C83" t="str">
            <v>SELDOVIA</v>
          </cell>
          <cell r="D83" t="str">
            <v>Sewer</v>
          </cell>
          <cell r="E83" t="str">
            <v>Active</v>
          </cell>
        </row>
        <row r="84">
          <cell r="A84">
            <v>147</v>
          </cell>
          <cell r="B84" t="str">
            <v>City of Seldovia</v>
          </cell>
          <cell r="C84" t="str">
            <v>SELDOVIA</v>
          </cell>
          <cell r="D84" t="str">
            <v>Water</v>
          </cell>
          <cell r="E84" t="str">
            <v>Active</v>
          </cell>
        </row>
        <row r="85">
          <cell r="A85">
            <v>148</v>
          </cell>
          <cell r="B85" t="str">
            <v>City of Hoonah</v>
          </cell>
          <cell r="C85" t="str">
            <v>HOONAH</v>
          </cell>
          <cell r="D85" t="str">
            <v>Sewer</v>
          </cell>
          <cell r="E85" t="str">
            <v>Active</v>
          </cell>
        </row>
        <row r="86">
          <cell r="A86">
            <v>149</v>
          </cell>
          <cell r="B86" t="str">
            <v>City of Hoonah</v>
          </cell>
          <cell r="C86" t="str">
            <v>HOONAH</v>
          </cell>
          <cell r="D86" t="str">
            <v>Water</v>
          </cell>
          <cell r="E86" t="str">
            <v>Active</v>
          </cell>
        </row>
        <row r="87">
          <cell r="A87">
            <v>150</v>
          </cell>
          <cell r="B87" t="str">
            <v>Nome Joint Utility System</v>
          </cell>
          <cell r="C87" t="str">
            <v>NOME</v>
          </cell>
          <cell r="D87" t="str">
            <v>Electric</v>
          </cell>
          <cell r="E87" t="str">
            <v>Active</v>
          </cell>
        </row>
        <row r="88">
          <cell r="A88">
            <v>151</v>
          </cell>
          <cell r="B88" t="str">
            <v>Nome Joint Utility System</v>
          </cell>
          <cell r="C88" t="str">
            <v>NOME</v>
          </cell>
          <cell r="D88" t="str">
            <v>Sewer</v>
          </cell>
          <cell r="E88" t="str">
            <v>Active</v>
          </cell>
        </row>
        <row r="89">
          <cell r="A89">
            <v>152</v>
          </cell>
          <cell r="B89" t="str">
            <v>Nome Joint Utility System</v>
          </cell>
          <cell r="C89" t="str">
            <v>NOME</v>
          </cell>
          <cell r="D89" t="str">
            <v>Water</v>
          </cell>
          <cell r="E89" t="str">
            <v>Active</v>
          </cell>
        </row>
        <row r="90">
          <cell r="A90">
            <v>154</v>
          </cell>
          <cell r="B90" t="str">
            <v>City of Kotzebue d/b/a Municipal Utilities</v>
          </cell>
          <cell r="C90" t="str">
            <v>KMU</v>
          </cell>
          <cell r="D90" t="str">
            <v>Sewer</v>
          </cell>
          <cell r="E90" t="str">
            <v>Active</v>
          </cell>
        </row>
        <row r="91">
          <cell r="A91">
            <v>155</v>
          </cell>
          <cell r="B91" t="str">
            <v>City of Kotzebue d/b/a Municipal Utilities</v>
          </cell>
          <cell r="C91" t="str">
            <v>KMU</v>
          </cell>
          <cell r="D91" t="str">
            <v>Water</v>
          </cell>
          <cell r="E91" t="str">
            <v>Active</v>
          </cell>
        </row>
        <row r="92">
          <cell r="A92">
            <v>156</v>
          </cell>
          <cell r="B92" t="str">
            <v>GCI CABLE, INC. (JUNEAU)</v>
          </cell>
          <cell r="C92" t="str">
            <v>GCICI</v>
          </cell>
          <cell r="D92" t="str">
            <v>Cable</v>
          </cell>
          <cell r="E92" t="str">
            <v>Active</v>
          </cell>
        </row>
        <row r="93">
          <cell r="A93">
            <v>157</v>
          </cell>
          <cell r="B93" t="str">
            <v>GCI Cable, Inc. (Cordova)</v>
          </cell>
          <cell r="C93" t="str">
            <v>GCICI</v>
          </cell>
          <cell r="D93" t="str">
            <v>Cable</v>
          </cell>
          <cell r="E93" t="str">
            <v>Active</v>
          </cell>
        </row>
        <row r="94">
          <cell r="A94">
            <v>158</v>
          </cell>
          <cell r="B94" t="str">
            <v>GCI Cable, Inc. (Wrangell/Petersburg)</v>
          </cell>
          <cell r="C94" t="str">
            <v>GCICI</v>
          </cell>
          <cell r="D94" t="str">
            <v>Cable</v>
          </cell>
          <cell r="E94" t="str">
            <v>Active</v>
          </cell>
        </row>
        <row r="95">
          <cell r="A95">
            <v>160</v>
          </cell>
          <cell r="B95" t="str">
            <v>Cordova Electric Cooperative, Inc.</v>
          </cell>
          <cell r="C95" t="str">
            <v>CECI</v>
          </cell>
          <cell r="D95" t="str">
            <v>Electric</v>
          </cell>
          <cell r="E95" t="str">
            <v>Active</v>
          </cell>
        </row>
        <row r="96">
          <cell r="A96">
            <v>161</v>
          </cell>
          <cell r="B96" t="str">
            <v>City of Cordova</v>
          </cell>
          <cell r="C96" t="str">
            <v>CORDOVA</v>
          </cell>
          <cell r="D96" t="str">
            <v>Sewer</v>
          </cell>
          <cell r="E96" t="str">
            <v>Active</v>
          </cell>
        </row>
        <row r="97">
          <cell r="A97">
            <v>162</v>
          </cell>
          <cell r="B97" t="str">
            <v>Cordova Telephone Cooperative, Inc.</v>
          </cell>
          <cell r="C97" t="str">
            <v>CTCI</v>
          </cell>
          <cell r="D97" t="str">
            <v>Telecomm (LEC)</v>
          </cell>
          <cell r="E97" t="str">
            <v>Active</v>
          </cell>
        </row>
        <row r="98">
          <cell r="A98">
            <v>163</v>
          </cell>
          <cell r="B98" t="str">
            <v>City of Cordova</v>
          </cell>
          <cell r="C98" t="str">
            <v>CORDOVA</v>
          </cell>
          <cell r="D98" t="str">
            <v>Water</v>
          </cell>
          <cell r="E98" t="str">
            <v>Active</v>
          </cell>
        </row>
        <row r="99">
          <cell r="A99">
            <v>164</v>
          </cell>
          <cell r="B99" t="str">
            <v>GCI Cable, Inc. (Nome)</v>
          </cell>
          <cell r="C99" t="str">
            <v>GCICI</v>
          </cell>
          <cell r="D99" t="str">
            <v>Cable</v>
          </cell>
          <cell r="E99" t="str">
            <v>Active</v>
          </cell>
        </row>
        <row r="100">
          <cell r="A100">
            <v>165</v>
          </cell>
          <cell r="B100" t="str">
            <v>Interior Telephone Company Inc.</v>
          </cell>
          <cell r="C100" t="str">
            <v>ITC</v>
          </cell>
          <cell r="D100" t="str">
            <v>Telecomm (LEC)</v>
          </cell>
          <cell r="E100" t="str">
            <v>Active</v>
          </cell>
        </row>
        <row r="101">
          <cell r="A101">
            <v>167</v>
          </cell>
          <cell r="B101" t="str">
            <v>City of Craig</v>
          </cell>
          <cell r="C101" t="str">
            <v>CRAIG</v>
          </cell>
          <cell r="D101" t="str">
            <v>Water</v>
          </cell>
          <cell r="E101" t="str">
            <v>Active</v>
          </cell>
        </row>
        <row r="102">
          <cell r="A102">
            <v>168</v>
          </cell>
          <cell r="B102" t="str">
            <v>GCI Cable, Inc. (Kodiak)</v>
          </cell>
          <cell r="C102" t="str">
            <v>GCICI</v>
          </cell>
          <cell r="D102" t="str">
            <v>Cable</v>
          </cell>
          <cell r="E102" t="str">
            <v>Active</v>
          </cell>
        </row>
        <row r="103">
          <cell r="A103">
            <v>169</v>
          </cell>
          <cell r="B103" t="str">
            <v>Alaska Village Electric Cooperative, Inc.</v>
          </cell>
          <cell r="C103" t="str">
            <v>AVEC</v>
          </cell>
          <cell r="D103" t="str">
            <v>Electric</v>
          </cell>
          <cell r="E103" t="str">
            <v>Active</v>
          </cell>
        </row>
        <row r="104">
          <cell r="A104">
            <v>170</v>
          </cell>
          <cell r="B104" t="str">
            <v>City of Dillingham (Water)</v>
          </cell>
          <cell r="C104" t="str">
            <v>DILLINGHAM</v>
          </cell>
          <cell r="D104" t="str">
            <v>Water</v>
          </cell>
          <cell r="E104" t="str">
            <v>Active</v>
          </cell>
        </row>
        <row r="105">
          <cell r="A105">
            <v>171</v>
          </cell>
          <cell r="B105" t="str">
            <v>City of Dillingham (Waste Water)</v>
          </cell>
          <cell r="C105" t="str">
            <v>DILLINGHAM</v>
          </cell>
          <cell r="D105" t="str">
            <v>Sewer</v>
          </cell>
          <cell r="E105" t="str">
            <v>Active</v>
          </cell>
        </row>
        <row r="106">
          <cell r="A106">
            <v>172</v>
          </cell>
          <cell r="B106" t="str">
            <v>City of Hydaburg</v>
          </cell>
          <cell r="C106" t="str">
            <v>HYDABURG</v>
          </cell>
          <cell r="D106" t="str">
            <v>Water</v>
          </cell>
          <cell r="E106" t="str">
            <v>Active</v>
          </cell>
        </row>
        <row r="107">
          <cell r="A107">
            <v>173</v>
          </cell>
          <cell r="B107" t="str">
            <v>City of Kake</v>
          </cell>
          <cell r="C107" t="str">
            <v>KAKE</v>
          </cell>
          <cell r="D107" t="str">
            <v>Water</v>
          </cell>
          <cell r="E107" t="str">
            <v>Active</v>
          </cell>
        </row>
        <row r="108">
          <cell r="A108">
            <v>174</v>
          </cell>
          <cell r="B108" t="str">
            <v>City of Kake</v>
          </cell>
          <cell r="C108" t="str">
            <v>KAKE</v>
          </cell>
          <cell r="D108" t="str">
            <v>Sewer</v>
          </cell>
          <cell r="E108" t="str">
            <v>Active</v>
          </cell>
        </row>
        <row r="109">
          <cell r="A109">
            <v>176</v>
          </cell>
          <cell r="B109" t="str">
            <v>City of Klawock</v>
          </cell>
          <cell r="C109" t="str">
            <v>KLAWOCK</v>
          </cell>
          <cell r="D109" t="str">
            <v>Water</v>
          </cell>
          <cell r="E109" t="str">
            <v>Active</v>
          </cell>
        </row>
        <row r="110">
          <cell r="A110">
            <v>178</v>
          </cell>
          <cell r="B110" t="str">
            <v>City of Saxman</v>
          </cell>
          <cell r="C110" t="str">
            <v>SAXMAN</v>
          </cell>
          <cell r="D110" t="str">
            <v>Water</v>
          </cell>
          <cell r="E110" t="str">
            <v>Active</v>
          </cell>
        </row>
        <row r="111">
          <cell r="A111">
            <v>179</v>
          </cell>
          <cell r="B111" t="str">
            <v>City of Saxman</v>
          </cell>
          <cell r="C111" t="str">
            <v>SAXMAN</v>
          </cell>
          <cell r="D111" t="str">
            <v>Sewer</v>
          </cell>
          <cell r="E111" t="str">
            <v>Active</v>
          </cell>
        </row>
        <row r="112">
          <cell r="A112">
            <v>180</v>
          </cell>
          <cell r="B112" t="str">
            <v>City of Yakutat - Water</v>
          </cell>
          <cell r="C112" t="str">
            <v>City and Borough of Yakutat</v>
          </cell>
          <cell r="D112" t="str">
            <v>Water</v>
          </cell>
          <cell r="E112" t="str">
            <v>Active</v>
          </cell>
        </row>
        <row r="113">
          <cell r="A113">
            <v>181</v>
          </cell>
          <cell r="B113" t="str">
            <v>Electronic Design &amp; Development, Inc.</v>
          </cell>
          <cell r="C113" t="str">
            <v>EDDI</v>
          </cell>
          <cell r="D113" t="str">
            <v>Cable</v>
          </cell>
          <cell r="E113" t="str">
            <v>Active</v>
          </cell>
        </row>
        <row r="114">
          <cell r="A114">
            <v>182</v>
          </cell>
          <cell r="B114" t="str">
            <v>BRISTOL BAY TELEPHONE COOPERATIVE, INC.</v>
          </cell>
          <cell r="C114" t="str">
            <v>BBTC</v>
          </cell>
          <cell r="D114" t="str">
            <v>Telecomm (LEC)</v>
          </cell>
          <cell r="E114" t="str">
            <v>Active</v>
          </cell>
        </row>
        <row r="115">
          <cell r="A115">
            <v>186</v>
          </cell>
          <cell r="B115" t="str">
            <v>Electronic Design &amp; Development, Inc.</v>
          </cell>
          <cell r="C115" t="str">
            <v>EDDI</v>
          </cell>
          <cell r="D115" t="str">
            <v>Cable</v>
          </cell>
          <cell r="E115" t="str">
            <v>Active</v>
          </cell>
        </row>
        <row r="116">
          <cell r="A116">
            <v>187</v>
          </cell>
          <cell r="B116" t="str">
            <v>GCI CABLE, INC.</v>
          </cell>
          <cell r="C116" t="str">
            <v>GCICI</v>
          </cell>
          <cell r="D116" t="str">
            <v>Cable</v>
          </cell>
          <cell r="E116" t="str">
            <v>Active</v>
          </cell>
        </row>
        <row r="117">
          <cell r="A117">
            <v>189</v>
          </cell>
          <cell r="B117" t="str">
            <v>City of Craig</v>
          </cell>
          <cell r="C117" t="str">
            <v>CRAIG</v>
          </cell>
          <cell r="D117" t="str">
            <v>Sewer</v>
          </cell>
          <cell r="E117" t="str">
            <v>Active</v>
          </cell>
        </row>
        <row r="118">
          <cell r="A118">
            <v>191</v>
          </cell>
          <cell r="B118" t="str">
            <v>GCI Cable, Inc. (Valdez)</v>
          </cell>
          <cell r="C118" t="str">
            <v>GCICI</v>
          </cell>
          <cell r="D118" t="str">
            <v>Cable</v>
          </cell>
          <cell r="E118" t="str">
            <v>Active</v>
          </cell>
        </row>
        <row r="119">
          <cell r="A119">
            <v>194</v>
          </cell>
          <cell r="B119" t="str">
            <v>Dawn Development Corporation</v>
          </cell>
          <cell r="C119" t="str">
            <v>DAWN</v>
          </cell>
          <cell r="D119" t="str">
            <v>Water</v>
          </cell>
          <cell r="E119" t="str">
            <v>Active</v>
          </cell>
        </row>
        <row r="120">
          <cell r="A120">
            <v>196</v>
          </cell>
          <cell r="B120" t="str">
            <v>City of North Pole d/b/a North Pole Utility</v>
          </cell>
          <cell r="C120" t="str">
            <v>NORTH POLE</v>
          </cell>
          <cell r="D120" t="str">
            <v>Water</v>
          </cell>
          <cell r="E120" t="str">
            <v>Active</v>
          </cell>
        </row>
        <row r="121">
          <cell r="A121">
            <v>197</v>
          </cell>
          <cell r="B121" t="str">
            <v>City of North Pole d/b/a North Pole Utility</v>
          </cell>
          <cell r="C121" t="str">
            <v>NORTH POLE</v>
          </cell>
          <cell r="D121" t="str">
            <v>Sewer</v>
          </cell>
          <cell r="E121" t="str">
            <v>Active</v>
          </cell>
        </row>
        <row r="122">
          <cell r="A122">
            <v>198</v>
          </cell>
          <cell r="B122" t="str">
            <v>Dillingham Waste Management, LLC</v>
          </cell>
          <cell r="C122" t="str">
            <v>Dillingham Waste Management, L</v>
          </cell>
          <cell r="D122" t="str">
            <v>Refuse</v>
          </cell>
          <cell r="E122" t="str">
            <v>Active</v>
          </cell>
        </row>
        <row r="123">
          <cell r="A123">
            <v>200</v>
          </cell>
          <cell r="B123" t="str">
            <v>Gene R. Riley d/b/a G &amp; C Disposal Service</v>
          </cell>
          <cell r="C123" t="str">
            <v>G&amp;C</v>
          </cell>
          <cell r="D123" t="str">
            <v>Refuse</v>
          </cell>
          <cell r="E123" t="str">
            <v>Active</v>
          </cell>
        </row>
        <row r="124">
          <cell r="A124">
            <v>202</v>
          </cell>
          <cell r="B124" t="str">
            <v>Valdez Alaska Terminals, Inc.</v>
          </cell>
          <cell r="C124" t="str">
            <v>VATI</v>
          </cell>
          <cell r="D124" t="str">
            <v>Refuse</v>
          </cell>
          <cell r="E124" t="str">
            <v>Active</v>
          </cell>
        </row>
        <row r="125">
          <cell r="A125">
            <v>203</v>
          </cell>
          <cell r="B125" t="str">
            <v>Haines Sanitation, Inc.</v>
          </cell>
          <cell r="C125" t="str">
            <v>HSI</v>
          </cell>
          <cell r="D125" t="str">
            <v>Refuse</v>
          </cell>
          <cell r="E125" t="str">
            <v>Active</v>
          </cell>
        </row>
        <row r="126">
          <cell r="A126">
            <v>208</v>
          </cell>
          <cell r="B126" t="str">
            <v>NUSHAGAK ELECTRIC &amp; TELEPHONE COOPERATIVE, INC. (LEC)</v>
          </cell>
          <cell r="C126" t="str">
            <v>NETCI</v>
          </cell>
          <cell r="D126" t="str">
            <v>Telecomm (LEC)</v>
          </cell>
          <cell r="E126" t="str">
            <v>Active</v>
          </cell>
        </row>
        <row r="127">
          <cell r="A127">
            <v>212</v>
          </cell>
          <cell r="B127" t="str">
            <v>PETERSBURG, CITY OF</v>
          </cell>
          <cell r="C127" t="str">
            <v>PETERSBURG</v>
          </cell>
          <cell r="D127" t="str">
            <v>Electric</v>
          </cell>
          <cell r="E127" t="str">
            <v>Active</v>
          </cell>
        </row>
        <row r="128">
          <cell r="A128">
            <v>213</v>
          </cell>
          <cell r="B128" t="str">
            <v>Yukon Telephone Company, Inc.</v>
          </cell>
          <cell r="C128" t="str">
            <v>YTC</v>
          </cell>
          <cell r="D128" t="str">
            <v>Telecomm (LEC)</v>
          </cell>
          <cell r="E128" t="str">
            <v>Active</v>
          </cell>
        </row>
        <row r="129">
          <cell r="A129">
            <v>214</v>
          </cell>
          <cell r="B129" t="str">
            <v>Barrow Utilities and Electric Cooperative, Inc.</v>
          </cell>
          <cell r="C129" t="str">
            <v>BUECI</v>
          </cell>
          <cell r="D129" t="str">
            <v>Electric</v>
          </cell>
          <cell r="E129" t="str">
            <v>Active</v>
          </cell>
        </row>
        <row r="130">
          <cell r="A130">
            <v>216</v>
          </cell>
          <cell r="B130" t="str">
            <v>Ralph E. Bartlett d/b/a Interior Services</v>
          </cell>
          <cell r="C130" t="str">
            <v>BARTLETT</v>
          </cell>
          <cell r="D130" t="str">
            <v>Refuse</v>
          </cell>
          <cell r="E130" t="str">
            <v>Active</v>
          </cell>
        </row>
        <row r="131">
          <cell r="A131">
            <v>221</v>
          </cell>
          <cell r="B131" t="str">
            <v>CITY OF PELICAN</v>
          </cell>
          <cell r="C131" t="str">
            <v>Pelican</v>
          </cell>
          <cell r="D131" t="str">
            <v>Water</v>
          </cell>
          <cell r="E131" t="str">
            <v>Active</v>
          </cell>
        </row>
        <row r="132">
          <cell r="A132">
            <v>222</v>
          </cell>
          <cell r="B132" t="str">
            <v>Kodiak Island Borough</v>
          </cell>
          <cell r="C132" t="str">
            <v>KIB</v>
          </cell>
          <cell r="D132" t="str">
            <v>Refuse</v>
          </cell>
          <cell r="E132" t="str">
            <v>Active</v>
          </cell>
        </row>
        <row r="133">
          <cell r="A133">
            <v>223</v>
          </cell>
          <cell r="B133" t="str">
            <v>COPPER BASIN SANITATION, LLC</v>
          </cell>
          <cell r="C133" t="str">
            <v>CBS</v>
          </cell>
          <cell r="D133" t="str">
            <v>Refuse</v>
          </cell>
          <cell r="E133" t="str">
            <v>Active</v>
          </cell>
        </row>
        <row r="134">
          <cell r="A134">
            <v>227</v>
          </cell>
          <cell r="B134" t="str">
            <v>TDX NORTH SLOPE GENERATING, INC.</v>
          </cell>
          <cell r="C134" t="str">
            <v>TNSG</v>
          </cell>
          <cell r="D134" t="str">
            <v>Electric</v>
          </cell>
          <cell r="E134" t="str">
            <v>Active</v>
          </cell>
        </row>
        <row r="135">
          <cell r="A135">
            <v>228</v>
          </cell>
          <cell r="B135" t="str">
            <v>City of Homer</v>
          </cell>
          <cell r="C135" t="str">
            <v>HOMER</v>
          </cell>
          <cell r="D135" t="str">
            <v>Sewer</v>
          </cell>
          <cell r="E135" t="str">
            <v>Active</v>
          </cell>
        </row>
        <row r="136">
          <cell r="A136">
            <v>229</v>
          </cell>
          <cell r="B136" t="str">
            <v>City of Wrangell</v>
          </cell>
          <cell r="C136" t="str">
            <v>WRANGELL</v>
          </cell>
          <cell r="D136" t="str">
            <v>Sewer</v>
          </cell>
          <cell r="E136" t="str">
            <v>Active</v>
          </cell>
        </row>
        <row r="137">
          <cell r="A137">
            <v>230</v>
          </cell>
          <cell r="B137" t="str">
            <v>SAND POINT GENERATING, LLC</v>
          </cell>
          <cell r="C137" t="str">
            <v>SPG</v>
          </cell>
          <cell r="D137" t="str">
            <v>Electric</v>
          </cell>
          <cell r="E137" t="str">
            <v>Active</v>
          </cell>
        </row>
        <row r="138">
          <cell r="A138">
            <v>231</v>
          </cell>
          <cell r="B138" t="str">
            <v>North Slope Borough - Service Area Ten</v>
          </cell>
          <cell r="C138" t="str">
            <v>NSB</v>
          </cell>
          <cell r="D138" t="str">
            <v>Refuse</v>
          </cell>
          <cell r="E138" t="str">
            <v>Active</v>
          </cell>
        </row>
        <row r="139">
          <cell r="A139">
            <v>232</v>
          </cell>
          <cell r="B139" t="str">
            <v>Alma Corporation</v>
          </cell>
          <cell r="C139" t="str">
            <v>ALMA</v>
          </cell>
          <cell r="D139" t="str">
            <v>Refuse</v>
          </cell>
          <cell r="E139" t="str">
            <v>Active</v>
          </cell>
        </row>
        <row r="140">
          <cell r="A140">
            <v>233</v>
          </cell>
          <cell r="B140" t="str">
            <v>Earl Patterson Sanitation and Refuse Service, Inc.</v>
          </cell>
          <cell r="C140" t="str">
            <v>PATTERSON</v>
          </cell>
          <cell r="D140" t="str">
            <v>Refuse</v>
          </cell>
          <cell r="E140" t="str">
            <v>Active</v>
          </cell>
        </row>
        <row r="141">
          <cell r="A141">
            <v>236</v>
          </cell>
          <cell r="B141" t="str">
            <v>PETERSBURG, CITY OF</v>
          </cell>
          <cell r="C141" t="str">
            <v>PETERSBURG</v>
          </cell>
          <cell r="D141" t="str">
            <v>Water</v>
          </cell>
          <cell r="E141" t="str">
            <v>Active</v>
          </cell>
        </row>
        <row r="142">
          <cell r="A142">
            <v>237</v>
          </cell>
          <cell r="B142" t="str">
            <v>PETERSBURG, CITY OF</v>
          </cell>
          <cell r="C142" t="str">
            <v>PETERSBURG</v>
          </cell>
          <cell r="D142" t="str">
            <v>Sewer</v>
          </cell>
          <cell r="E142" t="str">
            <v>Active</v>
          </cell>
        </row>
        <row r="143">
          <cell r="A143">
            <v>238</v>
          </cell>
          <cell r="B143" t="str">
            <v>City of Whittier</v>
          </cell>
          <cell r="C143" t="str">
            <v>WHITTIER</v>
          </cell>
          <cell r="D143" t="str">
            <v>Water</v>
          </cell>
          <cell r="E143" t="str">
            <v>Active</v>
          </cell>
        </row>
        <row r="144">
          <cell r="A144">
            <v>239</v>
          </cell>
          <cell r="B144" t="str">
            <v>City of Whittier</v>
          </cell>
          <cell r="C144" t="str">
            <v>WHITTIER</v>
          </cell>
          <cell r="D144" t="str">
            <v>Sewer</v>
          </cell>
          <cell r="E144" t="str">
            <v>Active</v>
          </cell>
        </row>
        <row r="145">
          <cell r="A145">
            <v>240</v>
          </cell>
          <cell r="B145" t="str">
            <v>INSIDE PASSAGE ELECTRIC COOPERATIVE, INC.</v>
          </cell>
          <cell r="C145" t="str">
            <v>IPEC</v>
          </cell>
          <cell r="D145" t="str">
            <v>Electric</v>
          </cell>
          <cell r="E145" t="str">
            <v>Active</v>
          </cell>
        </row>
        <row r="146">
          <cell r="A146">
            <v>241</v>
          </cell>
          <cell r="B146" t="str">
            <v>Valley Water Company, Inc.</v>
          </cell>
          <cell r="C146" t="str">
            <v>VWCI</v>
          </cell>
          <cell r="D146" t="str">
            <v>Water</v>
          </cell>
          <cell r="E146" t="str">
            <v>Active</v>
          </cell>
        </row>
        <row r="147">
          <cell r="A147">
            <v>242</v>
          </cell>
          <cell r="B147" t="str">
            <v>The Native Village of Nikolski d/b/a Umnak Power Company</v>
          </cell>
          <cell r="C147" t="str">
            <v>UMNAK</v>
          </cell>
          <cell r="D147" t="str">
            <v>Electric</v>
          </cell>
          <cell r="E147" t="str">
            <v>Active</v>
          </cell>
        </row>
        <row r="148">
          <cell r="A148">
            <v>243</v>
          </cell>
          <cell r="B148" t="str">
            <v>Burnham Construction, Inc.</v>
          </cell>
          <cell r="C148" t="str">
            <v>Burnham Construction, Inc.</v>
          </cell>
          <cell r="D148" t="str">
            <v>Refuse</v>
          </cell>
          <cell r="E148" t="str">
            <v>Active</v>
          </cell>
        </row>
        <row r="149">
          <cell r="A149">
            <v>244</v>
          </cell>
          <cell r="B149" t="str">
            <v>McGrath Trash and Refuse</v>
          </cell>
          <cell r="C149" t="str">
            <v>MTR</v>
          </cell>
          <cell r="D149" t="str">
            <v>Refuse</v>
          </cell>
          <cell r="E149" t="str">
            <v>Active</v>
          </cell>
        </row>
        <row r="150">
          <cell r="A150">
            <v>245</v>
          </cell>
          <cell r="B150" t="str">
            <v>GCI Cable, Inc. (Kotzebue)</v>
          </cell>
          <cell r="C150" t="str">
            <v>GCICI</v>
          </cell>
          <cell r="D150" t="str">
            <v>Cable</v>
          </cell>
          <cell r="E150" t="str">
            <v>Active</v>
          </cell>
        </row>
        <row r="151">
          <cell r="A151">
            <v>246</v>
          </cell>
          <cell r="B151" t="str">
            <v>GCI Cable, Inc. (Bethel)</v>
          </cell>
          <cell r="C151" t="str">
            <v>GCICI</v>
          </cell>
          <cell r="D151" t="str">
            <v>Cable</v>
          </cell>
          <cell r="E151" t="str">
            <v>Active</v>
          </cell>
        </row>
        <row r="152">
          <cell r="A152">
            <v>249</v>
          </cell>
          <cell r="B152" t="str">
            <v>United Utilities, Inc.</v>
          </cell>
          <cell r="C152" t="str">
            <v>UUI</v>
          </cell>
          <cell r="D152" t="str">
            <v>Telecomm (LEC)</v>
          </cell>
          <cell r="E152" t="str">
            <v>Active</v>
          </cell>
        </row>
        <row r="153">
          <cell r="A153">
            <v>250</v>
          </cell>
          <cell r="B153" t="str">
            <v>Thorne Bay Community TV, Inc.</v>
          </cell>
          <cell r="C153" t="str">
            <v>TBTV</v>
          </cell>
          <cell r="D153" t="str">
            <v>Cable</v>
          </cell>
          <cell r="E153" t="str">
            <v>Active</v>
          </cell>
        </row>
        <row r="154">
          <cell r="A154">
            <v>251</v>
          </cell>
          <cell r="B154" t="str">
            <v>ACS OF ALASKA, LLC D/B/A ALASKA COMMUNICATIONS SYSTEMS, ALASKA COMMUNICATIONS, ACS LOCAL SERVICE, AND ACS</v>
          </cell>
          <cell r="C154" t="str">
            <v>ACS-AK</v>
          </cell>
          <cell r="D154" t="str">
            <v>Telecomm (LEC)</v>
          </cell>
          <cell r="E154" t="str">
            <v>Active</v>
          </cell>
        </row>
        <row r="155">
          <cell r="A155">
            <v>252</v>
          </cell>
          <cell r="B155" t="str">
            <v>GCI Cable, Inc. (Fairbanks)</v>
          </cell>
          <cell r="C155" t="str">
            <v>GCICI</v>
          </cell>
          <cell r="D155" t="str">
            <v>Cable (Unregulated)</v>
          </cell>
          <cell r="E155" t="str">
            <v>Active</v>
          </cell>
        </row>
        <row r="156">
          <cell r="A156">
            <v>253</v>
          </cell>
          <cell r="B156" t="str">
            <v>MUKLUK TELEPHONE COMPANY, INC.</v>
          </cell>
          <cell r="C156" t="str">
            <v>MUKLUK</v>
          </cell>
          <cell r="D156" t="str">
            <v>Telecomm (LEC)</v>
          </cell>
          <cell r="E156" t="str">
            <v>Active</v>
          </cell>
        </row>
        <row r="157">
          <cell r="A157">
            <v>254</v>
          </cell>
          <cell r="B157" t="str">
            <v>North Slope Borough d/b/a North Slope Borough Power and Light System</v>
          </cell>
          <cell r="C157" t="str">
            <v>NSPL</v>
          </cell>
          <cell r="D157" t="str">
            <v>Electric</v>
          </cell>
          <cell r="E157" t="str">
            <v>Active</v>
          </cell>
        </row>
        <row r="158">
          <cell r="A158">
            <v>254</v>
          </cell>
          <cell r="B158" t="str">
            <v>North Slope Borough d/b/a North Slope Borough Power and Light System</v>
          </cell>
          <cell r="C158" t="str">
            <v>NSB</v>
          </cell>
          <cell r="D158" t="str">
            <v>Electric</v>
          </cell>
          <cell r="E158" t="str">
            <v>Active</v>
          </cell>
        </row>
        <row r="159">
          <cell r="A159">
            <v>256</v>
          </cell>
          <cell r="B159" t="str">
            <v>Circle Electric, LLC</v>
          </cell>
          <cell r="C159" t="str">
            <v>CE</v>
          </cell>
          <cell r="D159" t="str">
            <v>Electric</v>
          </cell>
          <cell r="E159" t="str">
            <v>Active</v>
          </cell>
        </row>
        <row r="160">
          <cell r="A160">
            <v>257</v>
          </cell>
          <cell r="B160" t="str">
            <v>ARCTIC SLOPE TELEPHONE ASSOCIATION COOPERATIVE, INC.</v>
          </cell>
          <cell r="C160" t="str">
            <v>ASTAC</v>
          </cell>
          <cell r="D160" t="str">
            <v>Telecomm (LEC)</v>
          </cell>
          <cell r="E160" t="str">
            <v>Active</v>
          </cell>
        </row>
        <row r="161">
          <cell r="A161">
            <v>258</v>
          </cell>
          <cell r="B161" t="str">
            <v>MILE 8 UTILITIES, LLC</v>
          </cell>
          <cell r="C161" t="str">
            <v>MILE 8</v>
          </cell>
          <cell r="D161" t="str">
            <v>Water</v>
          </cell>
          <cell r="E161" t="str">
            <v>Active</v>
          </cell>
        </row>
        <row r="162">
          <cell r="A162">
            <v>259</v>
          </cell>
          <cell r="B162" t="str">
            <v>MILE 8 UTILITIES, LLC</v>
          </cell>
          <cell r="C162" t="str">
            <v>MILE 8</v>
          </cell>
          <cell r="D162" t="str">
            <v>Sewer</v>
          </cell>
          <cell r="E162" t="str">
            <v>Active</v>
          </cell>
        </row>
        <row r="163">
          <cell r="A163">
            <v>260</v>
          </cell>
          <cell r="B163" t="str">
            <v>BETTLES TELEPHONE, INC.</v>
          </cell>
          <cell r="C163" t="str">
            <v>BTI</v>
          </cell>
          <cell r="D163" t="str">
            <v>Telecomm (LEC)</v>
          </cell>
          <cell r="E163" t="str">
            <v>Active</v>
          </cell>
        </row>
        <row r="164">
          <cell r="A164">
            <v>261</v>
          </cell>
          <cell r="B164" t="str">
            <v>GCI Cable, Inc. (Anchorage)</v>
          </cell>
          <cell r="C164" t="str">
            <v>GCICI</v>
          </cell>
          <cell r="D164" t="str">
            <v>Cable</v>
          </cell>
          <cell r="E164" t="str">
            <v>Active</v>
          </cell>
        </row>
        <row r="165">
          <cell r="A165">
            <v>262</v>
          </cell>
          <cell r="B165" t="str">
            <v>City of Wasilla</v>
          </cell>
          <cell r="C165" t="str">
            <v>WASILLA</v>
          </cell>
          <cell r="D165" t="str">
            <v>Water</v>
          </cell>
          <cell r="E165" t="str">
            <v>Active</v>
          </cell>
        </row>
        <row r="166">
          <cell r="A166">
            <v>267</v>
          </cell>
          <cell r="B166" t="str">
            <v>BARROW UTILITIES AND ELECTRIC COOPERATIVE, INC. - Sewer</v>
          </cell>
          <cell r="C166" t="str">
            <v>BUECI</v>
          </cell>
          <cell r="D166" t="str">
            <v>Sewer</v>
          </cell>
          <cell r="E166" t="str">
            <v>Active</v>
          </cell>
        </row>
        <row r="167">
          <cell r="A167">
            <v>268</v>
          </cell>
          <cell r="B167" t="str">
            <v>BARROW UTILITIES AND ELECTRIC COOPERATIVE, INC. - Water</v>
          </cell>
          <cell r="C167" t="str">
            <v>BUECI</v>
          </cell>
          <cell r="D167" t="str">
            <v>Water</v>
          </cell>
          <cell r="E167" t="str">
            <v>Active</v>
          </cell>
        </row>
        <row r="168">
          <cell r="A168">
            <v>272</v>
          </cell>
          <cell r="B168" t="str">
            <v>RON ALLEVA D/B/A SWISS CASTLE ESTATES WATER WORKS</v>
          </cell>
          <cell r="C168" t="str">
            <v>SWISS CAST</v>
          </cell>
          <cell r="D168" t="str">
            <v>Water</v>
          </cell>
          <cell r="E168" t="str">
            <v>Active</v>
          </cell>
        </row>
        <row r="169">
          <cell r="A169">
            <v>274</v>
          </cell>
          <cell r="B169" t="str">
            <v>City of Galena</v>
          </cell>
          <cell r="C169" t="str">
            <v>GALENA</v>
          </cell>
          <cell r="D169" t="str">
            <v>Electric</v>
          </cell>
          <cell r="E169" t="str">
            <v>Active</v>
          </cell>
        </row>
        <row r="170">
          <cell r="A170">
            <v>276</v>
          </cell>
          <cell r="B170" t="str">
            <v>City of Fairbanks, Department of Public Works</v>
          </cell>
          <cell r="C170" t="str">
            <v>FAIRBANKS</v>
          </cell>
          <cell r="D170" t="str">
            <v>Refuse</v>
          </cell>
          <cell r="E170" t="str">
            <v>Active</v>
          </cell>
        </row>
        <row r="171">
          <cell r="A171">
            <v>277</v>
          </cell>
          <cell r="B171" t="str">
            <v>Hoonah Tlingit &amp; Haida Community Council</v>
          </cell>
          <cell r="C171" t="str">
            <v>HTHCC</v>
          </cell>
          <cell r="D171" t="str">
            <v>Cable</v>
          </cell>
          <cell r="E171" t="str">
            <v>Active</v>
          </cell>
        </row>
        <row r="172">
          <cell r="A172">
            <v>280</v>
          </cell>
          <cell r="B172" t="str">
            <v>I-N-N Electric Cooperative, Inc.</v>
          </cell>
          <cell r="C172" t="str">
            <v>INN</v>
          </cell>
          <cell r="D172" t="str">
            <v>Electric</v>
          </cell>
          <cell r="E172" t="str">
            <v>Active</v>
          </cell>
        </row>
        <row r="173">
          <cell r="A173">
            <v>281</v>
          </cell>
          <cell r="B173" t="str">
            <v>Kwethluk, Inc. d/b/a Kuiggluum Kallugvia</v>
          </cell>
          <cell r="C173" t="str">
            <v>KK</v>
          </cell>
          <cell r="D173" t="str">
            <v>Electric</v>
          </cell>
          <cell r="E173" t="str">
            <v>Active</v>
          </cell>
        </row>
        <row r="174">
          <cell r="A174">
            <v>282</v>
          </cell>
          <cell r="B174" t="str">
            <v>City of Palmer</v>
          </cell>
          <cell r="C174" t="str">
            <v>PALMER</v>
          </cell>
          <cell r="D174" t="str">
            <v>Refuse</v>
          </cell>
          <cell r="E174" t="str">
            <v>Active</v>
          </cell>
        </row>
        <row r="175">
          <cell r="A175">
            <v>283</v>
          </cell>
          <cell r="B175" t="str">
            <v>COLVILLE, INC.</v>
          </cell>
          <cell r="C175" t="str">
            <v>Colville</v>
          </cell>
          <cell r="D175" t="str">
            <v>Refuse</v>
          </cell>
          <cell r="E175" t="str">
            <v>Active</v>
          </cell>
        </row>
        <row r="176">
          <cell r="A176">
            <v>284</v>
          </cell>
          <cell r="B176" t="str">
            <v>Municipality of Anchorage</v>
          </cell>
          <cell r="C176" t="str">
            <v>MOA</v>
          </cell>
          <cell r="D176" t="str">
            <v>Refuse</v>
          </cell>
          <cell r="E176" t="str">
            <v>Active</v>
          </cell>
        </row>
        <row r="177">
          <cell r="A177">
            <v>287</v>
          </cell>
          <cell r="B177" t="str">
            <v>GCI Cable, Inc. (Kenai/Soldotna)</v>
          </cell>
          <cell r="C177" t="str">
            <v>GCICI</v>
          </cell>
          <cell r="D177" t="str">
            <v>Cable</v>
          </cell>
          <cell r="E177" t="str">
            <v>Active</v>
          </cell>
        </row>
        <row r="178">
          <cell r="A178">
            <v>289</v>
          </cell>
          <cell r="B178" t="str">
            <v>City of King Cove</v>
          </cell>
          <cell r="C178" t="str">
            <v>KING COVE</v>
          </cell>
          <cell r="D178" t="str">
            <v>Electric</v>
          </cell>
          <cell r="E178" t="str">
            <v>Active</v>
          </cell>
        </row>
        <row r="179">
          <cell r="A179">
            <v>290</v>
          </cell>
          <cell r="B179" t="str">
            <v>Golden Heart Utilities, Inc.</v>
          </cell>
          <cell r="C179" t="str">
            <v>Golden Heart Utilities, Inc.</v>
          </cell>
          <cell r="D179" t="str">
            <v>Sewer</v>
          </cell>
          <cell r="E179" t="str">
            <v>Active</v>
          </cell>
        </row>
        <row r="180">
          <cell r="A180">
            <v>291</v>
          </cell>
          <cell r="B180" t="str">
            <v>CITY OF ATKA</v>
          </cell>
          <cell r="C180" t="str">
            <v>Atka</v>
          </cell>
          <cell r="D180" t="str">
            <v>Electric</v>
          </cell>
          <cell r="E180" t="str">
            <v>Active</v>
          </cell>
        </row>
        <row r="181">
          <cell r="A181">
            <v>292</v>
          </cell>
          <cell r="B181" t="str">
            <v>NORTH COUNTRY TELEPHONE, INC.</v>
          </cell>
          <cell r="C181" t="str">
            <v>NCTI</v>
          </cell>
          <cell r="D181" t="str">
            <v>Telecomm (LEC)</v>
          </cell>
          <cell r="E181" t="str">
            <v>Active</v>
          </cell>
        </row>
        <row r="182">
          <cell r="A182">
            <v>293</v>
          </cell>
          <cell r="B182" t="str">
            <v>City of Akutan</v>
          </cell>
          <cell r="C182" t="str">
            <v>AKUTAN</v>
          </cell>
          <cell r="D182" t="str">
            <v>Electric</v>
          </cell>
          <cell r="E182" t="str">
            <v>Active</v>
          </cell>
        </row>
        <row r="183">
          <cell r="A183">
            <v>295</v>
          </cell>
          <cell r="B183" t="str">
            <v>Prudhoe Communications, Inc.</v>
          </cell>
          <cell r="C183" t="str">
            <v>PCI</v>
          </cell>
          <cell r="D183" t="str">
            <v>Radio Common Carrier</v>
          </cell>
          <cell r="E183" t="str">
            <v>Active</v>
          </cell>
        </row>
        <row r="184">
          <cell r="A184">
            <v>297</v>
          </cell>
          <cell r="B184" t="str">
            <v>City of Chignik</v>
          </cell>
          <cell r="C184" t="str">
            <v>CHIGNIK</v>
          </cell>
          <cell r="D184" t="str">
            <v>Electric</v>
          </cell>
          <cell r="E184" t="str">
            <v>Active</v>
          </cell>
        </row>
        <row r="185">
          <cell r="A185">
            <v>299</v>
          </cell>
          <cell r="B185" t="str">
            <v>City of Thorne Bay</v>
          </cell>
          <cell r="C185" t="str">
            <v>THORNE BAY</v>
          </cell>
          <cell r="D185" t="str">
            <v>Refuse</v>
          </cell>
          <cell r="E185" t="str">
            <v>Active</v>
          </cell>
        </row>
        <row r="186">
          <cell r="A186">
            <v>301</v>
          </cell>
          <cell r="B186" t="str">
            <v>CONOCOPHILLIPS TRANSPORTATION ALASKA, INC.</v>
          </cell>
          <cell r="C186" t="str">
            <v>CPTAI</v>
          </cell>
          <cell r="D186" t="str">
            <v>Pipeline</v>
          </cell>
          <cell r="E186" t="str">
            <v>Active</v>
          </cell>
        </row>
        <row r="187">
          <cell r="A187">
            <v>303</v>
          </cell>
          <cell r="B187" t="str">
            <v>COOK INLET PIPE LINE, LLC</v>
          </cell>
          <cell r="C187" t="str">
            <v>CIPL</v>
          </cell>
          <cell r="D187" t="str">
            <v>Pipeline</v>
          </cell>
          <cell r="E187" t="str">
            <v>Active</v>
          </cell>
        </row>
        <row r="188">
          <cell r="A188">
            <v>304</v>
          </cell>
          <cell r="B188" t="str">
            <v>EXXONMOBIL PIPELINE COMPANY</v>
          </cell>
          <cell r="C188" t="str">
            <v>EXXONMOBIL</v>
          </cell>
          <cell r="D188" t="str">
            <v>Pipeline</v>
          </cell>
          <cell r="E188" t="str">
            <v>Active</v>
          </cell>
        </row>
        <row r="189">
          <cell r="A189">
            <v>305</v>
          </cell>
          <cell r="B189" t="str">
            <v>Mid-Alaska Pipeline, LLC</v>
          </cell>
          <cell r="C189" t="str">
            <v>Mid-Alaska Pipeline, LLC</v>
          </cell>
          <cell r="D189" t="str">
            <v>Pipeline</v>
          </cell>
          <cell r="E189" t="str">
            <v>Active</v>
          </cell>
        </row>
        <row r="190">
          <cell r="A190">
            <v>306</v>
          </cell>
          <cell r="B190" t="str">
            <v>KENAI PIPE LINE COMPANY</v>
          </cell>
          <cell r="C190" t="str">
            <v>KPL</v>
          </cell>
          <cell r="D190" t="str">
            <v>Pipeline</v>
          </cell>
          <cell r="E190" t="str">
            <v>Active</v>
          </cell>
        </row>
        <row r="191">
          <cell r="A191">
            <v>307</v>
          </cell>
          <cell r="B191" t="str">
            <v>KUPARUK TRANSPORTATION COMPANY</v>
          </cell>
          <cell r="C191" t="str">
            <v>KTC</v>
          </cell>
          <cell r="D191" t="str">
            <v>Pipeline</v>
          </cell>
          <cell r="E191" t="str">
            <v>Active</v>
          </cell>
        </row>
        <row r="192">
          <cell r="A192">
            <v>309</v>
          </cell>
          <cell r="B192" t="str">
            <v>TESORO ALASKA PIPELINE COMPANY</v>
          </cell>
          <cell r="C192" t="str">
            <v>TESORO</v>
          </cell>
          <cell r="D192" t="str">
            <v>Pipeline</v>
          </cell>
          <cell r="E192" t="str">
            <v>Active</v>
          </cell>
        </row>
        <row r="193">
          <cell r="A193">
            <v>311</v>
          </cell>
          <cell r="B193" t="str">
            <v>BP PIPELINES (ALASKA) INC.</v>
          </cell>
          <cell r="C193" t="str">
            <v>BP</v>
          </cell>
          <cell r="D193" t="str">
            <v>Pipeline</v>
          </cell>
          <cell r="E193" t="str">
            <v>Active</v>
          </cell>
        </row>
        <row r="194">
          <cell r="A194">
            <v>312</v>
          </cell>
          <cell r="B194" t="str">
            <v>UNOCAL PIPELINE COMPANY</v>
          </cell>
          <cell r="C194" t="str">
            <v>UNOCAL</v>
          </cell>
          <cell r="D194" t="str">
            <v>Pipeline</v>
          </cell>
          <cell r="E194" t="str">
            <v>Active</v>
          </cell>
        </row>
        <row r="195">
          <cell r="A195">
            <v>313</v>
          </cell>
          <cell r="B195" t="str">
            <v>City of Thorne Bay</v>
          </cell>
          <cell r="C195" t="str">
            <v>THORNE BAY</v>
          </cell>
          <cell r="D195" t="str">
            <v>Sewer</v>
          </cell>
          <cell r="E195" t="str">
            <v>Active</v>
          </cell>
        </row>
        <row r="196">
          <cell r="A196">
            <v>314</v>
          </cell>
          <cell r="B196" t="str">
            <v>City of Thorne Bay</v>
          </cell>
          <cell r="C196" t="str">
            <v>THORNE BAY</v>
          </cell>
          <cell r="D196" t="str">
            <v>Water</v>
          </cell>
          <cell r="E196" t="str">
            <v>Active</v>
          </cell>
        </row>
        <row r="197">
          <cell r="A197">
            <v>315</v>
          </cell>
          <cell r="B197" t="str">
            <v>Eyecom, Incorporated</v>
          </cell>
          <cell r="C197" t="str">
            <v>EYECOM</v>
          </cell>
          <cell r="D197" t="str">
            <v>Cable</v>
          </cell>
          <cell r="E197" t="str">
            <v>Active</v>
          </cell>
        </row>
        <row r="198">
          <cell r="A198">
            <v>316</v>
          </cell>
          <cell r="B198" t="str">
            <v>Eyecom, Incorporated</v>
          </cell>
          <cell r="C198" t="str">
            <v>EYECOM</v>
          </cell>
          <cell r="D198" t="str">
            <v>Cable</v>
          </cell>
          <cell r="E198" t="str">
            <v>Active</v>
          </cell>
        </row>
        <row r="199">
          <cell r="A199">
            <v>318</v>
          </cell>
          <cell r="B199" t="str">
            <v>City of Wasilla</v>
          </cell>
          <cell r="C199" t="str">
            <v>WASILLA</v>
          </cell>
          <cell r="D199" t="str">
            <v>Sewer</v>
          </cell>
          <cell r="E199" t="str">
            <v>Active</v>
          </cell>
        </row>
        <row r="200">
          <cell r="A200">
            <v>319</v>
          </cell>
          <cell r="B200" t="str">
            <v>Napakiak Ircinraq Power Company</v>
          </cell>
          <cell r="C200" t="str">
            <v>NIPC</v>
          </cell>
          <cell r="D200" t="str">
            <v>Electric</v>
          </cell>
          <cell r="E200" t="str">
            <v>Active</v>
          </cell>
        </row>
        <row r="201">
          <cell r="A201">
            <v>320</v>
          </cell>
          <cell r="B201" t="str">
            <v>City of Egegik - Electric</v>
          </cell>
          <cell r="C201" t="str">
            <v>EGEGIK</v>
          </cell>
          <cell r="D201" t="str">
            <v>Electric</v>
          </cell>
          <cell r="E201" t="str">
            <v>Active</v>
          </cell>
        </row>
        <row r="202">
          <cell r="A202">
            <v>321</v>
          </cell>
          <cell r="B202" t="str">
            <v>Manokotak Power Company</v>
          </cell>
          <cell r="C202" t="str">
            <v>MPC</v>
          </cell>
          <cell r="D202" t="str">
            <v>Electric</v>
          </cell>
          <cell r="E202" t="str">
            <v>Active</v>
          </cell>
        </row>
        <row r="203">
          <cell r="A203">
            <v>322</v>
          </cell>
          <cell r="B203" t="str">
            <v>Frontier Cable, Inc.</v>
          </cell>
          <cell r="C203" t="str">
            <v>FCI</v>
          </cell>
          <cell r="D203" t="str">
            <v>Cable</v>
          </cell>
          <cell r="E203" t="str">
            <v>Active</v>
          </cell>
        </row>
        <row r="204">
          <cell r="A204">
            <v>323</v>
          </cell>
          <cell r="B204" t="str">
            <v>King Cove Corp.</v>
          </cell>
          <cell r="C204" t="str">
            <v>MT.DUTT</v>
          </cell>
          <cell r="D204" t="str">
            <v>Cable</v>
          </cell>
          <cell r="E204" t="str">
            <v>Active</v>
          </cell>
        </row>
        <row r="205">
          <cell r="A205">
            <v>324</v>
          </cell>
          <cell r="B205" t="str">
            <v>NUSHAGAK ELECTRIC &amp; TELEPHONE COOPERATIVE, INC. (Cable)</v>
          </cell>
          <cell r="D205" t="str">
            <v>Cable</v>
          </cell>
          <cell r="E205" t="str">
            <v>Active</v>
          </cell>
        </row>
        <row r="206">
          <cell r="A206">
            <v>327</v>
          </cell>
          <cell r="B206" t="str">
            <v>BOROUGH, KETCHIKAN GATEWAY</v>
          </cell>
          <cell r="C206" t="str">
            <v>KGB</v>
          </cell>
          <cell r="D206" t="str">
            <v>Sewer</v>
          </cell>
          <cell r="E206" t="str">
            <v>Active</v>
          </cell>
        </row>
        <row r="207">
          <cell r="A207">
            <v>328</v>
          </cell>
          <cell r="B207" t="str">
            <v>BOROUGH, NORTH SLOPE</v>
          </cell>
          <cell r="C207" t="str">
            <v>NSB</v>
          </cell>
          <cell r="D207" t="str">
            <v>Water</v>
          </cell>
          <cell r="E207" t="str">
            <v>Active</v>
          </cell>
        </row>
        <row r="208">
          <cell r="A208">
            <v>329</v>
          </cell>
          <cell r="B208" t="str">
            <v>MILNE POINT PIPELINE, LLC (oil)</v>
          </cell>
          <cell r="C208" t="str">
            <v>MPPLLC</v>
          </cell>
          <cell r="D208" t="str">
            <v>Pipeline</v>
          </cell>
          <cell r="E208" t="str">
            <v>Active</v>
          </cell>
        </row>
        <row r="209">
          <cell r="A209">
            <v>330</v>
          </cell>
          <cell r="B209" t="str">
            <v>Levelock Electric Cooperative, Inc.</v>
          </cell>
          <cell r="C209" t="str">
            <v>LECI</v>
          </cell>
          <cell r="D209" t="str">
            <v>Electric</v>
          </cell>
          <cell r="E209" t="str">
            <v>Active</v>
          </cell>
        </row>
        <row r="210">
          <cell r="A210">
            <v>331</v>
          </cell>
          <cell r="B210" t="str">
            <v>PETERSBURG, CITY OF</v>
          </cell>
          <cell r="C210" t="str">
            <v>PETERSBURG</v>
          </cell>
          <cell r="D210" t="str">
            <v>Refuse</v>
          </cell>
          <cell r="E210" t="str">
            <v>Active</v>
          </cell>
        </row>
        <row r="211">
          <cell r="A211">
            <v>332</v>
          </cell>
          <cell r="B211" t="str">
            <v>Hughes Power &amp; Light Company</v>
          </cell>
          <cell r="C211" t="str">
            <v>HPLC</v>
          </cell>
          <cell r="D211" t="str">
            <v>Electric</v>
          </cell>
          <cell r="E211" t="str">
            <v>Active</v>
          </cell>
        </row>
        <row r="212">
          <cell r="A212">
            <v>333</v>
          </cell>
          <cell r="B212" t="str">
            <v>City of Fort Yukon</v>
          </cell>
          <cell r="C212" t="str">
            <v>FORT YUKON</v>
          </cell>
          <cell r="D212" t="str">
            <v>Water</v>
          </cell>
          <cell r="E212" t="str">
            <v>Active</v>
          </cell>
        </row>
        <row r="213">
          <cell r="A213">
            <v>334</v>
          </cell>
          <cell r="B213" t="str">
            <v>OLIKTOK PIPELINE COMPANY</v>
          </cell>
          <cell r="C213" t="str">
            <v>OLIKTOK</v>
          </cell>
          <cell r="D213" t="str">
            <v>Pipeline</v>
          </cell>
          <cell r="E213" t="str">
            <v>Active</v>
          </cell>
        </row>
        <row r="214">
          <cell r="A214">
            <v>336</v>
          </cell>
          <cell r="B214" t="str">
            <v>GCI CABLE, INC.</v>
          </cell>
          <cell r="C214" t="str">
            <v>ACC</v>
          </cell>
          <cell r="D214" t="str">
            <v>Cable</v>
          </cell>
          <cell r="E214" t="str">
            <v>Active</v>
          </cell>
        </row>
        <row r="215">
          <cell r="A215">
            <v>337</v>
          </cell>
          <cell r="B215" t="str">
            <v>Atmautluak Joint Utilities</v>
          </cell>
          <cell r="C215" t="str">
            <v>AJU</v>
          </cell>
          <cell r="D215" t="str">
            <v>Electric</v>
          </cell>
          <cell r="E215" t="str">
            <v>Active</v>
          </cell>
        </row>
        <row r="216">
          <cell r="A216">
            <v>337</v>
          </cell>
          <cell r="B216" t="str">
            <v>Atmautluak Joint Utilities</v>
          </cell>
          <cell r="C216" t="str">
            <v>Atmautluak Tribal Utilities</v>
          </cell>
          <cell r="D216" t="str">
            <v>Electric</v>
          </cell>
          <cell r="E216" t="str">
            <v>Active</v>
          </cell>
        </row>
        <row r="217">
          <cell r="A217">
            <v>338</v>
          </cell>
          <cell r="B217" t="str">
            <v>BOROUGH, NORTH SLOPE</v>
          </cell>
          <cell r="C217" t="str">
            <v>NSB</v>
          </cell>
          <cell r="D217" t="str">
            <v>Sewer</v>
          </cell>
          <cell r="E217" t="str">
            <v>Active</v>
          </cell>
        </row>
        <row r="218">
          <cell r="A218">
            <v>339</v>
          </cell>
          <cell r="B218" t="str">
            <v>City of St. Paul-Electric Service</v>
          </cell>
          <cell r="C218" t="str">
            <v>ST. PAUL</v>
          </cell>
          <cell r="D218" t="str">
            <v>Electric</v>
          </cell>
          <cell r="E218" t="str">
            <v>Active</v>
          </cell>
        </row>
        <row r="219">
          <cell r="A219">
            <v>340</v>
          </cell>
          <cell r="B219" t="str">
            <v>Nelson Lagoon Electric Cooperative, Inc.</v>
          </cell>
          <cell r="C219" t="str">
            <v>NLECI</v>
          </cell>
          <cell r="D219" t="str">
            <v>Electric</v>
          </cell>
          <cell r="E219" t="str">
            <v>Active</v>
          </cell>
        </row>
        <row r="220">
          <cell r="A220">
            <v>341</v>
          </cell>
          <cell r="B220" t="str">
            <v>Richard Symons, Jr. and Sheila Symons d/b/a Gold Country Energy</v>
          </cell>
          <cell r="C220" t="str">
            <v>GCE</v>
          </cell>
          <cell r="D220" t="str">
            <v>Electric</v>
          </cell>
          <cell r="E220" t="str">
            <v>Active</v>
          </cell>
        </row>
        <row r="221">
          <cell r="A221">
            <v>343</v>
          </cell>
          <cell r="B221" t="str">
            <v>Middle Kuskokwim Electric Cooperative, Inc.</v>
          </cell>
          <cell r="C221" t="str">
            <v>MKEC</v>
          </cell>
          <cell r="D221" t="str">
            <v>Electric</v>
          </cell>
          <cell r="E221" t="str">
            <v>Active</v>
          </cell>
        </row>
        <row r="222">
          <cell r="A222">
            <v>344</v>
          </cell>
          <cell r="B222" t="str">
            <v>Tuntutuliak Community Services Association, Inc.</v>
          </cell>
          <cell r="C222" t="str">
            <v>TCSA</v>
          </cell>
          <cell r="D222" t="str">
            <v>Electric</v>
          </cell>
          <cell r="E222" t="str">
            <v>Active</v>
          </cell>
        </row>
        <row r="223">
          <cell r="A223">
            <v>345</v>
          </cell>
          <cell r="B223" t="str">
            <v>Alaska Electric Generation &amp; Transmission Cooperative, Inc.</v>
          </cell>
          <cell r="C223" t="str">
            <v>AEG&amp;T</v>
          </cell>
          <cell r="D223" t="str">
            <v>Electric</v>
          </cell>
          <cell r="E223" t="str">
            <v>Active</v>
          </cell>
        </row>
        <row r="224">
          <cell r="A224">
            <v>347</v>
          </cell>
          <cell r="B224" t="str">
            <v>Bay Cablevision, Inc.</v>
          </cell>
          <cell r="C224" t="str">
            <v>BCI</v>
          </cell>
          <cell r="D224" t="str">
            <v>Cable</v>
          </cell>
          <cell r="E224" t="str">
            <v>Active</v>
          </cell>
        </row>
        <row r="225">
          <cell r="A225">
            <v>348</v>
          </cell>
          <cell r="B225" t="str">
            <v>South Central Radar &amp; Communications</v>
          </cell>
          <cell r="C225" t="str">
            <v>SCRC</v>
          </cell>
          <cell r="D225" t="str">
            <v>Radio Common Carrier</v>
          </cell>
          <cell r="E225" t="str">
            <v>Active</v>
          </cell>
        </row>
        <row r="226">
          <cell r="A226">
            <v>349</v>
          </cell>
          <cell r="B226" t="str">
            <v>Ronald N. Choate d/b/a Aniak Disposal Service</v>
          </cell>
          <cell r="C226" t="str">
            <v>ADS</v>
          </cell>
          <cell r="D226" t="str">
            <v>Refuse</v>
          </cell>
          <cell r="E226" t="str">
            <v>Active</v>
          </cell>
        </row>
        <row r="227">
          <cell r="A227">
            <v>350</v>
          </cell>
          <cell r="B227" t="str">
            <v>SUMMIT TELEPHONE &amp; TELEGRAPH COMPANY OF ALASKA , INC. D/B/A SUMMIT TELEPHONE COMPANY, INC.</v>
          </cell>
          <cell r="C227" t="str">
            <v>Summit</v>
          </cell>
          <cell r="D227" t="str">
            <v>Telecomm (LEC)</v>
          </cell>
          <cell r="E227" t="str">
            <v>Active</v>
          </cell>
        </row>
        <row r="228">
          <cell r="A228">
            <v>351</v>
          </cell>
          <cell r="B228" t="str">
            <v>City of Nenana</v>
          </cell>
          <cell r="C228" t="str">
            <v>NENANA</v>
          </cell>
          <cell r="D228" t="str">
            <v>Water</v>
          </cell>
          <cell r="E228" t="str">
            <v>Active</v>
          </cell>
        </row>
        <row r="229">
          <cell r="A229">
            <v>352</v>
          </cell>
          <cell r="B229" t="str">
            <v>City of Nenana</v>
          </cell>
          <cell r="C229" t="str">
            <v>NENANA</v>
          </cell>
          <cell r="D229" t="str">
            <v>Sewer</v>
          </cell>
          <cell r="E229" t="str">
            <v>Active</v>
          </cell>
        </row>
        <row r="230">
          <cell r="A230">
            <v>353</v>
          </cell>
          <cell r="B230" t="str">
            <v>City of Larsen Bay</v>
          </cell>
          <cell r="C230" t="str">
            <v>LARSEN BAY</v>
          </cell>
          <cell r="D230" t="str">
            <v>Electric</v>
          </cell>
          <cell r="E230" t="str">
            <v>Active</v>
          </cell>
        </row>
        <row r="231">
          <cell r="A231">
            <v>354</v>
          </cell>
          <cell r="B231" t="str">
            <v>City of Galena</v>
          </cell>
          <cell r="C231" t="str">
            <v>GALENA</v>
          </cell>
          <cell r="D231" t="str">
            <v>Water</v>
          </cell>
          <cell r="E231" t="str">
            <v>Active</v>
          </cell>
        </row>
        <row r="232">
          <cell r="A232">
            <v>355</v>
          </cell>
          <cell r="B232" t="str">
            <v>City of Galena</v>
          </cell>
          <cell r="C232" t="str">
            <v>GALENA</v>
          </cell>
          <cell r="D232" t="str">
            <v>Sewer</v>
          </cell>
          <cell r="E232" t="str">
            <v>Active</v>
          </cell>
        </row>
        <row r="233">
          <cell r="A233">
            <v>356</v>
          </cell>
          <cell r="B233" t="str">
            <v>EAGLE UTILITIES, INC.</v>
          </cell>
          <cell r="C233" t="str">
            <v>EAGLE</v>
          </cell>
          <cell r="D233" t="str">
            <v>Water</v>
          </cell>
          <cell r="E233" t="str">
            <v>Active</v>
          </cell>
        </row>
        <row r="234">
          <cell r="A234">
            <v>357</v>
          </cell>
          <cell r="B234" t="str">
            <v>City of Ouzinkie</v>
          </cell>
          <cell r="C234" t="str">
            <v>OUZINKIE</v>
          </cell>
          <cell r="D234" t="str">
            <v>Electric</v>
          </cell>
          <cell r="E234" t="str">
            <v>Active</v>
          </cell>
        </row>
        <row r="235">
          <cell r="A235">
            <v>358</v>
          </cell>
          <cell r="B235" t="str">
            <v>POTTER CREEK WATER COMPANY</v>
          </cell>
          <cell r="C235" t="str">
            <v>PCWC</v>
          </cell>
          <cell r="D235" t="str">
            <v>Water</v>
          </cell>
          <cell r="E235" t="str">
            <v>Active</v>
          </cell>
        </row>
        <row r="236">
          <cell r="A236">
            <v>359</v>
          </cell>
          <cell r="B236" t="str">
            <v>ACS OF THE NORTHLAND, LLC D/B/A ALASKA COMMUNICATIONS SYSTEMS, ALASKA COMMUNICATIONS, ACS LOCAL SERVICE, AND ACS</v>
          </cell>
          <cell r="C236" t="str">
            <v>ACS-N</v>
          </cell>
          <cell r="D236" t="str">
            <v>Telecomm (LEC)</v>
          </cell>
          <cell r="E236" t="str">
            <v>Active</v>
          </cell>
        </row>
        <row r="237">
          <cell r="A237">
            <v>360</v>
          </cell>
          <cell r="B237" t="str">
            <v>City of Clarks Point d/b/a Clarks Point Electric Utility</v>
          </cell>
          <cell r="C237" t="str">
            <v>City of Clarks Point</v>
          </cell>
          <cell r="D237" t="str">
            <v>Electric</v>
          </cell>
          <cell r="E237" t="str">
            <v>Active</v>
          </cell>
        </row>
        <row r="238">
          <cell r="A238">
            <v>360</v>
          </cell>
          <cell r="B238" t="str">
            <v>City of Clarks Point d/b/a Clarks Point Electric Utility</v>
          </cell>
          <cell r="C238" t="str">
            <v>CLARKS POI</v>
          </cell>
          <cell r="D238" t="str">
            <v>Electric</v>
          </cell>
          <cell r="E238" t="str">
            <v>Active</v>
          </cell>
        </row>
        <row r="239">
          <cell r="A239">
            <v>363</v>
          </cell>
          <cell r="B239" t="str">
            <v>City of Tenakee Springs d/b/a Tenakee Springs Electric Utility Department</v>
          </cell>
          <cell r="C239" t="str">
            <v>TENAKEE</v>
          </cell>
          <cell r="D239" t="str">
            <v>Electric</v>
          </cell>
          <cell r="E239" t="str">
            <v>Active</v>
          </cell>
        </row>
        <row r="240">
          <cell r="A240">
            <v>364</v>
          </cell>
          <cell r="B240" t="str">
            <v>City of Ruby</v>
          </cell>
          <cell r="C240" t="str">
            <v>RUBY</v>
          </cell>
          <cell r="D240" t="str">
            <v>Electric</v>
          </cell>
          <cell r="E240" t="str">
            <v>Active</v>
          </cell>
        </row>
        <row r="241">
          <cell r="A241">
            <v>365</v>
          </cell>
          <cell r="B241" t="str">
            <v>Naterkaq Light Plant</v>
          </cell>
          <cell r="C241" t="str">
            <v>NATERKAQ</v>
          </cell>
          <cell r="D241" t="str">
            <v>Electric</v>
          </cell>
          <cell r="E241" t="str">
            <v>Active</v>
          </cell>
        </row>
        <row r="242">
          <cell r="A242">
            <v>366</v>
          </cell>
          <cell r="B242" t="str">
            <v>McGrath Broadcasting Company</v>
          </cell>
          <cell r="C242" t="str">
            <v>MBC</v>
          </cell>
          <cell r="D242" t="str">
            <v>Cable</v>
          </cell>
          <cell r="E242" t="str">
            <v>Active</v>
          </cell>
        </row>
        <row r="243">
          <cell r="A243">
            <v>367</v>
          </cell>
          <cell r="B243" t="str">
            <v>GCI Cable, Inc. (Seward)</v>
          </cell>
          <cell r="C243" t="str">
            <v>GCICI</v>
          </cell>
          <cell r="D243" t="str">
            <v>Cable</v>
          </cell>
          <cell r="E243" t="str">
            <v>Active</v>
          </cell>
        </row>
        <row r="244">
          <cell r="A244">
            <v>368</v>
          </cell>
          <cell r="B244" t="str">
            <v>Chitina Electric, Inc.</v>
          </cell>
          <cell r="C244" t="str">
            <v>CEI</v>
          </cell>
          <cell r="D244" t="str">
            <v>Electric</v>
          </cell>
          <cell r="E244" t="str">
            <v>Active</v>
          </cell>
        </row>
        <row r="245">
          <cell r="A245">
            <v>369</v>
          </cell>
          <cell r="B245" t="str">
            <v>Ipnatchiaq Electric Company</v>
          </cell>
          <cell r="C245" t="str">
            <v>IEC</v>
          </cell>
          <cell r="D245" t="str">
            <v>Electric</v>
          </cell>
          <cell r="E245" t="str">
            <v>Active</v>
          </cell>
        </row>
        <row r="246">
          <cell r="A246">
            <v>370</v>
          </cell>
          <cell r="B246" t="str">
            <v>Mike Downs, d/b/a All Alaska Enterprises</v>
          </cell>
          <cell r="C246" t="str">
            <v>AAE</v>
          </cell>
          <cell r="D246" t="str">
            <v>Refuse</v>
          </cell>
          <cell r="E246" t="str">
            <v>Active</v>
          </cell>
        </row>
        <row r="247">
          <cell r="A247">
            <v>371</v>
          </cell>
          <cell r="B247" t="str">
            <v>Matanuska-Susitna Borough</v>
          </cell>
          <cell r="C247" t="str">
            <v>MAT-SU</v>
          </cell>
          <cell r="D247" t="str">
            <v>Refuse</v>
          </cell>
          <cell r="E247" t="str">
            <v>Active</v>
          </cell>
        </row>
        <row r="248">
          <cell r="A248">
            <v>372</v>
          </cell>
          <cell r="B248" t="str">
            <v>Shishmaref Native Corporation</v>
          </cell>
          <cell r="C248" t="str">
            <v>SNC</v>
          </cell>
          <cell r="D248" t="str">
            <v>Cable</v>
          </cell>
          <cell r="E248" t="str">
            <v>Active</v>
          </cell>
        </row>
        <row r="249">
          <cell r="A249">
            <v>373</v>
          </cell>
          <cell r="B249" t="str">
            <v>City of Golovin</v>
          </cell>
          <cell r="C249" t="str">
            <v>GOLOVIN</v>
          </cell>
          <cell r="D249" t="str">
            <v>Electric</v>
          </cell>
          <cell r="E249" t="str">
            <v>Active</v>
          </cell>
        </row>
        <row r="250">
          <cell r="A250">
            <v>374</v>
          </cell>
          <cell r="B250" t="str">
            <v>MACKENZIE REFUSE</v>
          </cell>
          <cell r="C250" t="str">
            <v>MACKENZIE</v>
          </cell>
          <cell r="D250" t="str">
            <v>Refuse</v>
          </cell>
          <cell r="E250" t="str">
            <v>Active</v>
          </cell>
        </row>
        <row r="251">
          <cell r="A251">
            <v>375</v>
          </cell>
          <cell r="B251" t="str">
            <v>Ungusraq Power Company</v>
          </cell>
          <cell r="C251" t="str">
            <v>UPC</v>
          </cell>
          <cell r="D251" t="str">
            <v>Electric</v>
          </cell>
          <cell r="E251" t="str">
            <v>Active</v>
          </cell>
        </row>
        <row r="252">
          <cell r="A252">
            <v>376</v>
          </cell>
          <cell r="B252" t="str">
            <v>Kwig Power Company</v>
          </cell>
          <cell r="C252" t="str">
            <v>KWIG</v>
          </cell>
          <cell r="D252" t="str">
            <v>Electric</v>
          </cell>
          <cell r="E252" t="str">
            <v>Active</v>
          </cell>
        </row>
        <row r="253">
          <cell r="A253">
            <v>378</v>
          </cell>
          <cell r="B253" t="str">
            <v>GCI Cable Inc.</v>
          </cell>
          <cell r="C253" t="str">
            <v>GCICI</v>
          </cell>
          <cell r="D253" t="str">
            <v>Cable</v>
          </cell>
          <cell r="E253" t="str">
            <v>Active</v>
          </cell>
        </row>
        <row r="254">
          <cell r="A254">
            <v>380</v>
          </cell>
          <cell r="B254" t="str">
            <v>Lloyd V. Morris and Associates</v>
          </cell>
          <cell r="C254" t="str">
            <v>LVMA</v>
          </cell>
          <cell r="D254" t="str">
            <v>Radio Common Carrier</v>
          </cell>
          <cell r="E254" t="str">
            <v>Active</v>
          </cell>
        </row>
        <row r="255">
          <cell r="A255">
            <v>382</v>
          </cell>
          <cell r="B255" t="str">
            <v>City of Ketchikan d/b/a Ketchikan Public Utilities</v>
          </cell>
          <cell r="C255" t="str">
            <v>KPU</v>
          </cell>
          <cell r="D255" t="str">
            <v>Radio Common Carrier</v>
          </cell>
          <cell r="E255" t="str">
            <v>Active</v>
          </cell>
        </row>
        <row r="256">
          <cell r="A256">
            <v>383</v>
          </cell>
          <cell r="B256" t="str">
            <v>City of Diomede</v>
          </cell>
          <cell r="C256" t="str">
            <v>City of Diomede</v>
          </cell>
          <cell r="D256" t="str">
            <v>Electric</v>
          </cell>
          <cell r="E256" t="str">
            <v>Active</v>
          </cell>
        </row>
        <row r="257">
          <cell r="A257">
            <v>383</v>
          </cell>
          <cell r="B257" t="str">
            <v>City of Diomede</v>
          </cell>
          <cell r="C257" t="str">
            <v>DIOMEDE</v>
          </cell>
          <cell r="D257" t="str">
            <v>Electric</v>
          </cell>
          <cell r="E257" t="str">
            <v>Active</v>
          </cell>
        </row>
        <row r="258">
          <cell r="A258">
            <v>384</v>
          </cell>
          <cell r="B258" t="str">
            <v>City of Ketchikan</v>
          </cell>
          <cell r="C258" t="str">
            <v>KETCHIKAN</v>
          </cell>
          <cell r="D258" t="str">
            <v>Sewer</v>
          </cell>
          <cell r="E258" t="str">
            <v>Active</v>
          </cell>
        </row>
        <row r="259">
          <cell r="A259">
            <v>384</v>
          </cell>
          <cell r="B259" t="str">
            <v>City of Ketchikan</v>
          </cell>
          <cell r="C259" t="str">
            <v>KPU-LD</v>
          </cell>
          <cell r="D259" t="str">
            <v>Sewer</v>
          </cell>
          <cell r="E259" t="str">
            <v>Active</v>
          </cell>
        </row>
        <row r="260">
          <cell r="A260">
            <v>386</v>
          </cell>
          <cell r="B260" t="str">
            <v>HOME WATER, LLC</v>
          </cell>
          <cell r="C260" t="str">
            <v>Home Water</v>
          </cell>
          <cell r="D260" t="str">
            <v>Water</v>
          </cell>
          <cell r="E260" t="str">
            <v>Active</v>
          </cell>
        </row>
        <row r="261">
          <cell r="A261">
            <v>387</v>
          </cell>
          <cell r="B261" t="str">
            <v>Beluga Environmental Services, Inc.</v>
          </cell>
          <cell r="C261" t="str">
            <v>BESI</v>
          </cell>
          <cell r="D261" t="str">
            <v>Refuse</v>
          </cell>
          <cell r="E261" t="str">
            <v>Active</v>
          </cell>
        </row>
        <row r="262">
          <cell r="A262">
            <v>389</v>
          </cell>
          <cell r="B262" t="str">
            <v>City of McGrath</v>
          </cell>
          <cell r="C262" t="str">
            <v>MCGRATH</v>
          </cell>
          <cell r="D262" t="str">
            <v>Water</v>
          </cell>
          <cell r="E262" t="str">
            <v>Active</v>
          </cell>
        </row>
        <row r="263">
          <cell r="A263">
            <v>391</v>
          </cell>
          <cell r="B263" t="str">
            <v>City of Skagway</v>
          </cell>
          <cell r="C263" t="str">
            <v>SKAGWAY</v>
          </cell>
          <cell r="D263" t="str">
            <v>Refuse</v>
          </cell>
          <cell r="E263" t="str">
            <v>Active</v>
          </cell>
        </row>
        <row r="264">
          <cell r="A264">
            <v>392</v>
          </cell>
          <cell r="B264" t="str">
            <v>ENDICOTT PIPELINE COMPANY</v>
          </cell>
          <cell r="C264" t="str">
            <v>ENDICOTT</v>
          </cell>
          <cell r="D264" t="str">
            <v>Pipeline</v>
          </cell>
          <cell r="E264" t="str">
            <v>Active</v>
          </cell>
        </row>
        <row r="265">
          <cell r="A265">
            <v>394</v>
          </cell>
          <cell r="B265" t="str">
            <v>Takotna Community Association, Inc.</v>
          </cell>
          <cell r="C265" t="str">
            <v>TAKOTNA</v>
          </cell>
          <cell r="D265" t="str">
            <v>Electric</v>
          </cell>
          <cell r="E265" t="str">
            <v>Active</v>
          </cell>
        </row>
        <row r="266">
          <cell r="A266">
            <v>395</v>
          </cell>
          <cell r="B266" t="str">
            <v>Puvurnaq Power Company</v>
          </cell>
          <cell r="C266" t="str">
            <v>PPC</v>
          </cell>
          <cell r="D266" t="str">
            <v>Electric</v>
          </cell>
          <cell r="E266" t="str">
            <v>Active</v>
          </cell>
        </row>
        <row r="267">
          <cell r="A267">
            <v>396</v>
          </cell>
          <cell r="B267" t="str">
            <v>City and Borough of Sitka</v>
          </cell>
          <cell r="C267" t="str">
            <v>SITKA</v>
          </cell>
          <cell r="D267" t="str">
            <v>Refuse</v>
          </cell>
          <cell r="E267" t="str">
            <v>Active</v>
          </cell>
        </row>
        <row r="268">
          <cell r="A268">
            <v>397</v>
          </cell>
          <cell r="B268" t="str">
            <v>City of Unalaska</v>
          </cell>
          <cell r="C268" t="str">
            <v>UNALASKA</v>
          </cell>
          <cell r="D268" t="str">
            <v>Sewer</v>
          </cell>
          <cell r="E268" t="str">
            <v>Active</v>
          </cell>
        </row>
        <row r="269">
          <cell r="A269">
            <v>398</v>
          </cell>
          <cell r="B269" t="str">
            <v>City of Ketchikan</v>
          </cell>
          <cell r="C269" t="str">
            <v>KETCHIKAN</v>
          </cell>
          <cell r="D269" t="str">
            <v>Refuse</v>
          </cell>
          <cell r="E269" t="str">
            <v>Active</v>
          </cell>
        </row>
        <row r="270">
          <cell r="A270">
            <v>398</v>
          </cell>
          <cell r="B270" t="str">
            <v>City of Ketchikan</v>
          </cell>
          <cell r="C270" t="str">
            <v>KPU-LD</v>
          </cell>
          <cell r="D270" t="str">
            <v>Refuse</v>
          </cell>
          <cell r="E270" t="str">
            <v>Active</v>
          </cell>
        </row>
        <row r="271">
          <cell r="A271">
            <v>399</v>
          </cell>
          <cell r="B271" t="str">
            <v>City of Port Heiden</v>
          </cell>
          <cell r="C271" t="str">
            <v>PORT HEIDE</v>
          </cell>
          <cell r="D271" t="str">
            <v>Electric</v>
          </cell>
          <cell r="E271" t="str">
            <v>Active</v>
          </cell>
        </row>
        <row r="272">
          <cell r="A272">
            <v>401</v>
          </cell>
          <cell r="B272" t="str">
            <v>GCI Cable, Inc. (Homer)</v>
          </cell>
          <cell r="C272" t="str">
            <v>GCICI</v>
          </cell>
          <cell r="D272" t="str">
            <v>Cable</v>
          </cell>
          <cell r="E272" t="str">
            <v>Active</v>
          </cell>
        </row>
        <row r="273">
          <cell r="A273">
            <v>406</v>
          </cell>
          <cell r="B273" t="str">
            <v>NORGASCO, INC.</v>
          </cell>
          <cell r="C273" t="str">
            <v>NORGASCO</v>
          </cell>
          <cell r="D273" t="str">
            <v>Natural Gas</v>
          </cell>
          <cell r="E273" t="str">
            <v>Active</v>
          </cell>
        </row>
        <row r="274">
          <cell r="A274">
            <v>408</v>
          </cell>
          <cell r="B274" t="str">
            <v>City of Nunam Iqua d/b/a Nunam Iqua Electric Company</v>
          </cell>
          <cell r="C274" t="str">
            <v>SHELDON</v>
          </cell>
          <cell r="D274" t="str">
            <v>Electric</v>
          </cell>
          <cell r="E274" t="str">
            <v>Active</v>
          </cell>
        </row>
        <row r="275">
          <cell r="A275">
            <v>409</v>
          </cell>
          <cell r="B275" t="str">
            <v>City of White Mountain</v>
          </cell>
          <cell r="C275" t="str">
            <v>WHITE MOUN</v>
          </cell>
          <cell r="D275" t="str">
            <v>Electric</v>
          </cell>
          <cell r="E275" t="str">
            <v>Active</v>
          </cell>
        </row>
        <row r="276">
          <cell r="A276">
            <v>410</v>
          </cell>
          <cell r="B276" t="str">
            <v>City of St. George</v>
          </cell>
          <cell r="C276" t="str">
            <v>ST. GEORGE</v>
          </cell>
          <cell r="D276" t="str">
            <v>Electric</v>
          </cell>
          <cell r="E276" t="str">
            <v>Active</v>
          </cell>
        </row>
        <row r="277">
          <cell r="A277">
            <v>411</v>
          </cell>
          <cell r="B277" t="str">
            <v>Mobile Telecommunications Technologies Corporation</v>
          </cell>
          <cell r="C277" t="str">
            <v>MTEL</v>
          </cell>
          <cell r="D277" t="str">
            <v>Radio Common Carrier</v>
          </cell>
          <cell r="E277" t="str">
            <v>Active</v>
          </cell>
        </row>
        <row r="278">
          <cell r="A278">
            <v>412</v>
          </cell>
          <cell r="B278" t="str">
            <v>Akiachak Native Community Electric Company</v>
          </cell>
          <cell r="C278" t="str">
            <v>ANCEC</v>
          </cell>
          <cell r="D278" t="str">
            <v>Electric</v>
          </cell>
          <cell r="E278" t="str">
            <v>Active</v>
          </cell>
        </row>
        <row r="279">
          <cell r="A279">
            <v>413</v>
          </cell>
          <cell r="B279" t="str">
            <v>Cellular Alaska Partnership</v>
          </cell>
          <cell r="C279" t="str">
            <v>Cellular Alaska Partnership</v>
          </cell>
          <cell r="D279" t="str">
            <v>Telecomm (Wireless)</v>
          </cell>
          <cell r="E279" t="str">
            <v>Active</v>
          </cell>
        </row>
        <row r="280">
          <cell r="A280">
            <v>414</v>
          </cell>
          <cell r="B280" t="str">
            <v>MACTEL CELLULAR SYSTEM; ANCHORAGE MATANUSKA CELLULAR TELEPHONE D/B/A</v>
          </cell>
          <cell r="C280" t="str">
            <v>MACTel</v>
          </cell>
          <cell r="D280" t="str">
            <v>Telecomm (Wireless)</v>
          </cell>
          <cell r="E280" t="str">
            <v>Active</v>
          </cell>
        </row>
        <row r="281">
          <cell r="A281">
            <v>415</v>
          </cell>
          <cell r="B281" t="str">
            <v>City of Cordova</v>
          </cell>
          <cell r="C281" t="str">
            <v>CORDOVA</v>
          </cell>
          <cell r="D281" t="str">
            <v>Refuse</v>
          </cell>
          <cell r="E281" t="str">
            <v>Active</v>
          </cell>
        </row>
        <row r="282">
          <cell r="A282">
            <v>416</v>
          </cell>
          <cell r="B282" t="str">
            <v>City of Nikolai d/b/a Nikolai Light &amp; Power</v>
          </cell>
          <cell r="C282" t="str">
            <v>NIKOLAI</v>
          </cell>
          <cell r="D282" t="str">
            <v>Electric</v>
          </cell>
          <cell r="E282" t="str">
            <v>Active</v>
          </cell>
        </row>
        <row r="283">
          <cell r="A283">
            <v>419</v>
          </cell>
          <cell r="B283" t="str">
            <v>GCI COMMUNICATION CORP. d/b/a GENERAL COMMUNICATION, INC. and d/b/a GCI</v>
          </cell>
          <cell r="C283" t="str">
            <v>GCI</v>
          </cell>
          <cell r="D283" t="str">
            <v>Telecomm (IXC)</v>
          </cell>
          <cell r="E283" t="str">
            <v>Active</v>
          </cell>
        </row>
        <row r="284">
          <cell r="A284">
            <v>420</v>
          </cell>
          <cell r="B284" t="str">
            <v>Beaver Village Electrical Utility</v>
          </cell>
          <cell r="C284" t="str">
            <v>BEAVER</v>
          </cell>
          <cell r="D284" t="str">
            <v>Electric</v>
          </cell>
          <cell r="E284" t="str">
            <v>Active</v>
          </cell>
        </row>
        <row r="285">
          <cell r="A285">
            <v>425</v>
          </cell>
          <cell r="B285" t="str">
            <v>City of Pilot Point</v>
          </cell>
          <cell r="C285" t="str">
            <v>PILOT</v>
          </cell>
          <cell r="D285" t="str">
            <v>Electric</v>
          </cell>
          <cell r="E285" t="str">
            <v>Active</v>
          </cell>
        </row>
        <row r="286">
          <cell r="A286">
            <v>426</v>
          </cell>
          <cell r="B286" t="str">
            <v>Hytek Communications, Inc.</v>
          </cell>
          <cell r="C286" t="str">
            <v>HCI</v>
          </cell>
          <cell r="D286" t="str">
            <v>Cable</v>
          </cell>
          <cell r="E286" t="str">
            <v>Active</v>
          </cell>
        </row>
        <row r="287">
          <cell r="A287">
            <v>427</v>
          </cell>
          <cell r="B287" t="str">
            <v>PACIFIC TELECOM CELLULAR OF ALASKA</v>
          </cell>
          <cell r="C287" t="str">
            <v>PTCA</v>
          </cell>
          <cell r="D287" t="str">
            <v>Telecomm (Wireless)</v>
          </cell>
          <cell r="E287" t="str">
            <v>Active</v>
          </cell>
        </row>
        <row r="288">
          <cell r="A288">
            <v>431</v>
          </cell>
          <cell r="B288" t="str">
            <v>KETCHIKAN GATEWAY BOROUGH D/B/A SHOUP STREET SERVICE AREA</v>
          </cell>
          <cell r="C288" t="str">
            <v>SSSA</v>
          </cell>
          <cell r="D288" t="str">
            <v>Water</v>
          </cell>
          <cell r="E288" t="str">
            <v>Active</v>
          </cell>
        </row>
        <row r="289">
          <cell r="A289">
            <v>432</v>
          </cell>
          <cell r="B289" t="str">
            <v>City of Buckland</v>
          </cell>
          <cell r="C289" t="str">
            <v>BUCKLAND</v>
          </cell>
          <cell r="D289" t="str">
            <v>Electric</v>
          </cell>
          <cell r="E289" t="str">
            <v>Active</v>
          </cell>
        </row>
        <row r="290">
          <cell r="A290">
            <v>434</v>
          </cell>
          <cell r="B290" t="str">
            <v>MATANUSKA-SUSITNA BOROUGH</v>
          </cell>
          <cell r="C290" t="str">
            <v>MAT-SU</v>
          </cell>
          <cell r="D290" t="str">
            <v>Water</v>
          </cell>
          <cell r="E290" t="str">
            <v>Active</v>
          </cell>
        </row>
        <row r="291">
          <cell r="A291">
            <v>435</v>
          </cell>
          <cell r="B291" t="str">
            <v>MATANUSKA-SUSITNA BOROUGH</v>
          </cell>
          <cell r="C291" t="str">
            <v>MAT-SU</v>
          </cell>
          <cell r="D291" t="str">
            <v>Sewer</v>
          </cell>
          <cell r="E291" t="str">
            <v>Active</v>
          </cell>
        </row>
        <row r="292">
          <cell r="A292">
            <v>437</v>
          </cell>
          <cell r="B292" t="str">
            <v>Chignik Lake Electric Utility, Inc.</v>
          </cell>
          <cell r="C292" t="str">
            <v>CLEU</v>
          </cell>
          <cell r="D292" t="str">
            <v>Electric</v>
          </cell>
          <cell r="E292" t="str">
            <v>Active</v>
          </cell>
        </row>
        <row r="293">
          <cell r="A293">
            <v>438</v>
          </cell>
          <cell r="B293" t="str">
            <v>City of Kotlik Cable Television Utility</v>
          </cell>
          <cell r="C293" t="str">
            <v>KOTLIK</v>
          </cell>
          <cell r="D293" t="str">
            <v>Cable</v>
          </cell>
          <cell r="E293" t="str">
            <v>Active</v>
          </cell>
        </row>
        <row r="294">
          <cell r="A294">
            <v>439</v>
          </cell>
          <cell r="B294" t="str">
            <v>City of Coffman Cove</v>
          </cell>
          <cell r="C294" t="str">
            <v>COFFMAN CO</v>
          </cell>
          <cell r="D294" t="str">
            <v>Cable</v>
          </cell>
          <cell r="E294" t="str">
            <v>Active</v>
          </cell>
        </row>
        <row r="295">
          <cell r="A295">
            <v>442</v>
          </cell>
          <cell r="B295" t="str">
            <v>City of False Pass</v>
          </cell>
          <cell r="C295" t="str">
            <v>FALSE PASS</v>
          </cell>
          <cell r="D295" t="str">
            <v>Electric</v>
          </cell>
          <cell r="E295" t="str">
            <v>Active</v>
          </cell>
        </row>
        <row r="296">
          <cell r="A296">
            <v>446</v>
          </cell>
          <cell r="B296" t="str">
            <v>Kipnuk Light Plant</v>
          </cell>
          <cell r="C296" t="str">
            <v>KIPNUK</v>
          </cell>
          <cell r="D296" t="str">
            <v>Electric</v>
          </cell>
          <cell r="E296" t="str">
            <v>Active</v>
          </cell>
        </row>
        <row r="297">
          <cell r="A297">
            <v>447</v>
          </cell>
          <cell r="B297" t="str">
            <v>Tanalian Electric Cooperative, Inc.</v>
          </cell>
          <cell r="C297" t="str">
            <v>TECI</v>
          </cell>
          <cell r="D297" t="str">
            <v>Electric</v>
          </cell>
          <cell r="E297" t="str">
            <v>Active</v>
          </cell>
        </row>
        <row r="298">
          <cell r="A298">
            <v>449</v>
          </cell>
          <cell r="B298" t="str">
            <v>City of Akhiok</v>
          </cell>
          <cell r="C298" t="str">
            <v>AKHIOK</v>
          </cell>
          <cell r="D298" t="str">
            <v>Electric</v>
          </cell>
          <cell r="E298" t="str">
            <v>Active</v>
          </cell>
        </row>
        <row r="299">
          <cell r="A299">
            <v>450</v>
          </cell>
          <cell r="B299" t="str">
            <v>Hytek Communications, Inc.</v>
          </cell>
          <cell r="C299" t="str">
            <v>HCI</v>
          </cell>
          <cell r="D299" t="str">
            <v>Cable</v>
          </cell>
          <cell r="E299" t="str">
            <v>Active</v>
          </cell>
        </row>
        <row r="300">
          <cell r="A300">
            <v>452</v>
          </cell>
          <cell r="B300" t="str">
            <v>UNIVERSITY OF ALASKA FAIRBANKS</v>
          </cell>
          <cell r="C300" t="str">
            <v>UAF</v>
          </cell>
          <cell r="D300" t="str">
            <v>Telecomm (IXC)</v>
          </cell>
          <cell r="E300" t="str">
            <v>Active</v>
          </cell>
        </row>
        <row r="301">
          <cell r="A301">
            <v>453</v>
          </cell>
          <cell r="B301" t="str">
            <v>WORLD TELECOM GROUP, INC.</v>
          </cell>
          <cell r="C301" t="str">
            <v>WTG</v>
          </cell>
          <cell r="D301" t="str">
            <v>Telecomm (IXC)</v>
          </cell>
          <cell r="E301" t="str">
            <v>Active</v>
          </cell>
        </row>
        <row r="302">
          <cell r="A302">
            <v>454</v>
          </cell>
          <cell r="B302" t="str">
            <v>RAVEN REFUSE</v>
          </cell>
          <cell r="C302" t="str">
            <v>RAVEN</v>
          </cell>
          <cell r="D302" t="str">
            <v>Refuse</v>
          </cell>
          <cell r="E302" t="str">
            <v>Active</v>
          </cell>
        </row>
        <row r="303">
          <cell r="A303">
            <v>455</v>
          </cell>
          <cell r="B303" t="str">
            <v>INTERNATIONAL TELECOM, INC.</v>
          </cell>
          <cell r="C303" t="str">
            <v>ITI</v>
          </cell>
          <cell r="D303" t="str">
            <v>Telecomm (IXC)</v>
          </cell>
          <cell r="E303" t="str">
            <v>Active</v>
          </cell>
        </row>
        <row r="304">
          <cell r="A304">
            <v>458</v>
          </cell>
          <cell r="B304" t="str">
            <v>MCI COMMUNICATIONS SERVICES, INC. D/B/A VERIZON BUSINESS SERVICES</v>
          </cell>
          <cell r="C304" t="str">
            <v>VBS</v>
          </cell>
          <cell r="D304" t="str">
            <v>Telecomm (IXC)</v>
          </cell>
          <cell r="E304" t="str">
            <v>Active</v>
          </cell>
        </row>
        <row r="305">
          <cell r="A305">
            <v>460</v>
          </cell>
          <cell r="B305" t="str">
            <v>City of Saint Paul</v>
          </cell>
          <cell r="C305" t="str">
            <v>ST. PAUL</v>
          </cell>
          <cell r="D305" t="str">
            <v>Water</v>
          </cell>
          <cell r="E305" t="str">
            <v>Active</v>
          </cell>
        </row>
        <row r="306">
          <cell r="A306">
            <v>461</v>
          </cell>
          <cell r="B306" t="str">
            <v>SECURUS TECHNOLOGIES, INC.</v>
          </cell>
          <cell r="C306" t="str">
            <v>Securus</v>
          </cell>
          <cell r="D306" t="str">
            <v>Telecomm (IXC)</v>
          </cell>
          <cell r="E306" t="str">
            <v>Active</v>
          </cell>
        </row>
        <row r="307">
          <cell r="A307">
            <v>463</v>
          </cell>
          <cell r="B307" t="str">
            <v>CIRCLE TELEPHONE and ELECTRIC, LLC</v>
          </cell>
          <cell r="C307" t="str">
            <v>CTE</v>
          </cell>
          <cell r="D307" t="str">
            <v>Telecomm (LEC)</v>
          </cell>
          <cell r="E307" t="str">
            <v>Active</v>
          </cell>
        </row>
        <row r="308">
          <cell r="A308">
            <v>465</v>
          </cell>
          <cell r="B308" t="str">
            <v>TALKEETNA REFUSE</v>
          </cell>
          <cell r="C308" t="str">
            <v>TR</v>
          </cell>
          <cell r="D308" t="str">
            <v>Refuse</v>
          </cell>
          <cell r="E308" t="str">
            <v>Active</v>
          </cell>
        </row>
        <row r="309">
          <cell r="A309">
            <v>472</v>
          </cell>
          <cell r="B309" t="str">
            <v>ONE CALL COMMUNICATION, INC.</v>
          </cell>
          <cell r="C309" t="str">
            <v>ONE CALL</v>
          </cell>
          <cell r="D309" t="str">
            <v>Telecomm (IXC)</v>
          </cell>
          <cell r="E309" t="str">
            <v>Active</v>
          </cell>
        </row>
        <row r="310">
          <cell r="A310">
            <v>474</v>
          </cell>
          <cell r="B310" t="str">
            <v>AMERICAN FREEDOM NETWORK;JD SERVICES, INC. D/B/A</v>
          </cell>
          <cell r="C310" t="str">
            <v>JD Services</v>
          </cell>
          <cell r="D310" t="str">
            <v>Telecomm (IXC)</v>
          </cell>
          <cell r="E310" t="str">
            <v>Active</v>
          </cell>
        </row>
        <row r="311">
          <cell r="A311">
            <v>475</v>
          </cell>
          <cell r="B311" t="str">
            <v>AMERICAN EXPRESS TELECOM, INC.</v>
          </cell>
          <cell r="C311" t="str">
            <v>AETI</v>
          </cell>
          <cell r="D311" t="str">
            <v>Telecomm (IXC)</v>
          </cell>
          <cell r="E311" t="str">
            <v>Active</v>
          </cell>
        </row>
        <row r="312">
          <cell r="A312">
            <v>476</v>
          </cell>
          <cell r="B312" t="str">
            <v>ACS LONG DISTANCE, LLC d/b/a ALASKA COMMUNICATIONS SYSTEMS, ALASKA COMMUNICATIONS, ACS LONG DISTANCE, AND ACS</v>
          </cell>
          <cell r="C312" t="str">
            <v>ACS-LD</v>
          </cell>
          <cell r="D312" t="str">
            <v>Telecomm (IXC)</v>
          </cell>
          <cell r="E312" t="str">
            <v>Active</v>
          </cell>
        </row>
        <row r="313">
          <cell r="A313">
            <v>481</v>
          </cell>
          <cell r="B313" t="str">
            <v>SKYTALKWEST</v>
          </cell>
          <cell r="C313" t="str">
            <v>STW</v>
          </cell>
          <cell r="D313" t="str">
            <v>Telecomm (PPTP)</v>
          </cell>
          <cell r="E313" t="str">
            <v>Active</v>
          </cell>
        </row>
        <row r="314">
          <cell r="A314">
            <v>483</v>
          </cell>
          <cell r="B314" t="str">
            <v>City of Egegik - Sewer</v>
          </cell>
          <cell r="C314" t="str">
            <v>EGEGIK</v>
          </cell>
          <cell r="D314" t="str">
            <v>Sewer</v>
          </cell>
          <cell r="E314" t="str">
            <v>Active</v>
          </cell>
        </row>
        <row r="315">
          <cell r="A315">
            <v>484</v>
          </cell>
          <cell r="B315" t="str">
            <v>City of Egegik - Water</v>
          </cell>
          <cell r="C315" t="str">
            <v>EGEGIK</v>
          </cell>
          <cell r="D315" t="str">
            <v>Water</v>
          </cell>
          <cell r="E315" t="str">
            <v>Active</v>
          </cell>
        </row>
        <row r="316">
          <cell r="A316">
            <v>486</v>
          </cell>
          <cell r="B316" t="str">
            <v>NORTHWEST COMMUNICATIONS, INC.; AUTOMATED INFORMATION MGMT SYSTEMS D/B/A</v>
          </cell>
          <cell r="C316" t="str">
            <v>NORTHWEST</v>
          </cell>
          <cell r="D316" t="str">
            <v>Telecomm (IXC)</v>
          </cell>
          <cell r="E316" t="str">
            <v>Active</v>
          </cell>
        </row>
        <row r="317">
          <cell r="A317">
            <v>487</v>
          </cell>
          <cell r="B317" t="str">
            <v>TELALASKA LONG DISTANCE, INC. D/B/A TELALASKA</v>
          </cell>
          <cell r="C317" t="str">
            <v>TELALASKA</v>
          </cell>
          <cell r="D317" t="str">
            <v>Telecomm (IXC)</v>
          </cell>
          <cell r="E317" t="str">
            <v>Active</v>
          </cell>
        </row>
        <row r="318">
          <cell r="A318">
            <v>489</v>
          </cell>
          <cell r="B318" t="str">
            <v>GCI COMMUNICATIONS CORP. d/b/a GENERAL COMMUNICATION, INC., d/b/a GCI</v>
          </cell>
          <cell r="C318" t="str">
            <v>GCI</v>
          </cell>
          <cell r="D318" t="str">
            <v>Telecomm (LEC)</v>
          </cell>
          <cell r="E318" t="str">
            <v>Active</v>
          </cell>
        </row>
        <row r="319">
          <cell r="A319">
            <v>490</v>
          </cell>
          <cell r="B319" t="str">
            <v>FEDERAL TRANSTEL, INC.</v>
          </cell>
          <cell r="C319" t="str">
            <v>FTT</v>
          </cell>
          <cell r="D319" t="str">
            <v>Telecomm (IXC)</v>
          </cell>
          <cell r="E319" t="str">
            <v>Active</v>
          </cell>
        </row>
        <row r="320">
          <cell r="A320">
            <v>492</v>
          </cell>
          <cell r="B320" t="str">
            <v>City of King Cove</v>
          </cell>
          <cell r="C320" t="str">
            <v>KING COVE</v>
          </cell>
          <cell r="D320" t="str">
            <v>Water</v>
          </cell>
          <cell r="E320" t="str">
            <v>Active</v>
          </cell>
        </row>
        <row r="321">
          <cell r="A321">
            <v>493</v>
          </cell>
          <cell r="B321" t="str">
            <v>City of King Cove</v>
          </cell>
          <cell r="C321" t="str">
            <v>KING COVE</v>
          </cell>
          <cell r="D321" t="str">
            <v>Sewer</v>
          </cell>
          <cell r="E321" t="str">
            <v>Active</v>
          </cell>
        </row>
        <row r="322">
          <cell r="A322">
            <v>494</v>
          </cell>
          <cell r="B322" t="str">
            <v>INTERNATIONAL TELECOM, INC.</v>
          </cell>
          <cell r="C322" t="str">
            <v>ITI</v>
          </cell>
          <cell r="D322" t="str">
            <v>Telecomm (PPTP)</v>
          </cell>
          <cell r="E322" t="str">
            <v>Active</v>
          </cell>
        </row>
        <row r="323">
          <cell r="A323">
            <v>496</v>
          </cell>
          <cell r="B323" t="str">
            <v>GENERAL COMMUNICATION, INC. AND GCI;GCI COMMUNICATION CORP. D/B/A</v>
          </cell>
          <cell r="C323" t="str">
            <v>GCI</v>
          </cell>
          <cell r="D323" t="str">
            <v>Telecomm (PPTP)</v>
          </cell>
          <cell r="E323" t="str">
            <v>Active</v>
          </cell>
        </row>
        <row r="324">
          <cell r="A324">
            <v>497</v>
          </cell>
          <cell r="B324" t="str">
            <v>DANLOR COMMUICATIONS, INC.</v>
          </cell>
          <cell r="C324" t="str">
            <v>DCI</v>
          </cell>
          <cell r="D324" t="str">
            <v>Telecomm (PPTP)</v>
          </cell>
          <cell r="E324" t="str">
            <v>Active</v>
          </cell>
        </row>
        <row r="325">
          <cell r="A325">
            <v>499</v>
          </cell>
          <cell r="B325" t="str">
            <v>No Information Available - No Entity</v>
          </cell>
          <cell r="C325" t="str">
            <v>NIA</v>
          </cell>
          <cell r="D325" t="str">
            <v>Utility type not set</v>
          </cell>
          <cell r="E325" t="str">
            <v>Active</v>
          </cell>
        </row>
        <row r="326">
          <cell r="A326">
            <v>500</v>
          </cell>
          <cell r="B326" t="str">
            <v>ALASKA PAYPHONE</v>
          </cell>
          <cell r="C326" t="str">
            <v>ALASKA PAY</v>
          </cell>
          <cell r="D326" t="str">
            <v>Telecomm (PPTP)</v>
          </cell>
          <cell r="E326" t="str">
            <v>Active</v>
          </cell>
        </row>
        <row r="327">
          <cell r="A327">
            <v>501</v>
          </cell>
          <cell r="B327" t="str">
            <v>LEXCOM TELECOMMUNICATIONS</v>
          </cell>
          <cell r="C327" t="str">
            <v>LEXCOM</v>
          </cell>
          <cell r="D327" t="str">
            <v>Telecomm (PPTP)</v>
          </cell>
          <cell r="E327" t="str">
            <v>Active</v>
          </cell>
        </row>
        <row r="328">
          <cell r="A328">
            <v>502</v>
          </cell>
          <cell r="B328" t="str">
            <v>Alaska Waste-Denali, LLC</v>
          </cell>
          <cell r="C328" t="str">
            <v>Alaska Waste-Denali, LLC</v>
          </cell>
          <cell r="D328" t="str">
            <v>Refuse</v>
          </cell>
          <cell r="E328" t="str">
            <v>Active</v>
          </cell>
        </row>
        <row r="329">
          <cell r="A329">
            <v>505</v>
          </cell>
          <cell r="B329" t="str">
            <v>MTA Communications, LLC d/b/a MTA Long Distance</v>
          </cell>
          <cell r="C329" t="str">
            <v>MTALD</v>
          </cell>
          <cell r="D329" t="str">
            <v>Telecomm (IXC)</v>
          </cell>
          <cell r="E329" t="str">
            <v>Active</v>
          </cell>
        </row>
        <row r="330">
          <cell r="A330">
            <v>505</v>
          </cell>
          <cell r="B330" t="str">
            <v>MTA Communications, LLC d/b/a MTA Long Distance</v>
          </cell>
          <cell r="C330" t="str">
            <v>MTA Communications, LLC</v>
          </cell>
          <cell r="D330" t="str">
            <v>Telecomm (IXC)</v>
          </cell>
          <cell r="E330" t="str">
            <v>Active</v>
          </cell>
        </row>
        <row r="331">
          <cell r="A331">
            <v>506</v>
          </cell>
          <cell r="B331" t="str">
            <v>Alaska Payphone</v>
          </cell>
          <cell r="C331" t="str">
            <v>ALASKA PAY</v>
          </cell>
          <cell r="D331" t="str">
            <v>Telecomm (PPTP)</v>
          </cell>
          <cell r="E331" t="str">
            <v>Active</v>
          </cell>
        </row>
        <row r="332">
          <cell r="A332">
            <v>507</v>
          </cell>
          <cell r="B332" t="str">
            <v>MAIL CACHE, INC.</v>
          </cell>
          <cell r="C332" t="str">
            <v>Mail Cache</v>
          </cell>
          <cell r="D332" t="str">
            <v>Telecomm (PPTP)</v>
          </cell>
          <cell r="E332" t="str">
            <v>Active</v>
          </cell>
        </row>
        <row r="333">
          <cell r="A333">
            <v>511</v>
          </cell>
          <cell r="B333" t="str">
            <v>OTZ TELECOMMUNICATIONS, LLC</v>
          </cell>
          <cell r="C333" t="str">
            <v>OTZ LLC</v>
          </cell>
          <cell r="D333" t="str">
            <v>Telecomm (IXC)</v>
          </cell>
          <cell r="E333" t="str">
            <v>Active</v>
          </cell>
        </row>
        <row r="334">
          <cell r="A334">
            <v>512</v>
          </cell>
          <cell r="B334" t="str">
            <v>CROSSROADS LOUNGE;DONALD P. SKEWIS D/B/A</v>
          </cell>
          <cell r="C334" t="str">
            <v>CROSSROADS</v>
          </cell>
          <cell r="D334" t="str">
            <v>Telecomm (PPTP)</v>
          </cell>
          <cell r="E334" t="str">
            <v>Active</v>
          </cell>
        </row>
        <row r="335">
          <cell r="A335">
            <v>513</v>
          </cell>
          <cell r="B335" t="str">
            <v>ACS OF ANCHORAGE, LLC D/B/A ALASKA COMMUNICATIONS SYSTEMS, ALASKA COMMUNICATIONS, ACS LOCAL SERVICE, AND ACS</v>
          </cell>
          <cell r="C335" t="str">
            <v>ACS-AN</v>
          </cell>
          <cell r="D335" t="str">
            <v>Telecomm (PPTP)</v>
          </cell>
          <cell r="E335" t="str">
            <v>Active</v>
          </cell>
        </row>
        <row r="336">
          <cell r="A336">
            <v>514</v>
          </cell>
          <cell r="B336" t="str">
            <v>FAIRBANKS NATURAL GAS, LLC</v>
          </cell>
          <cell r="C336" t="str">
            <v>FNG</v>
          </cell>
          <cell r="D336" t="str">
            <v>Natural Gas</v>
          </cell>
          <cell r="E336" t="str">
            <v>Active</v>
          </cell>
        </row>
        <row r="337">
          <cell r="A337">
            <v>516</v>
          </cell>
          <cell r="B337" t="str">
            <v>AP&amp;T LONG DISTANCE, INC.</v>
          </cell>
          <cell r="C337" t="str">
            <v>AP&amp;T-LD</v>
          </cell>
          <cell r="D337" t="str">
            <v>Telecomm (IXC)</v>
          </cell>
          <cell r="E337" t="str">
            <v>Active</v>
          </cell>
        </row>
        <row r="338">
          <cell r="A338">
            <v>518</v>
          </cell>
          <cell r="B338" t="str">
            <v>ASTAC LONG DISTANCE LLC</v>
          </cell>
          <cell r="C338" t="str">
            <v>ASTAC Long Distance LLC</v>
          </cell>
          <cell r="D338" t="str">
            <v>Telecomm (IXC)</v>
          </cell>
          <cell r="E338" t="str">
            <v>Active</v>
          </cell>
        </row>
        <row r="339">
          <cell r="A339">
            <v>518</v>
          </cell>
          <cell r="B339" t="str">
            <v>ASTAC LONG DISTANCE LLC</v>
          </cell>
          <cell r="C339" t="str">
            <v>ASTAC-LD</v>
          </cell>
          <cell r="D339" t="str">
            <v>Telecomm (IXC)</v>
          </cell>
          <cell r="E339" t="str">
            <v>Active</v>
          </cell>
        </row>
        <row r="340">
          <cell r="A340">
            <v>520</v>
          </cell>
          <cell r="B340" t="str">
            <v>Aurora Energy, LLC</v>
          </cell>
          <cell r="C340" t="str">
            <v>AURORA</v>
          </cell>
          <cell r="D340" t="str">
            <v>Electric</v>
          </cell>
          <cell r="E340" t="str">
            <v>Active</v>
          </cell>
        </row>
        <row r="341">
          <cell r="A341">
            <v>521</v>
          </cell>
          <cell r="B341" t="str">
            <v>GOAT LAKE HYDRO, INC.</v>
          </cell>
          <cell r="C341" t="str">
            <v>GLH</v>
          </cell>
          <cell r="D341" t="str">
            <v>Electric</v>
          </cell>
          <cell r="E341" t="str">
            <v>Active</v>
          </cell>
        </row>
        <row r="342">
          <cell r="A342">
            <v>523</v>
          </cell>
          <cell r="B342" t="str">
            <v>Alaska Industrial Development &amp; Export Authority</v>
          </cell>
          <cell r="C342" t="str">
            <v>AIDEA</v>
          </cell>
          <cell r="D342" t="str">
            <v>Electric</v>
          </cell>
          <cell r="E342" t="str">
            <v>Active</v>
          </cell>
        </row>
        <row r="343">
          <cell r="A343">
            <v>524</v>
          </cell>
          <cell r="B343" t="str">
            <v>NUTAAQ PIPELINE, LLC (Badami) (oil)</v>
          </cell>
          <cell r="C343" t="str">
            <v>Nutaaq Pipeline, LLC</v>
          </cell>
          <cell r="D343" t="str">
            <v>Pipeline</v>
          </cell>
          <cell r="E343" t="str">
            <v>Active</v>
          </cell>
        </row>
        <row r="344">
          <cell r="A344">
            <v>525</v>
          </cell>
          <cell r="B344" t="str">
            <v>NUTAAQ PIPELINE, LLC (Badami) (gas)</v>
          </cell>
          <cell r="C344" t="str">
            <v>Nutaaq Pipeline, LLC</v>
          </cell>
          <cell r="D344" t="str">
            <v>Pipeline</v>
          </cell>
          <cell r="E344" t="str">
            <v>Active</v>
          </cell>
        </row>
        <row r="345">
          <cell r="A345">
            <v>526</v>
          </cell>
          <cell r="B345" t="str">
            <v>FORWARD AMUSEMENT COMPANY;FRED HENRY ROWAN D/B/A</v>
          </cell>
          <cell r="C345" t="str">
            <v>FORWARD</v>
          </cell>
          <cell r="D345" t="str">
            <v>Telecomm (PPTP)</v>
          </cell>
          <cell r="E345" t="str">
            <v>Active</v>
          </cell>
        </row>
        <row r="346">
          <cell r="A346">
            <v>527</v>
          </cell>
          <cell r="B346" t="str">
            <v>ALASKA HOTEL &amp; BAR, INC.</v>
          </cell>
          <cell r="C346" t="str">
            <v>AHBI</v>
          </cell>
          <cell r="D346" t="str">
            <v>Telecomm (PPTP)</v>
          </cell>
          <cell r="E346" t="str">
            <v>Active</v>
          </cell>
        </row>
        <row r="347">
          <cell r="A347">
            <v>530</v>
          </cell>
          <cell r="B347" t="str">
            <v>TELTRUST COMMUNICATIONS, INC.</v>
          </cell>
          <cell r="C347" t="str">
            <v>TCS</v>
          </cell>
          <cell r="D347" t="str">
            <v>Telecomm (IXC)</v>
          </cell>
          <cell r="E347" t="str">
            <v>Active</v>
          </cell>
        </row>
        <row r="348">
          <cell r="A348">
            <v>531</v>
          </cell>
          <cell r="B348" t="str">
            <v>U.S. SOUTH COMMUNICATIONS, INC. D/B/A US SOUTH AND D/B/A INCOMM</v>
          </cell>
          <cell r="C348" t="str">
            <v>U.S. SOUTH</v>
          </cell>
          <cell r="D348" t="str">
            <v>Telecomm (IXC)</v>
          </cell>
          <cell r="E348" t="str">
            <v>Active</v>
          </cell>
        </row>
        <row r="349">
          <cell r="A349">
            <v>534</v>
          </cell>
          <cell r="B349" t="str">
            <v>VOCALL COMMUNICATIONS CORP.</v>
          </cell>
          <cell r="C349" t="str">
            <v>Vocall</v>
          </cell>
          <cell r="D349" t="str">
            <v>Telecomm (IXC)</v>
          </cell>
          <cell r="E349" t="str">
            <v>Active</v>
          </cell>
        </row>
        <row r="350">
          <cell r="A350">
            <v>536</v>
          </cell>
          <cell r="B350" t="str">
            <v>RAMSEY &amp; SONS TRUCKING</v>
          </cell>
          <cell r="C350" t="str">
            <v>RST</v>
          </cell>
          <cell r="D350" t="str">
            <v>Refuse</v>
          </cell>
          <cell r="E350" t="str">
            <v>Active</v>
          </cell>
        </row>
        <row r="351">
          <cell r="A351">
            <v>537</v>
          </cell>
          <cell r="B351" t="str">
            <v>DOW INTERNATIONAL</v>
          </cell>
          <cell r="C351" t="str">
            <v>DOW</v>
          </cell>
          <cell r="D351" t="str">
            <v>Telecomm (PPTP)</v>
          </cell>
          <cell r="E351" t="str">
            <v>Active</v>
          </cell>
        </row>
        <row r="352">
          <cell r="A352">
            <v>538</v>
          </cell>
          <cell r="B352" t="str">
            <v>ALPINE TRANSPORTATION COMPANY</v>
          </cell>
          <cell r="C352" t="str">
            <v>AlpineTC</v>
          </cell>
          <cell r="D352" t="str">
            <v>Pipeline</v>
          </cell>
          <cell r="E352" t="str">
            <v>Active</v>
          </cell>
        </row>
        <row r="353">
          <cell r="A353">
            <v>539</v>
          </cell>
          <cell r="B353" t="str">
            <v>ALASKA FIBER STAR, LLC</v>
          </cell>
          <cell r="C353" t="str">
            <v>AFS</v>
          </cell>
          <cell r="D353" t="str">
            <v>Telecomm (IXC)</v>
          </cell>
          <cell r="E353" t="str">
            <v>Active</v>
          </cell>
        </row>
        <row r="354">
          <cell r="A354">
            <v>540</v>
          </cell>
          <cell r="B354" t="str">
            <v>PIONEER TELECOM, INC.</v>
          </cell>
          <cell r="C354" t="str">
            <v>PIONEER</v>
          </cell>
          <cell r="D354" t="str">
            <v>Telecomm (PPTP)</v>
          </cell>
          <cell r="E354" t="str">
            <v>Active</v>
          </cell>
        </row>
        <row r="355">
          <cell r="A355">
            <v>541</v>
          </cell>
          <cell r="B355" t="str">
            <v>ALASKA PRODUCTS AND SERVICES</v>
          </cell>
          <cell r="C355" t="str">
            <v>ALASKA PRO</v>
          </cell>
          <cell r="D355" t="str">
            <v>Telecomm (PPTP)</v>
          </cell>
          <cell r="E355" t="str">
            <v>Active</v>
          </cell>
        </row>
        <row r="356">
          <cell r="A356">
            <v>542</v>
          </cell>
          <cell r="B356" t="str">
            <v>OZZIE'S ARCADE &amp; COFFEE SHOP</v>
          </cell>
          <cell r="C356" t="str">
            <v>OZZIE'S</v>
          </cell>
          <cell r="D356" t="str">
            <v>Telecomm (PPTP)</v>
          </cell>
          <cell r="E356" t="str">
            <v>Active</v>
          </cell>
        </row>
        <row r="357">
          <cell r="A357">
            <v>543</v>
          </cell>
          <cell r="B357" t="str">
            <v>SHORT STOP STORAGE;LINDA SUE WHITAKER D/B/A</v>
          </cell>
          <cell r="C357" t="str">
            <v>SHORT STOP</v>
          </cell>
          <cell r="D357" t="str">
            <v>Telecomm (PPTP)</v>
          </cell>
          <cell r="E357" t="str">
            <v>Active</v>
          </cell>
        </row>
        <row r="358">
          <cell r="A358">
            <v>544</v>
          </cell>
          <cell r="B358" t="str">
            <v>ALASKA INDOOR SPORTS;MCBRIDES/WINNERS/ATHLETES FOOT/PLAZA SHOES D/B/A</v>
          </cell>
          <cell r="C358" t="str">
            <v>AIS</v>
          </cell>
          <cell r="D358" t="str">
            <v>Telecomm (PPTP)</v>
          </cell>
          <cell r="E358" t="str">
            <v>Active</v>
          </cell>
        </row>
        <row r="359">
          <cell r="A359">
            <v>549</v>
          </cell>
          <cell r="B359" t="str">
            <v>Alaska Industrial Development &amp; Export Authority</v>
          </cell>
          <cell r="C359" t="str">
            <v>AIDEA</v>
          </cell>
          <cell r="D359" t="str">
            <v>Electric</v>
          </cell>
          <cell r="E359" t="str">
            <v>Active</v>
          </cell>
        </row>
        <row r="360">
          <cell r="A360">
            <v>550</v>
          </cell>
          <cell r="B360" t="str">
            <v>ALASKA TELEPHONE COMPANY</v>
          </cell>
          <cell r="C360" t="str">
            <v>ATC</v>
          </cell>
          <cell r="D360" t="str">
            <v>Telecomm (PPTP)</v>
          </cell>
          <cell r="E360" t="str">
            <v>Active</v>
          </cell>
        </row>
        <row r="361">
          <cell r="A361">
            <v>551</v>
          </cell>
          <cell r="B361" t="str">
            <v>BETTLES TELEPHONE, INC.</v>
          </cell>
          <cell r="C361" t="str">
            <v>BTI</v>
          </cell>
          <cell r="D361" t="str">
            <v>Telecomm (PPTP)</v>
          </cell>
          <cell r="E361" t="str">
            <v>Active</v>
          </cell>
        </row>
        <row r="362">
          <cell r="A362">
            <v>552</v>
          </cell>
          <cell r="B362" t="str">
            <v>BRISTOL BAY TELEPHONE COOPERATIVE, INC.</v>
          </cell>
          <cell r="C362" t="str">
            <v>BBTC</v>
          </cell>
          <cell r="D362" t="str">
            <v>Telecomm (PPTP)</v>
          </cell>
          <cell r="E362" t="str">
            <v>Active</v>
          </cell>
        </row>
        <row r="363">
          <cell r="A363">
            <v>553</v>
          </cell>
          <cell r="B363" t="str">
            <v>COPPER VALLEY TELEPHONE COOPERATIVE, INC.</v>
          </cell>
          <cell r="C363" t="str">
            <v>CVTC</v>
          </cell>
          <cell r="D363" t="str">
            <v>Telecomm (PPTP)</v>
          </cell>
          <cell r="E363" t="str">
            <v>Active</v>
          </cell>
        </row>
        <row r="364">
          <cell r="A364">
            <v>554</v>
          </cell>
          <cell r="B364" t="str">
            <v>CORDOVA TELEPHONE COOPERATIVE, INC.</v>
          </cell>
          <cell r="C364" t="str">
            <v>CTCI</v>
          </cell>
          <cell r="D364" t="str">
            <v>Telecomm (PPTP)</v>
          </cell>
          <cell r="E364" t="str">
            <v>Active</v>
          </cell>
        </row>
        <row r="365">
          <cell r="A365">
            <v>555</v>
          </cell>
          <cell r="B365" t="str">
            <v>COPPER VALLEY LONG DISTANCE, INC.</v>
          </cell>
          <cell r="C365" t="str">
            <v>CVLD</v>
          </cell>
          <cell r="D365" t="str">
            <v>Telecomm (IXC)</v>
          </cell>
          <cell r="E365" t="str">
            <v>Active</v>
          </cell>
        </row>
        <row r="366">
          <cell r="A366">
            <v>556</v>
          </cell>
          <cell r="B366" t="str">
            <v>NORTH COUNTRY TELEPHONE, INC.</v>
          </cell>
          <cell r="C366" t="str">
            <v>NCTI</v>
          </cell>
          <cell r="D366" t="str">
            <v>Telecomm (PPTP)</v>
          </cell>
          <cell r="E366" t="str">
            <v>Active</v>
          </cell>
        </row>
        <row r="367">
          <cell r="A367">
            <v>557</v>
          </cell>
          <cell r="B367" t="str">
            <v>NUSHAGAK ELECTRIC &amp; TELEPHONE COOPERATIVE, INC. (PPTP)</v>
          </cell>
          <cell r="D367" t="str">
            <v>Telecomm (PPTP)</v>
          </cell>
          <cell r="E367" t="str">
            <v>Active</v>
          </cell>
        </row>
        <row r="368">
          <cell r="A368">
            <v>558</v>
          </cell>
          <cell r="B368" t="str">
            <v>UNITED UTILITIES, INC.</v>
          </cell>
          <cell r="C368" t="str">
            <v>UUI</v>
          </cell>
          <cell r="D368" t="str">
            <v>Telecomm (PPTP)</v>
          </cell>
          <cell r="E368" t="str">
            <v>Active</v>
          </cell>
        </row>
        <row r="369">
          <cell r="A369">
            <v>559</v>
          </cell>
          <cell r="B369" t="str">
            <v>TELALASKA LONG DISTANCE, INC. D/B/A TELALASKA</v>
          </cell>
          <cell r="C369" t="str">
            <v>TELALASKA</v>
          </cell>
          <cell r="D369" t="str">
            <v>Telecomm (PPTP)</v>
          </cell>
          <cell r="E369" t="str">
            <v>Active</v>
          </cell>
        </row>
        <row r="370">
          <cell r="A370">
            <v>560</v>
          </cell>
          <cell r="B370" t="str">
            <v>OTZ TELEPHONE COOPERATIVE, INC.</v>
          </cell>
          <cell r="C370" t="str">
            <v>OTZ Telecom</v>
          </cell>
          <cell r="D370" t="str">
            <v>Telecomm (PPTP)</v>
          </cell>
          <cell r="E370" t="str">
            <v>Active</v>
          </cell>
        </row>
        <row r="371">
          <cell r="A371">
            <v>561</v>
          </cell>
          <cell r="B371" t="str">
            <v>BUSH-TELL, INCORPORATED</v>
          </cell>
          <cell r="C371" t="str">
            <v>BUSH-TELL</v>
          </cell>
          <cell r="D371" t="str">
            <v>Telecomm (PPTP)</v>
          </cell>
          <cell r="E371" t="str">
            <v>Active</v>
          </cell>
        </row>
        <row r="372">
          <cell r="A372">
            <v>562</v>
          </cell>
          <cell r="B372" t="str">
            <v>ARCTIC SLOPE TELEPHONE ASSOCIATION COOPERATIVE, INC.</v>
          </cell>
          <cell r="C372" t="str">
            <v>ASTAC</v>
          </cell>
          <cell r="D372" t="str">
            <v>Telecomm (PPTP)</v>
          </cell>
          <cell r="E372" t="str">
            <v>Active</v>
          </cell>
        </row>
        <row r="373">
          <cell r="A373">
            <v>563</v>
          </cell>
          <cell r="B373" t="str">
            <v>SUMMIT TELEPHONE &amp; TELEGRAPH COMPANY OF ALASKA , INC. D/B/A SUMMIT TELEPHONE COMPANY, INC.</v>
          </cell>
          <cell r="C373" t="str">
            <v>Summit</v>
          </cell>
          <cell r="D373" t="str">
            <v>Telecomm (PPTP)</v>
          </cell>
          <cell r="E373" t="str">
            <v>Active</v>
          </cell>
        </row>
        <row r="374">
          <cell r="A374">
            <v>564</v>
          </cell>
          <cell r="B374" t="str">
            <v>ACS OF ALASKA, LLC D/B/A ALASKA COMMUNICATIONS SYSTEMS, ALASKA COMMUNICATIONS, ACS LOCAL SERVICE, AND ACS</v>
          </cell>
          <cell r="C374" t="str">
            <v>ACS-AK</v>
          </cell>
          <cell r="D374" t="str">
            <v>Telecomm (PPTP)</v>
          </cell>
          <cell r="E374" t="str">
            <v>Active</v>
          </cell>
        </row>
        <row r="375">
          <cell r="A375">
            <v>565</v>
          </cell>
          <cell r="B375" t="str">
            <v>ACS OF THE NORTHLAND,LLC D/B/A ALASKA COMMUNICATIONS SYSTEMS, ALASKA COMMUNICATIONS, ACS LOCAL SERVICE, AND ACS</v>
          </cell>
          <cell r="C375" t="str">
            <v>ACS-N</v>
          </cell>
          <cell r="D375" t="str">
            <v>Telecomm (PPTP)</v>
          </cell>
          <cell r="E375" t="str">
            <v>Active</v>
          </cell>
        </row>
        <row r="376">
          <cell r="A376">
            <v>566</v>
          </cell>
          <cell r="B376" t="str">
            <v>ACS OF FAIRBANKS, LLC D/B/A ALASKA COMMUNICATION SYSTEMS, ALASKA COMMUNICATIONS, ACS LOCAL SERVICE, AND ACS</v>
          </cell>
          <cell r="C376" t="str">
            <v>ACS-F</v>
          </cell>
          <cell r="D376" t="str">
            <v>Telecomm (PPTP)</v>
          </cell>
          <cell r="E376" t="str">
            <v>Active</v>
          </cell>
        </row>
        <row r="377">
          <cell r="A377">
            <v>567</v>
          </cell>
          <cell r="B377" t="str">
            <v>City of Ketchikan d/b/a Ketchikan Public Utilities</v>
          </cell>
          <cell r="C377" t="str">
            <v>KPU</v>
          </cell>
          <cell r="D377" t="str">
            <v>Telecomm (PPTP)</v>
          </cell>
          <cell r="E377" t="str">
            <v>Active</v>
          </cell>
        </row>
        <row r="378">
          <cell r="A378">
            <v>567</v>
          </cell>
          <cell r="B378" t="str">
            <v>City of Ketchikan d/b/a Ketchikan Public Utilities</v>
          </cell>
          <cell r="C378" t="str">
            <v>KPU-LD</v>
          </cell>
          <cell r="D378" t="str">
            <v>Telecomm (PPTP)</v>
          </cell>
          <cell r="E378" t="str">
            <v>Active</v>
          </cell>
        </row>
        <row r="379">
          <cell r="A379">
            <v>568</v>
          </cell>
          <cell r="B379" t="str">
            <v>MATANUSKA TELEPHONE ASSOCIATION, INC.</v>
          </cell>
          <cell r="C379" t="str">
            <v>MTA</v>
          </cell>
          <cell r="D379" t="str">
            <v>Telecomm (PPTP)</v>
          </cell>
          <cell r="E379" t="str">
            <v>Active</v>
          </cell>
        </row>
        <row r="380">
          <cell r="A380">
            <v>569</v>
          </cell>
          <cell r="B380" t="str">
            <v>GTE ALASKA INCORPORATED</v>
          </cell>
          <cell r="C380" t="str">
            <v>GTE</v>
          </cell>
          <cell r="D380" t="str">
            <v>Telecomm (PPTP)</v>
          </cell>
          <cell r="E380" t="str">
            <v>Active</v>
          </cell>
        </row>
        <row r="381">
          <cell r="A381">
            <v>570</v>
          </cell>
          <cell r="B381" t="str">
            <v>Lime Village Traditional Council</v>
          </cell>
          <cell r="C381" t="str">
            <v>LVTC</v>
          </cell>
          <cell r="D381" t="str">
            <v>Electric</v>
          </cell>
          <cell r="E381" t="str">
            <v>Active</v>
          </cell>
        </row>
        <row r="382">
          <cell r="A382">
            <v>571</v>
          </cell>
          <cell r="B382" t="str">
            <v>CHUGACH ELECTRIC ASSOCIATION, INC.</v>
          </cell>
          <cell r="C382" t="str">
            <v>Chugach</v>
          </cell>
          <cell r="D382" t="str">
            <v>Telecomm (IXC)</v>
          </cell>
          <cell r="E382" t="str">
            <v>Active</v>
          </cell>
        </row>
        <row r="383">
          <cell r="A383">
            <v>573</v>
          </cell>
          <cell r="B383" t="str">
            <v>BBL HYDRO, INC.</v>
          </cell>
          <cell r="C383" t="str">
            <v>BBL</v>
          </cell>
          <cell r="D383" t="str">
            <v>Electric</v>
          </cell>
          <cell r="E383" t="str">
            <v>Active</v>
          </cell>
        </row>
        <row r="384">
          <cell r="A384">
            <v>578</v>
          </cell>
          <cell r="B384" t="str">
            <v>CORDOVA LONG DISTANCE</v>
          </cell>
          <cell r="C384" t="str">
            <v>CLD</v>
          </cell>
          <cell r="D384" t="str">
            <v>Telecomm (IXC)</v>
          </cell>
          <cell r="E384" t="str">
            <v>Active</v>
          </cell>
        </row>
        <row r="385">
          <cell r="A385">
            <v>579</v>
          </cell>
          <cell r="B385" t="str">
            <v>North Slope Borough d/b/a Nuiqsut Natural Gas Pipeline</v>
          </cell>
          <cell r="C385" t="str">
            <v>NNGP</v>
          </cell>
          <cell r="D385" t="str">
            <v>Pipeline</v>
          </cell>
          <cell r="E385" t="str">
            <v>Active</v>
          </cell>
        </row>
        <row r="386">
          <cell r="A386">
            <v>580</v>
          </cell>
          <cell r="B386" t="str">
            <v>Zip Zaps</v>
          </cell>
          <cell r="D386" t="str">
            <v>Telecomm (PPTP)</v>
          </cell>
          <cell r="E386" t="str">
            <v>Active</v>
          </cell>
        </row>
        <row r="387">
          <cell r="A387">
            <v>583</v>
          </cell>
          <cell r="B387" t="str">
            <v>CENTURY THEATRES, INC.</v>
          </cell>
          <cell r="C387" t="str">
            <v>CENTURY</v>
          </cell>
          <cell r="D387" t="str">
            <v>Telecomm (PPTP)</v>
          </cell>
          <cell r="E387" t="str">
            <v>Active</v>
          </cell>
        </row>
        <row r="388">
          <cell r="A388">
            <v>584</v>
          </cell>
          <cell r="B388" t="str">
            <v>METROPHONE TELECOMMUNICATIONS, INC.</v>
          </cell>
          <cell r="C388" t="str">
            <v>METROPHONE</v>
          </cell>
          <cell r="D388" t="str">
            <v>Telecomm (PPTP)</v>
          </cell>
          <cell r="E388" t="str">
            <v>Active</v>
          </cell>
        </row>
        <row r="389">
          <cell r="A389">
            <v>585</v>
          </cell>
          <cell r="B389" t="str">
            <v>TOLSANA COMPANY</v>
          </cell>
          <cell r="C389" t="str">
            <v>TOLSONA</v>
          </cell>
          <cell r="D389" t="str">
            <v>Telecomm (PPTP)</v>
          </cell>
          <cell r="E389" t="str">
            <v>Active</v>
          </cell>
        </row>
        <row r="390">
          <cell r="A390">
            <v>586</v>
          </cell>
          <cell r="B390" t="str">
            <v>Tatitlek Village IRA Council d/b/a Tatitlek Electric Utility</v>
          </cell>
          <cell r="C390" t="str">
            <v>TATITLEK</v>
          </cell>
          <cell r="D390" t="str">
            <v>Electric</v>
          </cell>
          <cell r="E390" t="str">
            <v>Active</v>
          </cell>
        </row>
        <row r="391">
          <cell r="A391">
            <v>591</v>
          </cell>
          <cell r="B391" t="str">
            <v>INTERSTATE TELECOMMUNICATIONS, INC.</v>
          </cell>
          <cell r="C391" t="str">
            <v>INTERSTATE</v>
          </cell>
          <cell r="D391" t="str">
            <v>Telecomm (PPTP)</v>
          </cell>
          <cell r="E391" t="str">
            <v>Active</v>
          </cell>
        </row>
        <row r="392">
          <cell r="A392">
            <v>592</v>
          </cell>
          <cell r="B392" t="str">
            <v>Adak Cablevision</v>
          </cell>
          <cell r="C392" t="str">
            <v>ACV</v>
          </cell>
          <cell r="D392" t="str">
            <v>Cable</v>
          </cell>
          <cell r="E392" t="str">
            <v>Active</v>
          </cell>
        </row>
        <row r="393">
          <cell r="A393">
            <v>593</v>
          </cell>
          <cell r="B393" t="str">
            <v>NOBONOMO INC. D/B/A THE PORT</v>
          </cell>
          <cell r="C393" t="str">
            <v>NOBONOMO</v>
          </cell>
          <cell r="D393" t="str">
            <v>Telecomm (PPTP)</v>
          </cell>
          <cell r="E393" t="str">
            <v>Active</v>
          </cell>
        </row>
        <row r="394">
          <cell r="A394">
            <v>597</v>
          </cell>
          <cell r="B394" t="str">
            <v>49'ER BAR, INC.</v>
          </cell>
          <cell r="C394" t="str">
            <v>49'er Bar, Inc.</v>
          </cell>
          <cell r="D394" t="str">
            <v>Telecomm (PPTP)</v>
          </cell>
          <cell r="E394" t="str">
            <v>Active</v>
          </cell>
        </row>
        <row r="395">
          <cell r="A395">
            <v>598</v>
          </cell>
          <cell r="B395" t="str">
            <v>No Information Available - No Entity</v>
          </cell>
          <cell r="C395" t="str">
            <v>NIA</v>
          </cell>
          <cell r="D395" t="str">
            <v>Utility type not set</v>
          </cell>
          <cell r="E395" t="str">
            <v>Active</v>
          </cell>
        </row>
        <row r="396">
          <cell r="A396">
            <v>599</v>
          </cell>
          <cell r="B396" t="str">
            <v>No Information Available - No Entity</v>
          </cell>
          <cell r="C396" t="str">
            <v>NIA</v>
          </cell>
          <cell r="D396" t="str">
            <v>Utility type not set</v>
          </cell>
          <cell r="E396" t="str">
            <v>Active</v>
          </cell>
        </row>
        <row r="397">
          <cell r="A397">
            <v>602</v>
          </cell>
          <cell r="B397" t="str">
            <v>ALASKA TEL-CARD</v>
          </cell>
          <cell r="C397" t="str">
            <v>AKTEL-CARD</v>
          </cell>
          <cell r="D397" t="str">
            <v>Telecomm (PPTP)</v>
          </cell>
          <cell r="E397" t="str">
            <v>Active</v>
          </cell>
        </row>
        <row r="398">
          <cell r="A398">
            <v>604</v>
          </cell>
          <cell r="B398" t="str">
            <v>Northstar Pipeline Company, LLC</v>
          </cell>
          <cell r="C398" t="str">
            <v>NPC</v>
          </cell>
          <cell r="D398" t="str">
            <v>Pipeline</v>
          </cell>
          <cell r="E398" t="str">
            <v>Active</v>
          </cell>
        </row>
        <row r="399">
          <cell r="A399">
            <v>605</v>
          </cell>
          <cell r="B399" t="str">
            <v>Northstar Pipeline Company, LLC</v>
          </cell>
          <cell r="C399" t="str">
            <v>NPC</v>
          </cell>
          <cell r="D399" t="str">
            <v>Pipeline</v>
          </cell>
          <cell r="E399" t="str">
            <v>Active</v>
          </cell>
        </row>
        <row r="400">
          <cell r="A400">
            <v>606</v>
          </cell>
          <cell r="B400" t="str">
            <v>ALASKA NATIVE HERITAGE CENTER, INC.</v>
          </cell>
          <cell r="C400" t="str">
            <v>ANHC</v>
          </cell>
          <cell r="D400" t="str">
            <v>Telecomm (PPTP)</v>
          </cell>
          <cell r="E400" t="str">
            <v>Active</v>
          </cell>
        </row>
        <row r="401">
          <cell r="A401">
            <v>609</v>
          </cell>
          <cell r="B401" t="str">
            <v>EASTFORK, LLC</v>
          </cell>
          <cell r="C401" t="str">
            <v>EASTFORK</v>
          </cell>
          <cell r="D401" t="str">
            <v>Telecomm (PPTP)</v>
          </cell>
          <cell r="E401" t="str">
            <v>Active</v>
          </cell>
        </row>
      </sheetData>
      <sheetData sheetId="13"/>
      <sheetData sheetId="14">
        <row r="1">
          <cell r="C1" t="str">
            <v>plant__utility__name</v>
          </cell>
          <cell r="D1" t="str">
            <v>plant__utility__regulatory_status__name</v>
          </cell>
          <cell r="G1" t="str">
            <v>plant__utility__eia_operator_id</v>
          </cell>
        </row>
        <row r="2">
          <cell r="C2" t="str">
            <v>TDX Adak Generating LLC</v>
          </cell>
          <cell r="D2" t="str">
            <v>Regulated</v>
          </cell>
        </row>
        <row r="3">
          <cell r="C3" t="str">
            <v>Akhiok, City of</v>
          </cell>
          <cell r="D3" t="str">
            <v>Not regulated</v>
          </cell>
        </row>
        <row r="4">
          <cell r="C4" t="str">
            <v>Akiachak Native Community</v>
          </cell>
          <cell r="D4" t="str">
            <v>Not regulated</v>
          </cell>
          <cell r="G4">
            <v>192</v>
          </cell>
        </row>
        <row r="5">
          <cell r="C5" t="str">
            <v>Akiak City Council</v>
          </cell>
          <cell r="D5" t="str">
            <v>Not regulated</v>
          </cell>
        </row>
        <row r="6">
          <cell r="C6" t="str">
            <v>Akutan, City of</v>
          </cell>
          <cell r="D6" t="str">
            <v>Not regulated</v>
          </cell>
          <cell r="G6">
            <v>24486</v>
          </cell>
        </row>
        <row r="7">
          <cell r="C7" t="str">
            <v>Alaska Village Electric Cooperative</v>
          </cell>
          <cell r="D7" t="str">
            <v>Not regulated</v>
          </cell>
          <cell r="G7">
            <v>221</v>
          </cell>
        </row>
        <row r="8">
          <cell r="C8" t="str">
            <v>Alaska Power &amp; Telephone Company</v>
          </cell>
          <cell r="D8" t="str">
            <v>Regulated</v>
          </cell>
          <cell r="G8">
            <v>219</v>
          </cell>
        </row>
        <row r="9">
          <cell r="C9" t="str">
            <v>Alaska Village Electric Cooperative</v>
          </cell>
          <cell r="D9" t="str">
            <v>Not regulated</v>
          </cell>
          <cell r="G9">
            <v>221</v>
          </cell>
        </row>
        <row r="10">
          <cell r="C10" t="str">
            <v>North Slope Borough Power &amp; Light</v>
          </cell>
          <cell r="D10" t="str">
            <v>Not regulated</v>
          </cell>
          <cell r="G10">
            <v>26616</v>
          </cell>
        </row>
        <row r="11">
          <cell r="C11" t="str">
            <v>Inside Passage Electric</v>
          </cell>
          <cell r="D11" t="str">
            <v>Regulated</v>
          </cell>
          <cell r="G11">
            <v>18963</v>
          </cell>
        </row>
        <row r="12">
          <cell r="C12" t="str">
            <v>Aniak Light &amp; Power</v>
          </cell>
          <cell r="D12" t="str">
            <v>Regulated</v>
          </cell>
          <cell r="G12">
            <v>4959</v>
          </cell>
        </row>
        <row r="13">
          <cell r="C13" t="str">
            <v>Alaska Village Electric Cooperative</v>
          </cell>
          <cell r="D13" t="str">
            <v>Not regulated</v>
          </cell>
          <cell r="G13">
            <v>221</v>
          </cell>
        </row>
        <row r="14">
          <cell r="C14" t="str">
            <v>Arctic Village Electric Company</v>
          </cell>
          <cell r="D14" t="str">
            <v>Not regulated</v>
          </cell>
        </row>
        <row r="15">
          <cell r="C15" t="str">
            <v>Atka, City of</v>
          </cell>
          <cell r="D15" t="str">
            <v>Not regulated</v>
          </cell>
          <cell r="G15">
            <v>56256</v>
          </cell>
        </row>
        <row r="16">
          <cell r="C16" t="str">
            <v>Atmautluak Tribal Utilities</v>
          </cell>
          <cell r="D16" t="str">
            <v>Not regulated</v>
          </cell>
          <cell r="G16">
            <v>878</v>
          </cell>
        </row>
        <row r="17">
          <cell r="C17" t="str">
            <v>North Slope Borough Power &amp; Light</v>
          </cell>
          <cell r="D17" t="str">
            <v>Not regulated</v>
          </cell>
          <cell r="G17">
            <v>26616</v>
          </cell>
        </row>
        <row r="18">
          <cell r="C18" t="str">
            <v>Beaver Joint Utilities</v>
          </cell>
          <cell r="D18" t="str">
            <v>Not regulated</v>
          </cell>
        </row>
        <row r="19">
          <cell r="C19" t="str">
            <v>Alaska Village Electric Cooperative</v>
          </cell>
          <cell r="D19" t="str">
            <v>Not regulated</v>
          </cell>
          <cell r="G19">
            <v>221</v>
          </cell>
        </row>
        <row r="20">
          <cell r="C20" t="str">
            <v>Alaska Power &amp; Telephone Company</v>
          </cell>
          <cell r="D20" t="str">
            <v>Regulated</v>
          </cell>
          <cell r="G20">
            <v>219</v>
          </cell>
        </row>
        <row r="21">
          <cell r="C21" t="str">
            <v>Alaska Village Electric Cooperative</v>
          </cell>
          <cell r="D21" t="str">
            <v>Not regulated</v>
          </cell>
          <cell r="G21">
            <v>221</v>
          </cell>
        </row>
        <row r="22">
          <cell r="C22" t="str">
            <v>Buckland, City of</v>
          </cell>
          <cell r="D22" t="str">
            <v>Not regulated</v>
          </cell>
        </row>
        <row r="23">
          <cell r="C23" t="str">
            <v>Gold Country Energy</v>
          </cell>
          <cell r="D23" t="str">
            <v>Regulated</v>
          </cell>
          <cell r="G23">
            <v>56739</v>
          </cell>
        </row>
        <row r="24">
          <cell r="C24" t="str">
            <v>Chalkyitsik Village Council</v>
          </cell>
          <cell r="D24" t="str">
            <v>Regulated, rate exemption</v>
          </cell>
        </row>
        <row r="25">
          <cell r="C25" t="str">
            <v>Naterkaq Light Plant (City of Chefornak)</v>
          </cell>
          <cell r="D25" t="str">
            <v>Not regulated</v>
          </cell>
          <cell r="G25">
            <v>3422</v>
          </cell>
        </row>
        <row r="26">
          <cell r="C26" t="str">
            <v>Chenega Ira Council</v>
          </cell>
          <cell r="D26" t="str">
            <v>Regulated, rate exemption</v>
          </cell>
        </row>
        <row r="27">
          <cell r="C27" t="str">
            <v>Alaska Village Electric Cooperative</v>
          </cell>
          <cell r="D27" t="str">
            <v>Not regulated</v>
          </cell>
          <cell r="G27">
            <v>221</v>
          </cell>
        </row>
        <row r="28">
          <cell r="C28" t="str">
            <v>Chignik, City of</v>
          </cell>
          <cell r="D28" t="str">
            <v>Not regulated</v>
          </cell>
          <cell r="G28">
            <v>3421</v>
          </cell>
        </row>
        <row r="29">
          <cell r="C29" t="str">
            <v>Chignik Lagoon Power Utility</v>
          </cell>
          <cell r="D29" t="str">
            <v>Regulated, rate exemption</v>
          </cell>
        </row>
        <row r="30">
          <cell r="C30" t="str">
            <v>Chignik Lake Electric Utility</v>
          </cell>
          <cell r="D30" t="str">
            <v>Not regulated</v>
          </cell>
        </row>
        <row r="31">
          <cell r="C31" t="str">
            <v>Inside Passage Electric</v>
          </cell>
          <cell r="D31" t="str">
            <v>Regulated</v>
          </cell>
          <cell r="G31">
            <v>18963</v>
          </cell>
        </row>
        <row r="32">
          <cell r="C32" t="str">
            <v>Alaska Power &amp; Telephone Company</v>
          </cell>
          <cell r="D32" t="str">
            <v>Regulated</v>
          </cell>
          <cell r="G32">
            <v>219</v>
          </cell>
        </row>
        <row r="33">
          <cell r="C33" t="str">
            <v>Chitina Electric Inc</v>
          </cell>
          <cell r="D33" t="str">
            <v>Not regulated</v>
          </cell>
          <cell r="G33">
            <v>3465</v>
          </cell>
        </row>
        <row r="34">
          <cell r="C34" t="str">
            <v>Middle Kuskokwim Electric</v>
          </cell>
          <cell r="D34" t="str">
            <v>Regulated</v>
          </cell>
          <cell r="G34">
            <v>12485</v>
          </cell>
        </row>
        <row r="35">
          <cell r="C35" t="str">
            <v>Circle Electric Utility</v>
          </cell>
          <cell r="D35" t="str">
            <v>Not regulated</v>
          </cell>
        </row>
        <row r="36">
          <cell r="C36" t="str">
            <v>Clark's Point, City of</v>
          </cell>
          <cell r="D36" t="str">
            <v>Not regulated</v>
          </cell>
        </row>
        <row r="37">
          <cell r="C37" t="str">
            <v>Alaska Power &amp; Telephone Company</v>
          </cell>
          <cell r="D37" t="str">
            <v>Regulated</v>
          </cell>
          <cell r="G37">
            <v>219</v>
          </cell>
        </row>
        <row r="38">
          <cell r="C38" t="str">
            <v>G &amp; K Inc</v>
          </cell>
          <cell r="D38" t="str">
            <v>Regulated</v>
          </cell>
          <cell r="G38">
            <v>6866</v>
          </cell>
        </row>
        <row r="39">
          <cell r="C39" t="str">
            <v>Cordova Electric Cooperative</v>
          </cell>
          <cell r="D39" t="str">
            <v>Not regulated</v>
          </cell>
          <cell r="G39">
            <v>40215</v>
          </cell>
        </row>
        <row r="40">
          <cell r="C40" t="str">
            <v>Alaska Power &amp; Telephone Company</v>
          </cell>
          <cell r="D40" t="str">
            <v>Regulated</v>
          </cell>
          <cell r="G40">
            <v>219</v>
          </cell>
        </row>
        <row r="41">
          <cell r="C41" t="str">
            <v>Middle Kuskokwim Electric</v>
          </cell>
          <cell r="D41" t="str">
            <v>Regulated</v>
          </cell>
          <cell r="G41">
            <v>12485</v>
          </cell>
        </row>
        <row r="42">
          <cell r="C42" t="str">
            <v>Ipnatchiaq Electric Company</v>
          </cell>
          <cell r="D42" t="str">
            <v>Not regulated</v>
          </cell>
          <cell r="G42">
            <v>9416</v>
          </cell>
        </row>
        <row r="43">
          <cell r="C43" t="str">
            <v>Nushagak Electric Cooperative</v>
          </cell>
          <cell r="D43" t="str">
            <v>Not regulated</v>
          </cell>
          <cell r="G43">
            <v>13870</v>
          </cell>
        </row>
        <row r="44">
          <cell r="C44" t="str">
            <v>Diomede Joint Utilities</v>
          </cell>
          <cell r="D44" t="str">
            <v>Not regulated</v>
          </cell>
        </row>
        <row r="45">
          <cell r="C45" t="str">
            <v>Alaska Power &amp; Telephone Company</v>
          </cell>
          <cell r="D45" t="str">
            <v>Regulated</v>
          </cell>
          <cell r="G45">
            <v>219</v>
          </cell>
        </row>
        <row r="46">
          <cell r="C46" t="str">
            <v>Alaska Power &amp; Telephone Company</v>
          </cell>
          <cell r="D46" t="str">
            <v>Regulated</v>
          </cell>
          <cell r="G46">
            <v>219</v>
          </cell>
        </row>
        <row r="47">
          <cell r="C47" t="str">
            <v>Alaska Village Electric Cooperative</v>
          </cell>
          <cell r="D47" t="str">
            <v>Not regulated</v>
          </cell>
          <cell r="G47">
            <v>221</v>
          </cell>
        </row>
        <row r="48">
          <cell r="C48" t="str">
            <v>Egegik Light &amp; Power Co</v>
          </cell>
          <cell r="D48" t="str">
            <v>Not regulated</v>
          </cell>
          <cell r="G48">
            <v>57351</v>
          </cell>
        </row>
        <row r="49">
          <cell r="C49" t="str">
            <v>Alaska Village Electric Cooperative</v>
          </cell>
          <cell r="D49" t="str">
            <v>Not regulated</v>
          </cell>
          <cell r="G49">
            <v>221</v>
          </cell>
        </row>
        <row r="50">
          <cell r="C50" t="str">
            <v>Elfin Cove Utility Commission</v>
          </cell>
          <cell r="D50" t="str">
            <v>Not regulated</v>
          </cell>
          <cell r="G50">
            <v>5721</v>
          </cell>
        </row>
        <row r="51">
          <cell r="C51" t="str">
            <v>Alaska Village Electric Cooperative</v>
          </cell>
          <cell r="D51" t="str">
            <v>Not regulated</v>
          </cell>
          <cell r="G51">
            <v>221</v>
          </cell>
        </row>
        <row r="52">
          <cell r="C52" t="str">
            <v>Alaska Village Electric Cooperative</v>
          </cell>
          <cell r="D52" t="str">
            <v>Not regulated</v>
          </cell>
          <cell r="G52">
            <v>221</v>
          </cell>
        </row>
        <row r="53">
          <cell r="C53" t="str">
            <v>False Pass, City of</v>
          </cell>
          <cell r="D53" t="str">
            <v>Not regulated</v>
          </cell>
        </row>
        <row r="54">
          <cell r="C54" t="str">
            <v>Gwitchyaa Zhee Utilities Company</v>
          </cell>
          <cell r="D54" t="str">
            <v>Regulated</v>
          </cell>
          <cell r="G54">
            <v>7833</v>
          </cell>
        </row>
        <row r="55">
          <cell r="C55" t="str">
            <v>Galena, City of</v>
          </cell>
          <cell r="D55" t="str">
            <v>Not regulated</v>
          </cell>
          <cell r="G55">
            <v>6915</v>
          </cell>
        </row>
        <row r="56">
          <cell r="C56" t="str">
            <v>Alaska Village Electric Cooperative</v>
          </cell>
          <cell r="D56" t="str">
            <v>Not regulated</v>
          </cell>
          <cell r="G56">
            <v>221</v>
          </cell>
        </row>
        <row r="57">
          <cell r="C57" t="str">
            <v>Golovin Power Utilities</v>
          </cell>
          <cell r="D57" t="str">
            <v>Not regulated</v>
          </cell>
        </row>
        <row r="58">
          <cell r="C58" t="str">
            <v>Alaska Village Electric Cooperative</v>
          </cell>
          <cell r="D58" t="str">
            <v>Not regulated</v>
          </cell>
          <cell r="G58">
            <v>221</v>
          </cell>
        </row>
        <row r="59">
          <cell r="C59" t="str">
            <v>Alaska Village Electric Cooperative</v>
          </cell>
          <cell r="D59" t="str">
            <v>Not regulated</v>
          </cell>
          <cell r="G59">
            <v>221</v>
          </cell>
        </row>
        <row r="60">
          <cell r="C60" t="str">
            <v>Gustavus Electric Co</v>
          </cell>
          <cell r="D60" t="str">
            <v>Regulated</v>
          </cell>
          <cell r="G60">
            <v>7822</v>
          </cell>
        </row>
        <row r="61">
          <cell r="C61" t="str">
            <v>Alaska Power &amp; Telephone Company</v>
          </cell>
          <cell r="D61" t="str">
            <v>Regulated</v>
          </cell>
          <cell r="G61">
            <v>219</v>
          </cell>
        </row>
        <row r="62">
          <cell r="C62" t="str">
            <v>Alaska Power &amp; Telephone Company</v>
          </cell>
          <cell r="D62" t="str">
            <v>Regulated</v>
          </cell>
          <cell r="G62">
            <v>219</v>
          </cell>
        </row>
        <row r="63">
          <cell r="C63" t="str">
            <v>Alaska Power &amp; Telephone Company</v>
          </cell>
          <cell r="D63" t="str">
            <v>Regulated</v>
          </cell>
          <cell r="G63">
            <v>219</v>
          </cell>
        </row>
        <row r="64">
          <cell r="C64" t="str">
            <v>Alaska Village Electric Cooperative</v>
          </cell>
          <cell r="D64" t="str">
            <v>Not regulated</v>
          </cell>
          <cell r="G64">
            <v>221</v>
          </cell>
        </row>
        <row r="65">
          <cell r="C65" t="str">
            <v>Inside Passage Electric</v>
          </cell>
          <cell r="D65" t="str">
            <v>Regulated</v>
          </cell>
          <cell r="G65">
            <v>18963</v>
          </cell>
        </row>
        <row r="66">
          <cell r="C66" t="str">
            <v>Alaska Village Electric Cooperative</v>
          </cell>
          <cell r="D66" t="str">
            <v>Not regulated</v>
          </cell>
          <cell r="G66">
            <v>221</v>
          </cell>
        </row>
        <row r="67">
          <cell r="C67" t="str">
            <v>Hughes Power &amp; Light</v>
          </cell>
          <cell r="D67" t="str">
            <v>Not regulated</v>
          </cell>
          <cell r="G67">
            <v>9000</v>
          </cell>
        </row>
        <row r="68">
          <cell r="C68" t="str">
            <v>Alaska Village Electric Cooperative</v>
          </cell>
          <cell r="D68" t="str">
            <v>Not regulated</v>
          </cell>
          <cell r="G68">
            <v>221</v>
          </cell>
        </row>
        <row r="69">
          <cell r="C69" t="str">
            <v>Alaska Power &amp; Telephone Company</v>
          </cell>
          <cell r="D69" t="str">
            <v>Regulated</v>
          </cell>
          <cell r="G69">
            <v>219</v>
          </cell>
        </row>
        <row r="70">
          <cell r="C70" t="str">
            <v>Igiugig Electric Company</v>
          </cell>
          <cell r="D70" t="str">
            <v>Regulated, rate exemption</v>
          </cell>
          <cell r="G70">
            <v>9192</v>
          </cell>
        </row>
        <row r="71">
          <cell r="C71" t="str">
            <v>I-N-N Electric Coop, Inc</v>
          </cell>
          <cell r="D71" t="str">
            <v>Not regulated</v>
          </cell>
          <cell r="G71">
            <v>9188</v>
          </cell>
        </row>
        <row r="72">
          <cell r="C72" t="str">
            <v>Inside Passage Electric</v>
          </cell>
          <cell r="D72" t="str">
            <v>Regulated</v>
          </cell>
          <cell r="G72">
            <v>18963</v>
          </cell>
        </row>
        <row r="73">
          <cell r="C73" t="str">
            <v>North Slope Borough Power &amp; Light</v>
          </cell>
          <cell r="D73" t="str">
            <v>Not regulated</v>
          </cell>
          <cell r="G73">
            <v>26616</v>
          </cell>
        </row>
        <row r="74">
          <cell r="C74" t="str">
            <v>Alaska Village Electric Cooperative</v>
          </cell>
          <cell r="D74" t="str">
            <v>Not regulated</v>
          </cell>
          <cell r="G74">
            <v>221</v>
          </cell>
        </row>
        <row r="75">
          <cell r="C75" t="str">
            <v>Alaska Village Electric Cooperative</v>
          </cell>
          <cell r="D75" t="str">
            <v>Not regulated</v>
          </cell>
          <cell r="G75">
            <v>221</v>
          </cell>
        </row>
        <row r="76">
          <cell r="C76" t="str">
            <v>Alutiiq Power Company</v>
          </cell>
          <cell r="D76" t="str">
            <v>Regulated, rate exemption</v>
          </cell>
        </row>
        <row r="77">
          <cell r="C77" t="str">
            <v>Alaska Village Electric Cooperative</v>
          </cell>
          <cell r="D77" t="str">
            <v>Not regulated</v>
          </cell>
          <cell r="G77">
            <v>221</v>
          </cell>
        </row>
        <row r="78">
          <cell r="C78" t="str">
            <v>Alaska Village Electric Cooperative</v>
          </cell>
          <cell r="D78" t="str">
            <v>Not regulated</v>
          </cell>
          <cell r="G78">
            <v>221</v>
          </cell>
        </row>
        <row r="79">
          <cell r="C79" t="str">
            <v>King Cove, City of</v>
          </cell>
          <cell r="D79" t="str">
            <v>Not regulated</v>
          </cell>
          <cell r="G79">
            <v>9897</v>
          </cell>
        </row>
        <row r="80">
          <cell r="C80" t="str">
            <v>Kipnuk Light Plant</v>
          </cell>
          <cell r="D80" t="str">
            <v>Regulated</v>
          </cell>
        </row>
        <row r="81">
          <cell r="C81" t="str">
            <v>Alaska Village Electric Cooperative</v>
          </cell>
          <cell r="D81" t="str">
            <v>Not regulated</v>
          </cell>
          <cell r="G81">
            <v>221</v>
          </cell>
        </row>
        <row r="82">
          <cell r="C82" t="str">
            <v>Alaska Power &amp; Telephone Company</v>
          </cell>
          <cell r="D82" t="str">
            <v>Regulated</v>
          </cell>
          <cell r="G82">
            <v>219</v>
          </cell>
        </row>
        <row r="83">
          <cell r="C83" t="str">
            <v>Inside Passage Electric</v>
          </cell>
          <cell r="D83" t="str">
            <v>Regulated</v>
          </cell>
          <cell r="G83">
            <v>18963</v>
          </cell>
        </row>
        <row r="84">
          <cell r="C84" t="str">
            <v>Kobuk Valley Electric Company</v>
          </cell>
        </row>
        <row r="85">
          <cell r="C85" t="str">
            <v>Kokhanok Village Council</v>
          </cell>
          <cell r="D85" t="str">
            <v>Regulated, rate exemption</v>
          </cell>
          <cell r="G85">
            <v>10455</v>
          </cell>
        </row>
        <row r="86">
          <cell r="C86" t="str">
            <v>New Koliganek Village Council</v>
          </cell>
          <cell r="D86" t="str">
            <v>Regulated, rate exemption</v>
          </cell>
        </row>
        <row r="87">
          <cell r="C87" t="str">
            <v>Puvurnaq Power Company</v>
          </cell>
          <cell r="D87" t="str">
            <v>Regulated, rate exemption</v>
          </cell>
        </row>
        <row r="88">
          <cell r="C88" t="str">
            <v>Alaska Village Electric Cooperative</v>
          </cell>
          <cell r="D88" t="str">
            <v>Not regulated</v>
          </cell>
          <cell r="G88">
            <v>221</v>
          </cell>
        </row>
        <row r="89">
          <cell r="C89" t="str">
            <v>Kotzebue Electric Association</v>
          </cell>
          <cell r="D89" t="str">
            <v>Not regulated</v>
          </cell>
          <cell r="G89">
            <v>10451</v>
          </cell>
        </row>
        <row r="90">
          <cell r="C90" t="str">
            <v>Alaska Village Electric Cooperative</v>
          </cell>
          <cell r="D90" t="str">
            <v>Not regulated</v>
          </cell>
          <cell r="G90">
            <v>221</v>
          </cell>
        </row>
        <row r="91">
          <cell r="C91" t="str">
            <v>Koyukuk, City of</v>
          </cell>
          <cell r="D91" t="str">
            <v>Not regulated</v>
          </cell>
        </row>
        <row r="92">
          <cell r="C92" t="str">
            <v>Kwethluk Incorporated d/b/a Kuiggluum Kallugvia</v>
          </cell>
          <cell r="D92" t="str">
            <v>Not regulated</v>
          </cell>
          <cell r="G92">
            <v>9832</v>
          </cell>
        </row>
        <row r="93">
          <cell r="C93" t="str">
            <v>Kwigillingok Power Company</v>
          </cell>
          <cell r="D93" t="str">
            <v>Not regulated</v>
          </cell>
          <cell r="G93">
            <v>10491</v>
          </cell>
        </row>
        <row r="94">
          <cell r="C94" t="str">
            <v>Larsen Bay Utility Company</v>
          </cell>
          <cell r="D94" t="str">
            <v>Not regulated</v>
          </cell>
          <cell r="G94">
            <v>10716</v>
          </cell>
        </row>
        <row r="95">
          <cell r="C95" t="str">
            <v>Levelock Electrical Coop</v>
          </cell>
          <cell r="D95" t="str">
            <v>Not regulated</v>
          </cell>
        </row>
        <row r="96">
          <cell r="C96" t="str">
            <v>Lime Village Electric Utility</v>
          </cell>
          <cell r="D96" t="str">
            <v>Not regulated</v>
          </cell>
        </row>
        <row r="97">
          <cell r="C97" t="str">
            <v>Alaska Village Electric Cooperative</v>
          </cell>
          <cell r="D97" t="str">
            <v>Not regulated</v>
          </cell>
          <cell r="G97">
            <v>221</v>
          </cell>
        </row>
        <row r="98">
          <cell r="C98" t="str">
            <v>TDX Manley Generating LLC</v>
          </cell>
          <cell r="D98" t="str">
            <v>Regulated</v>
          </cell>
          <cell r="G98">
            <v>56503</v>
          </cell>
        </row>
        <row r="99">
          <cell r="C99" t="str">
            <v>Manokotak Power Company</v>
          </cell>
          <cell r="D99" t="str">
            <v>Not regulated</v>
          </cell>
          <cell r="G99">
            <v>26317</v>
          </cell>
        </row>
        <row r="100">
          <cell r="C100" t="str">
            <v>Alaska Village Electric Cooperative</v>
          </cell>
          <cell r="D100" t="str">
            <v>Not regulated</v>
          </cell>
          <cell r="G100">
            <v>221</v>
          </cell>
        </row>
        <row r="101">
          <cell r="C101" t="str">
            <v>Mcgrath Light &amp; Power</v>
          </cell>
          <cell r="D101" t="str">
            <v>Regulated</v>
          </cell>
          <cell r="G101">
            <v>12119</v>
          </cell>
        </row>
        <row r="102">
          <cell r="C102" t="str">
            <v>Alaska Village Electric Cooperative</v>
          </cell>
          <cell r="D102" t="str">
            <v>Not regulated</v>
          </cell>
          <cell r="G102">
            <v>221</v>
          </cell>
        </row>
        <row r="103">
          <cell r="C103" t="str">
            <v>Alaska Power &amp; Telephone Company</v>
          </cell>
          <cell r="D103" t="str">
            <v>Regulated</v>
          </cell>
          <cell r="G103">
            <v>219</v>
          </cell>
        </row>
        <row r="104">
          <cell r="C104" t="str">
            <v>Alaska Village Electric Cooperative</v>
          </cell>
          <cell r="D104" t="str">
            <v>Not regulated</v>
          </cell>
          <cell r="G104">
            <v>221</v>
          </cell>
        </row>
        <row r="105">
          <cell r="C105" t="str">
            <v>Alaska Village Electric Cooperative</v>
          </cell>
          <cell r="D105" t="str">
            <v>Not regulated</v>
          </cell>
          <cell r="G105">
            <v>221</v>
          </cell>
        </row>
        <row r="106">
          <cell r="C106" t="str">
            <v>Naknek Electric Association</v>
          </cell>
          <cell r="D106" t="str">
            <v>Not regulated</v>
          </cell>
          <cell r="G106">
            <v>13201</v>
          </cell>
        </row>
        <row r="107">
          <cell r="C107" t="str">
            <v>Napakiak Ircinraq</v>
          </cell>
          <cell r="D107" t="str">
            <v>Not regulated</v>
          </cell>
          <cell r="G107">
            <v>13211</v>
          </cell>
        </row>
        <row r="108">
          <cell r="C108" t="str">
            <v>Alaska Power &amp; Telephone Company</v>
          </cell>
          <cell r="D108" t="str">
            <v>Regulated</v>
          </cell>
          <cell r="G108">
            <v>219</v>
          </cell>
        </row>
        <row r="109">
          <cell r="C109" t="str">
            <v>Nelson Lagoon Electrical Coop</v>
          </cell>
          <cell r="D109" t="str">
            <v>Not regulated</v>
          </cell>
          <cell r="G109">
            <v>13477</v>
          </cell>
        </row>
        <row r="110">
          <cell r="C110" t="str">
            <v>Alaska Village Electric Cooperative</v>
          </cell>
          <cell r="D110" t="str">
            <v>Not regulated</v>
          </cell>
          <cell r="G110">
            <v>221</v>
          </cell>
        </row>
        <row r="111">
          <cell r="C111" t="str">
            <v>Ungusraq Power Company</v>
          </cell>
          <cell r="D111" t="str">
            <v>Not regulated</v>
          </cell>
        </row>
        <row r="112">
          <cell r="C112" t="str">
            <v>Alaska Village Electric Cooperative</v>
          </cell>
          <cell r="D112" t="str">
            <v>Not regulated</v>
          </cell>
          <cell r="G112">
            <v>221</v>
          </cell>
        </row>
        <row r="113">
          <cell r="C113" t="str">
            <v>Umnak Power Company</v>
          </cell>
          <cell r="D113" t="str">
            <v>Not regulated</v>
          </cell>
        </row>
        <row r="114">
          <cell r="C114" t="str">
            <v>Alaska Village Electric Cooperative</v>
          </cell>
          <cell r="D114" t="str">
            <v>Not regulated</v>
          </cell>
          <cell r="G114">
            <v>221</v>
          </cell>
        </row>
        <row r="115">
          <cell r="C115" t="str">
            <v>Nome Joint Utility Systems</v>
          </cell>
          <cell r="D115" t="str">
            <v>Not regulated</v>
          </cell>
          <cell r="G115">
            <v>13642</v>
          </cell>
        </row>
        <row r="116">
          <cell r="C116" t="str">
            <v>Alaska Village Electric Cooperative</v>
          </cell>
          <cell r="D116" t="str">
            <v>Not regulated</v>
          </cell>
          <cell r="G116">
            <v>221</v>
          </cell>
        </row>
        <row r="117">
          <cell r="C117" t="str">
            <v>Alaska Power &amp; Telephone Company</v>
          </cell>
          <cell r="D117" t="str">
            <v>Regulated</v>
          </cell>
          <cell r="G117">
            <v>219</v>
          </cell>
        </row>
        <row r="118">
          <cell r="C118" t="str">
            <v>North Slope Borough Power &amp; Light</v>
          </cell>
          <cell r="D118" t="str">
            <v>Not regulated</v>
          </cell>
          <cell r="G118">
            <v>26616</v>
          </cell>
        </row>
        <row r="119">
          <cell r="C119" t="str">
            <v>Alaska Village Electric Cooperative</v>
          </cell>
          <cell r="D119" t="str">
            <v>Not regulated</v>
          </cell>
          <cell r="G119">
            <v>221</v>
          </cell>
        </row>
        <row r="120">
          <cell r="C120" t="str">
            <v>Nunam Iqua Electric Company</v>
          </cell>
          <cell r="D120" t="str">
            <v>Not regulated</v>
          </cell>
        </row>
        <row r="121">
          <cell r="C121" t="str">
            <v>Alaska Village Electric Cooperative</v>
          </cell>
          <cell r="D121" t="str">
            <v>Not regulated</v>
          </cell>
          <cell r="G121">
            <v>221</v>
          </cell>
        </row>
        <row r="122">
          <cell r="C122" t="str">
            <v>Alaska Village Electric Cooperative</v>
          </cell>
          <cell r="D122" t="str">
            <v>Not regulated</v>
          </cell>
          <cell r="G122">
            <v>221</v>
          </cell>
        </row>
        <row r="123">
          <cell r="C123" t="str">
            <v>Ouzinkie, City of</v>
          </cell>
          <cell r="D123" t="str">
            <v>Not regulated</v>
          </cell>
          <cell r="G123">
            <v>14234</v>
          </cell>
        </row>
        <row r="124">
          <cell r="C124" t="str">
            <v>Pedro Bay Village Council</v>
          </cell>
          <cell r="D124" t="str">
            <v>Regulated, rate exemption</v>
          </cell>
          <cell r="G124">
            <v>14633</v>
          </cell>
        </row>
        <row r="125">
          <cell r="C125" t="str">
            <v>Pilot Point Electric Utility</v>
          </cell>
          <cell r="D125" t="str">
            <v>Not regulated</v>
          </cell>
        </row>
        <row r="126">
          <cell r="C126" t="str">
            <v>Alaska Village Electric Cooperative</v>
          </cell>
          <cell r="D126" t="str">
            <v>Not regulated</v>
          </cell>
          <cell r="G126">
            <v>221</v>
          </cell>
        </row>
        <row r="127">
          <cell r="C127" t="str">
            <v>Alaska Village Electric Cooperative</v>
          </cell>
          <cell r="D127" t="str">
            <v>Not regulated</v>
          </cell>
          <cell r="G127">
            <v>221</v>
          </cell>
        </row>
        <row r="128">
          <cell r="C128" t="str">
            <v>North Slope Borough Power &amp; Light</v>
          </cell>
          <cell r="D128" t="str">
            <v>Not regulated</v>
          </cell>
          <cell r="G128">
            <v>26616</v>
          </cell>
        </row>
        <row r="129">
          <cell r="C129" t="str">
            <v>North Slope Borough Power &amp; Light</v>
          </cell>
          <cell r="D129" t="str">
            <v>Not regulated</v>
          </cell>
          <cell r="G129">
            <v>26616</v>
          </cell>
        </row>
        <row r="130">
          <cell r="C130" t="str">
            <v>Tanalian Electric Cooperative</v>
          </cell>
          <cell r="D130" t="str">
            <v>Not regulated</v>
          </cell>
        </row>
        <row r="131">
          <cell r="C131" t="str">
            <v>Port Heiden Utilities</v>
          </cell>
          <cell r="D131" t="str">
            <v>Not regulated</v>
          </cell>
        </row>
        <row r="132">
          <cell r="C132" t="str">
            <v>Alaska Village Electric Cooperative</v>
          </cell>
          <cell r="D132" t="str">
            <v>Not regulated</v>
          </cell>
          <cell r="G132">
            <v>221</v>
          </cell>
        </row>
        <row r="133">
          <cell r="C133" t="str">
            <v>Rampart Village Council</v>
          </cell>
          <cell r="D133" t="str">
            <v>Not regulated</v>
          </cell>
        </row>
        <row r="134">
          <cell r="C134" t="str">
            <v>Middle Kuskokwim Electric</v>
          </cell>
          <cell r="D134" t="str">
            <v>Regulated</v>
          </cell>
          <cell r="G134">
            <v>12485</v>
          </cell>
        </row>
        <row r="135">
          <cell r="C135" t="str">
            <v>Ruby, City of</v>
          </cell>
          <cell r="D135" t="str">
            <v>Not regulated</v>
          </cell>
        </row>
        <row r="136">
          <cell r="C136" t="str">
            <v>Alaska Village Electric Cooperative</v>
          </cell>
          <cell r="D136" t="str">
            <v>Not regulated</v>
          </cell>
          <cell r="G136">
            <v>221</v>
          </cell>
        </row>
        <row r="137">
          <cell r="C137" t="str">
            <v>Saint George, City of</v>
          </cell>
          <cell r="D137" t="str">
            <v>Not regulated</v>
          </cell>
        </row>
        <row r="138">
          <cell r="C138" t="str">
            <v>Alaska Village Electric Cooperative</v>
          </cell>
          <cell r="D138" t="str">
            <v>Not regulated</v>
          </cell>
          <cell r="G138">
            <v>221</v>
          </cell>
        </row>
        <row r="139">
          <cell r="C139" t="str">
            <v>Alaska Village Electric Cooperative</v>
          </cell>
          <cell r="D139" t="str">
            <v>Not regulated</v>
          </cell>
          <cell r="G139">
            <v>221</v>
          </cell>
        </row>
        <row r="140">
          <cell r="C140" t="str">
            <v>Saint Paul Municipal Electric</v>
          </cell>
          <cell r="D140" t="str">
            <v>Not regulated</v>
          </cell>
          <cell r="G140">
            <v>17898</v>
          </cell>
        </row>
        <row r="141">
          <cell r="C141" t="str">
            <v>TDX Corporation</v>
          </cell>
          <cell r="D141" t="str">
            <v>Regulated</v>
          </cell>
        </row>
        <row r="142">
          <cell r="C142" t="str">
            <v>Alaska Village Electric Cooperative</v>
          </cell>
          <cell r="D142" t="str">
            <v>Not regulated</v>
          </cell>
          <cell r="G142">
            <v>221</v>
          </cell>
        </row>
        <row r="143">
          <cell r="C143" t="str">
            <v>Alaska Village Electric Cooperative</v>
          </cell>
          <cell r="D143" t="str">
            <v>Not regulated</v>
          </cell>
          <cell r="G143">
            <v>221</v>
          </cell>
        </row>
        <row r="144">
          <cell r="C144" t="str">
            <v>Alaska Village Electric Cooperative</v>
          </cell>
          <cell r="D144" t="str">
            <v>Not regulated</v>
          </cell>
          <cell r="G144">
            <v>221</v>
          </cell>
        </row>
        <row r="145">
          <cell r="C145" t="str">
            <v>Alaska Village Electric Cooperative</v>
          </cell>
          <cell r="D145" t="str">
            <v>Not regulated</v>
          </cell>
          <cell r="G145">
            <v>221</v>
          </cell>
        </row>
        <row r="146">
          <cell r="C146" t="str">
            <v>Alaska Village Electric Cooperative</v>
          </cell>
          <cell r="D146" t="str">
            <v>Not regulated</v>
          </cell>
          <cell r="G146">
            <v>221</v>
          </cell>
        </row>
        <row r="147">
          <cell r="C147" t="str">
            <v>Alaska Village Electric Cooperative</v>
          </cell>
          <cell r="D147" t="str">
            <v>Not regulated</v>
          </cell>
          <cell r="G147">
            <v>221</v>
          </cell>
        </row>
        <row r="148">
          <cell r="C148" t="str">
            <v>Alaska Village Electric Cooperative</v>
          </cell>
          <cell r="D148" t="str">
            <v>Not regulated</v>
          </cell>
          <cell r="G148">
            <v>221</v>
          </cell>
        </row>
        <row r="149">
          <cell r="C149" t="str">
            <v>Alaska Power &amp; Telephone Company</v>
          </cell>
          <cell r="D149" t="str">
            <v>Regulated</v>
          </cell>
          <cell r="G149">
            <v>219</v>
          </cell>
        </row>
        <row r="150">
          <cell r="C150" t="str">
            <v>Alaska Power &amp; Telephone Company</v>
          </cell>
          <cell r="D150" t="str">
            <v>Regulated</v>
          </cell>
          <cell r="G150">
            <v>219</v>
          </cell>
        </row>
        <row r="151">
          <cell r="C151" t="str">
            <v>Middle Kuskokwim Electric</v>
          </cell>
          <cell r="D151" t="str">
            <v>Regulated</v>
          </cell>
          <cell r="G151">
            <v>12485</v>
          </cell>
        </row>
        <row r="152">
          <cell r="C152" t="str">
            <v>Alaska Village Electric Cooperative</v>
          </cell>
          <cell r="D152" t="str">
            <v>Not regulated</v>
          </cell>
          <cell r="G152">
            <v>221</v>
          </cell>
        </row>
        <row r="153">
          <cell r="C153" t="str">
            <v>Stevens Village Ira Council</v>
          </cell>
          <cell r="D153" t="str">
            <v>Not regulated</v>
          </cell>
        </row>
        <row r="154">
          <cell r="C154" t="str">
            <v>Middle Kuskokwim Electric</v>
          </cell>
          <cell r="D154" t="str">
            <v>Regulated</v>
          </cell>
          <cell r="G154">
            <v>12485</v>
          </cell>
        </row>
        <row r="155">
          <cell r="C155" t="str">
            <v>Takotna Community Assoc Inc</v>
          </cell>
          <cell r="D155" t="str">
            <v>Not regulated</v>
          </cell>
        </row>
        <row r="156">
          <cell r="C156" t="str">
            <v>Tanana Power Company Inc</v>
          </cell>
          <cell r="D156" t="str">
            <v>Regulated</v>
          </cell>
          <cell r="G156">
            <v>18474</v>
          </cell>
        </row>
        <row r="157">
          <cell r="C157" t="str">
            <v>Tatitlek Village Ira Council</v>
          </cell>
          <cell r="D157" t="str">
            <v>Regulated</v>
          </cell>
          <cell r="G157">
            <v>18480</v>
          </cell>
        </row>
        <row r="158">
          <cell r="C158" t="str">
            <v>Alaska Village Electric Cooperative</v>
          </cell>
          <cell r="D158" t="str">
            <v>Not regulated</v>
          </cell>
          <cell r="G158">
            <v>221</v>
          </cell>
        </row>
        <row r="159">
          <cell r="C159" t="str">
            <v>Tenakee Springs, City of</v>
          </cell>
          <cell r="D159" t="str">
            <v>Not regulated</v>
          </cell>
          <cell r="G159">
            <v>18541</v>
          </cell>
        </row>
        <row r="160">
          <cell r="C160" t="str">
            <v>Alaska Power &amp; Telephone Company</v>
          </cell>
          <cell r="D160" t="str">
            <v>Regulated</v>
          </cell>
          <cell r="G160">
            <v>219</v>
          </cell>
        </row>
        <row r="161">
          <cell r="C161" t="str">
            <v>Alaska Power &amp; Telephone Company</v>
          </cell>
          <cell r="D161" t="str">
            <v>Regulated</v>
          </cell>
          <cell r="G161">
            <v>219</v>
          </cell>
        </row>
        <row r="162">
          <cell r="C162" t="str">
            <v>Alaska Village Electric Cooperative</v>
          </cell>
          <cell r="D162" t="str">
            <v>Not regulated</v>
          </cell>
          <cell r="G162">
            <v>221</v>
          </cell>
        </row>
        <row r="163">
          <cell r="C163" t="str">
            <v>Alaska Village Electric Cooperative</v>
          </cell>
          <cell r="D163" t="str">
            <v>Not regulated</v>
          </cell>
          <cell r="G163">
            <v>221</v>
          </cell>
        </row>
        <row r="164">
          <cell r="C164" t="str">
            <v>Alaska Power &amp; Telephone Company</v>
          </cell>
          <cell r="D164" t="str">
            <v>Regulated</v>
          </cell>
          <cell r="G164">
            <v>219</v>
          </cell>
        </row>
        <row r="165">
          <cell r="C165" t="str">
            <v>Tuluksak Traditional</v>
          </cell>
          <cell r="D165" t="str">
            <v>Regulated, rate exemption</v>
          </cell>
        </row>
        <row r="166">
          <cell r="C166" t="str">
            <v>Tuntutuliak Community</v>
          </cell>
          <cell r="D166" t="str">
            <v>Regulated, rate exemption</v>
          </cell>
          <cell r="G166">
            <v>19267</v>
          </cell>
        </row>
        <row r="167">
          <cell r="C167" t="str">
            <v>Alaska Village Electric Cooperative</v>
          </cell>
          <cell r="D167" t="str">
            <v>Not regulated</v>
          </cell>
          <cell r="G167">
            <v>221</v>
          </cell>
        </row>
        <row r="168">
          <cell r="C168" t="str">
            <v>Twin Hills Village Council</v>
          </cell>
          <cell r="D168" t="str">
            <v>Not regulated</v>
          </cell>
        </row>
        <row r="169">
          <cell r="C169" t="str">
            <v>Unalakleet Valley Electric Cooperative</v>
          </cell>
          <cell r="D169" t="str">
            <v>Regulated</v>
          </cell>
          <cell r="G169">
            <v>40548</v>
          </cell>
        </row>
        <row r="170">
          <cell r="C170" t="str">
            <v>Unalaska, City of</v>
          </cell>
          <cell r="D170" t="str">
            <v>Not regulated</v>
          </cell>
          <cell r="G170">
            <v>19454</v>
          </cell>
        </row>
        <row r="171">
          <cell r="C171" t="str">
            <v>Venetie Village Electric</v>
          </cell>
          <cell r="D171" t="str">
            <v>Regulated, rate exemption</v>
          </cell>
        </row>
        <row r="172">
          <cell r="C172" t="str">
            <v>North Slope Borough Power &amp; Light</v>
          </cell>
          <cell r="D172" t="str">
            <v>Not regulated</v>
          </cell>
          <cell r="G172">
            <v>26616</v>
          </cell>
        </row>
        <row r="173">
          <cell r="C173" t="str">
            <v>Alaska Village Electric Cooperative</v>
          </cell>
          <cell r="D173" t="str">
            <v>Not regulated</v>
          </cell>
          <cell r="G173">
            <v>221</v>
          </cell>
        </row>
        <row r="174">
          <cell r="C174" t="str">
            <v>Alaska Power &amp; Telephone Company</v>
          </cell>
          <cell r="D174" t="str">
            <v>Regulated</v>
          </cell>
          <cell r="G174">
            <v>219</v>
          </cell>
        </row>
        <row r="175">
          <cell r="C175" t="str">
            <v>White Mountain, City of</v>
          </cell>
          <cell r="D175" t="str">
            <v>Not regulated</v>
          </cell>
          <cell r="G175">
            <v>20535</v>
          </cell>
        </row>
        <row r="176">
          <cell r="C176" t="str">
            <v>Yakutat Power Inc</v>
          </cell>
          <cell r="D176" t="str">
            <v>Not regulated</v>
          </cell>
          <cell r="G176">
            <v>30150</v>
          </cell>
        </row>
      </sheetData>
      <sheetData sheetId="15"/>
      <sheetData sheetId="16"/>
      <sheetData sheetId="17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eil McMahon" refreshedDate="45056.487760300923" createdVersion="8" refreshedVersion="8" minRefreshableVersion="3" recordCount="1148" xr:uid="{E966DC71-AF00-4ED5-8D7B-DA987F6EEEA7}">
  <cacheSource type="worksheet">
    <worksheetSource ref="A1:AV1048576" sheet="Infrastructure FINAL 2023-11-13"/>
  </cacheSource>
  <cacheFields count="48">
    <cacheField name="AEA plant ID" numFmtId="0">
      <sharedItems containsBlank="1" count="260">
        <s v="P243"/>
        <s v="P235"/>
        <s v="P201"/>
        <s v="P199"/>
        <s v="P200"/>
        <s v="P156"/>
        <s v="P268"/>
        <s v="P257"/>
        <s v="P271"/>
        <s v="P266"/>
        <s v="P1"/>
        <s v="P142"/>
        <s v="P244"/>
        <s v="P231"/>
        <s v="P6"/>
        <s v="P8"/>
        <s v="P11"/>
        <s v="P12"/>
        <s v="P13"/>
        <s v="P7"/>
        <s v="P10"/>
        <s v="P9"/>
        <s v="P41"/>
        <s v="P42"/>
        <s v="P16"/>
        <s v="P15"/>
        <s v="P21"/>
        <s v="P19"/>
        <s v="P18"/>
        <s v="P17"/>
        <s v="P24"/>
        <s v="P31"/>
        <s v="P33"/>
        <s v="P20"/>
        <s v="P34"/>
        <s v="P22"/>
        <s v="P36"/>
        <s v="P37"/>
        <s v="P23"/>
        <s v="P43"/>
        <s v="P25"/>
        <s v="P26"/>
        <s v="P27"/>
        <s v="P28"/>
        <s v="P29"/>
        <s v="P40"/>
        <s v="P35"/>
        <s v="P105"/>
        <s v="P296"/>
        <s v="P101"/>
        <s v="P102"/>
        <s v="P120"/>
        <s v="P121"/>
        <s v="P122"/>
        <s v="P103"/>
        <s v="P123"/>
        <s v="P128"/>
        <s v="P127"/>
        <s v="P129"/>
        <s v="P130"/>
        <s v="P126"/>
        <s v="P152"/>
        <s v="P151"/>
        <s v="P149"/>
        <s v="P150"/>
        <s v="P147"/>
        <s v="P146"/>
        <s v="P148"/>
        <s v="P187"/>
        <s v="P182"/>
        <s v="P185"/>
        <s v="P183"/>
        <s v="P184"/>
        <s v="P180"/>
        <s v="P186"/>
        <s v="P181"/>
        <s v="P189"/>
        <s v="P197"/>
        <s v="P207"/>
        <s v="P228"/>
        <s v="P158"/>
        <s v="P155"/>
        <s v="P157"/>
        <s v="P198"/>
        <s v="P224"/>
        <s v="P154"/>
        <s v="P253"/>
        <s v="P249"/>
        <s v="P240"/>
        <s v="P241"/>
        <s v="P242"/>
        <s v="P175"/>
        <s v="P172"/>
        <s v="P173"/>
        <s v="P171"/>
        <s v="P174"/>
        <s v="P176"/>
        <s v="P263"/>
        <s v="P264"/>
        <s v="P239"/>
        <s v="P273"/>
        <s v="P215"/>
        <s v="P133"/>
        <s v="P132"/>
        <s v="P134"/>
        <s v="P131"/>
        <s v="P45"/>
        <s v="P46"/>
        <s v="P79"/>
        <s v="P48"/>
        <s v="P49"/>
        <s v="P80"/>
        <s v="P50"/>
        <s v="P51"/>
        <s v="P52"/>
        <s v="P82"/>
        <s v="P83"/>
        <s v="P84"/>
        <s v="P53"/>
        <s v="P85"/>
        <s v="P86"/>
        <s v="P54"/>
        <s v="P55"/>
        <s v="P56"/>
        <s v="P58"/>
        <s v="P59"/>
        <s v="P87"/>
        <s v="P88"/>
        <s v="P60"/>
        <s v="P61"/>
        <s v="P89"/>
        <s v="P62"/>
        <s v="P63"/>
        <s v="P90"/>
        <s v="P64"/>
        <s v="P91"/>
        <s v="P65"/>
        <s v="P66"/>
        <s v="P93"/>
        <s v="P68"/>
        <s v="P69"/>
        <s v="P70"/>
        <s v="P94"/>
        <s v="P95"/>
        <s v="P71"/>
        <s v="P72"/>
        <s v="P67"/>
        <s v="P73"/>
        <s v="P74"/>
        <s v="P96"/>
        <s v="P75"/>
        <s v="P76"/>
        <s v="P97"/>
        <s v="P77"/>
        <s v="P98"/>
        <s v="P47"/>
        <s v="P81"/>
        <s v="P57"/>
        <s v="P78"/>
        <s v="P229"/>
        <s v="P110"/>
        <s v="P255"/>
        <s v="P254"/>
        <s v="P278"/>
        <s v="P163"/>
        <s v="P166"/>
        <s v="P164"/>
        <s v="P165"/>
        <s v="P261"/>
        <s v="P216"/>
        <s v="P217"/>
        <s v="P218"/>
        <s v="P219"/>
        <s v="P220"/>
        <s v="P221"/>
        <s v="P222"/>
        <s v="P124"/>
        <s v="P144"/>
        <s v="P162"/>
        <s v="P191"/>
        <s v="P177"/>
        <s v="P107"/>
        <s v="P5"/>
        <s v="P118"/>
        <s v="P208"/>
        <s v="P139"/>
        <s v="P196"/>
        <s v="P194"/>
        <s v="P160"/>
        <s v="P108"/>
        <s v="P238"/>
        <s v="P212"/>
        <s v="P145"/>
        <s v="P202"/>
        <s v="P203"/>
        <s v="P205"/>
        <s v="P206"/>
        <s v="P259"/>
        <s v="P159"/>
        <s v="P193"/>
        <s v="P225"/>
        <s v="P125"/>
        <s v="P256"/>
        <s v="P236"/>
        <s v="P210"/>
        <s v="P119"/>
        <s v="P169"/>
        <s v="P153"/>
        <s v="P265"/>
        <s v="P192"/>
        <s v="P135"/>
        <s v="P247"/>
        <s v="P233"/>
        <s v="P232"/>
        <s v="P179"/>
        <s v="P223"/>
        <s v="P272"/>
        <s v="P237"/>
        <s v="P3"/>
        <s v="P214"/>
        <s v="P111"/>
        <s v="P230"/>
        <s v="P113"/>
        <s v="P117"/>
        <s v="P178"/>
        <s v="P248"/>
        <s v="P2"/>
        <s v="P267"/>
        <s v="P109"/>
        <s v="P195"/>
        <s v="P209"/>
        <s v="P4"/>
        <s v="P116"/>
        <s v="P211"/>
        <s v="P188"/>
        <s v="P213"/>
        <s v="P227"/>
        <s v="P270"/>
        <s v="P258"/>
        <s v="P161"/>
        <s v="P114"/>
        <s v="P100"/>
        <s v="P115"/>
        <s v="P190"/>
        <s v="P246"/>
        <s v="P136"/>
        <s v="P138"/>
        <s v="P137"/>
        <s v="P260"/>
        <s v="P262"/>
        <s v="P14"/>
        <s v="P106"/>
        <s v="P297"/>
        <s v="P252"/>
        <s v="P234"/>
        <s v="P293"/>
        <s v="P275"/>
        <s v="P276"/>
        <s v="P298"/>
        <m/>
      </sharedItems>
    </cacheField>
    <cacheField name="Plant Name" numFmtId="0">
      <sharedItems containsBlank="1" count="260">
        <s v="South Fork Hydro (Eagle River)"/>
        <s v="Willow Solar"/>
        <s v="Purple Lake"/>
        <s v="Centennial"/>
        <s v="Chester Lake"/>
        <s v="Bradley Lake"/>
        <s v="Eielson AFB Central Heat &amp; Power Plant"/>
        <s v="Tesoro Kenai Cogeneration Plant"/>
        <s v="Westward Seafoods"/>
        <s v="Unisea G 2"/>
        <s v="Agrium Kenai Nitrogen Operations"/>
        <s v="Fire Island Wind"/>
        <s v="Tyee Lake Hydroelectric Facility"/>
        <s v="Platinum"/>
        <s v="Annex Creek"/>
        <s v="Gold Creek"/>
        <s v="Lemon Creek"/>
        <s v="Salmon Creek 1"/>
        <s v="Snettisham"/>
        <s v="Auke Bay"/>
        <s v="Lake Dorothy Hydroelectric Project"/>
        <s v="Industrial Plant"/>
        <s v="Dewey Lakes "/>
        <s v="Lutak"/>
        <s v="Goat Lake Hydro"/>
        <s v="Black Bear Lake"/>
        <s v="False Island"/>
        <s v="Viking"/>
        <s v="South Fork"/>
        <s v="Kasidaya Creek Hydro"/>
        <s v="Klawock Power Generation Station"/>
        <s v="Bettles"/>
        <s v="Coffman Cove"/>
        <s v="Craig"/>
        <s v="Eagle"/>
        <s v="Haines"/>
        <s v="Healy Lake"/>
        <s v="Hollis"/>
        <s v="Hydaburg"/>
        <s v="Naukati Bay"/>
        <s v="Northway"/>
        <s v="Skagway"/>
        <s v="Slana Generating Station "/>
        <s v="Thorne Bay Plant"/>
        <s v="Tok"/>
        <s v="Whale Pass"/>
        <s v="Gustavus"/>
        <s v="Aniak"/>
        <s v="Chugach Storage"/>
        <s v="Anchorage 1"/>
        <s v="Eklutna Hydro Project"/>
        <s v="Beluga"/>
        <s v="Cooper Lake"/>
        <s v="International"/>
        <s v="George M Sullivan Generation Plant 2"/>
        <s v="Southcentral Power Project"/>
        <s v="Solomon Gulch"/>
        <s v="Glennallen"/>
        <s v="Valdez"/>
        <s v="Valdez Cogen"/>
        <s v="Allison Creek Hydro"/>
        <s v="GVEA Solar Farm"/>
        <s v="North Pole"/>
        <s v="Fairbanks"/>
        <s v="Healy"/>
        <s v="Delta Power"/>
        <s v="Battery Energy Storage System"/>
        <s v="Eva Creek Wind"/>
        <s v="Terror Lake Microgrid"/>
        <s v="Kodiak Microgrid"/>
        <s v="Port Lions Microgrid"/>
        <s v="Nymans Plant Microgrid"/>
        <s v="Pillar Mountain Wind Project Microgrid"/>
        <s v="ESS Battery Microgrid"/>
        <s v="Swampy Acres Microgrid"/>
        <s v="Flywheel Energy Storage System Microgrid"/>
        <s v="Kotzebue"/>
        <s v="Eklutna Generation Station"/>
        <s v="Naknek"/>
        <s v="Pelican"/>
        <s v="Seldovia"/>
        <s v="Bernice Lake"/>
        <s v="Nikiski Co-Generation"/>
        <s v="McGrath"/>
        <s v="Dillingham"/>
        <s v="Gwitchyaa Zhee"/>
        <s v="Manley Hot Springs"/>
        <s v="Tanana"/>
        <s v="Blue Lake Hydro"/>
        <s v="Green Lake"/>
        <s v="Jarvis Street"/>
        <s v="Swan Lake"/>
        <s v="Ketchikan"/>
        <s v="S W Bailey"/>
        <s v="Beaver Falls"/>
        <s v="Silvis"/>
        <s v="Whitman"/>
        <s v="Dutch Harbor"/>
        <s v="Unalaska Power Module"/>
        <s v="Seward"/>
        <s v="Wrangell"/>
        <s v="Snake River"/>
        <s v="Orca"/>
        <s v="Humpback Creek"/>
        <s v="Power Creek"/>
        <s v="Eyak Service Center BESS"/>
        <s v="Alakanuk"/>
        <s v="Ambler"/>
        <s v="Anvik"/>
        <s v="Brevig Mission"/>
        <s v="Chevak"/>
        <s v="Eek"/>
        <s v="Elim"/>
        <s v="Emmonak"/>
        <s v="Gambell"/>
        <s v="Goodnews Bay"/>
        <s v="Grayling"/>
        <s v="Holy Cross"/>
        <s v="Hooper Bay"/>
        <s v="Huslia"/>
        <s v="Kaltag"/>
        <s v="Kasigluk"/>
        <s v="Kiana"/>
        <s v="Kivalina"/>
        <s v="Koyuk"/>
        <s v="Marshall"/>
        <s v="Mekoryuk"/>
        <s v="Minto"/>
        <s v="Mountain Village"/>
        <s v="New Stuyahok"/>
        <s v="Nightmute"/>
        <s v="Noatak"/>
        <s v="Noorvik"/>
        <s v="Nulato"/>
        <s v="Nunapitchuk"/>
        <s v="Old Harbor"/>
        <s v="Pilot Station"/>
        <s v="Quinhagak"/>
        <s v="Russian Mission"/>
        <s v="Savoonga"/>
        <s v="Scammon Bay"/>
        <s v="Selawik"/>
        <s v="Shageluk"/>
        <s v="Shaktoolik"/>
        <s v="Shishmaref"/>
        <s v="Shungnak"/>
        <s v="Saint Mary's"/>
        <s v="Saint Michael"/>
        <s v="Stebbins"/>
        <s v="Teller"/>
        <s v="Togiak"/>
        <s v="Toksook Bay"/>
        <s v="Tununak"/>
        <s v="Upper Kalskag"/>
        <s v="Wales"/>
        <s v="Bethel"/>
        <s v="Ekwok"/>
        <s v="Kotlik"/>
        <s v="Yakutat"/>
        <s v="Blind Slough"/>
        <s v="Barrow"/>
        <s v="TNSG South Plant"/>
        <s v="TNSG North Plant"/>
        <s v="Klawock"/>
        <s v="Angoon"/>
        <s v="Chilkat Valley"/>
        <s v="Hoonah"/>
        <s v="Kake"/>
        <s v="Nikolski"/>
        <s v="Anaktuvuk Pass"/>
        <s v="Atqasuk"/>
        <s v="Kaktovik"/>
        <s v="Nuiqsut"/>
        <s v="Point Hope"/>
        <s v="Point Lay"/>
        <s v="Wainwright"/>
        <s v="Circle"/>
        <s v="Galena Electric Utility"/>
        <s v="Newhalen"/>
        <s v="Kwethluk"/>
        <s v="King Cove"/>
        <s v="Atka"/>
        <s v="Akutan"/>
        <s v="Chignik Bay"/>
        <s v="Napakiak"/>
        <s v="Egegik"/>
        <s v="Manokotak"/>
        <s v="Levelock"/>
        <s v="Hughes"/>
        <s v="Atmautluak"/>
        <s v="Saint Paul"/>
        <s v="Nelson Lagoon"/>
        <s v="Central"/>
        <s v="Chuathbaluk"/>
        <s v="Crooked Creek"/>
        <s v="Sleetmute"/>
        <s v="Stony River"/>
        <s v="Tuntutuliak"/>
        <s v="Soldotna"/>
        <s v="Larsen Bay"/>
        <s v="Ouzinkie"/>
        <s v="Clark's Point"/>
        <s v="Tenakee Springs"/>
        <s v="Ruby"/>
        <s v="Chefornak"/>
        <s v="Chitina"/>
        <s v="Deering"/>
        <s v="Golovin"/>
        <s v="Newtok"/>
        <s v="Kwigillingok"/>
        <s v="Diomede"/>
        <s v="Takotna"/>
        <s v="Kongiganak"/>
        <s v="Port Heiden"/>
        <s v="Kobuk"/>
        <s v="Nunam Iqua"/>
        <s v="White Mountain"/>
        <s v="Saint George"/>
        <s v="Akiachak"/>
        <s v="Nikolai"/>
        <s v="Beaver"/>
        <s v="Pilot Point"/>
        <s v="Buckland"/>
        <s v="Chignik Lake"/>
        <s v="Kipnuk"/>
        <s v="Port Alsworth"/>
        <s v="Akhiok"/>
        <s v="University of Alaska Fairbanks"/>
        <s v="Aurora Energy LLC Chena"/>
        <s v="Lime Village"/>
        <s v="Napaskiak"/>
        <s v="Akiak"/>
        <s v="Chignik Lagoon"/>
        <s v="Perryville"/>
        <s v="Kokhanok"/>
        <s v="Koliganek"/>
        <s v="Pedro Bay"/>
        <s v="Venetie"/>
        <s v="Tuluksak"/>
        <s v="Igiugig"/>
        <s v="Chalkyitsik"/>
        <s v="Karluk"/>
        <s v="Chenega Bay"/>
        <s v="Koyukuk"/>
        <s v="Stevens Village"/>
        <s v="Fort Greely Power Plant"/>
        <s v="JBER Landfill Gas Power Plant"/>
        <s v="Utility Plants Section"/>
        <s v="Twin Hills"/>
        <s v="Unalakleet"/>
        <s v="Delta Wind Farm"/>
        <s v="Arctic Village"/>
        <s v="TDX Saint Paul Wind"/>
        <s v="Sand Point"/>
        <s v="Rampart"/>
        <s v="Hiilangaay Hydro"/>
        <s v="Marathon Hydro"/>
        <s v="McRoberts Creek"/>
        <s v="Juniper Creek Hydroelectric Project"/>
        <m/>
      </sharedItems>
    </cacheField>
    <cacheField name="AEA operator ID" numFmtId="0">
      <sharedItems containsBlank="1" containsMixedTypes="1" containsNumber="1" containsInteger="1" minValue="0" maxValue="0"/>
    </cacheField>
    <cacheField name="EIA Utility ID" numFmtId="0">
      <sharedItems containsString="0" containsBlank="1" containsNumber="1" containsInteger="1" minValue="179" maxValue="60770"/>
    </cacheField>
    <cacheField name="Utility Name" numFmtId="0">
      <sharedItems containsBlank="1" containsMixedTypes="1" containsNumber="1" containsInteger="1" minValue="0" maxValue="0" count="123">
        <s v="South Fork Hydro, LLC"/>
        <s v="Renewable IPP"/>
        <s v="Metlakatla Power &amp; Light"/>
        <s v="Alaska Energy Authority"/>
        <s v="US Air Force Eielson AFB"/>
        <s v="Tesoro Alaska Company"/>
        <s v="Westward Seafoods Inc"/>
        <s v="Unisea Inc"/>
        <s v="Agrium US Inc"/>
        <s v="Fire Island Wind LLC"/>
        <s v="Southeast Alaska Power Agency"/>
        <s v="Platinum, City of"/>
        <s v="Alaska Electric Light &amp; Power Company"/>
        <s v="Alaska Power &amp; Telephone Company"/>
        <s v="Aniak Light &amp; Power"/>
        <s v="Chugach Electric Assn Inc"/>
        <s v="Copper Valley Elec Assn Inc"/>
        <s v="Golden Valley Elec Assn Inc"/>
        <s v="Kodiak Electric Assn Inc"/>
        <s v="Kotzebue Electric Association"/>
        <s v="Matanuska Electric Association"/>
        <s v="Naknek Electric Association"/>
        <s v="Pelican Utility"/>
        <s v="Homer Electric Assn Inc"/>
        <s v="Mcgrath Light &amp; Power"/>
        <s v="Nushagak Electric Cooperative"/>
        <s v="Gwitchyaa Zhee Utilities Company"/>
        <s v="TDX Manley Generating LLC"/>
        <s v="Tanana Power Company Inc"/>
        <s v="Sitka, City &amp; Borough of"/>
        <s v="Ketchikan Public Utilities"/>
        <s v="Unalaska, City of"/>
        <s v="Seward, City of"/>
        <s v="Wrangell, City of"/>
        <s v="Nome Joint Utility Systems"/>
        <s v="Cordova Electric Cooperative"/>
        <s v="Alaska Village Electric Cooperative"/>
        <s v="Petersburg, City of"/>
        <s v="Barrow Utilities &amp; Electric Cooperative Inc."/>
        <s v="TDX North Slope Generating Company"/>
        <s v="Inside Passage Elec Coop, Inc"/>
        <s v="Inside Passage Electric"/>
        <s v="Umnak Power Company"/>
        <s v="North Slope Borough Power &amp; Light"/>
        <s v="Circle Electric Utility"/>
        <s v="Galena, City of"/>
        <s v="I-N-N Electric Coop, Inc"/>
        <s v="Kwethluk Incorporated d/b/a Kuiggluum Kallugvia"/>
        <s v="King Cove, City of"/>
        <s v="Atka, City of"/>
        <s v="Akutan, City of"/>
        <s v="Chignik, City of"/>
        <s v="Napakiak Ircinraq"/>
        <s v="Egegik Light &amp; Power Co"/>
        <s v="Manokotak Power Company"/>
        <s v="Levelock Electrical Coop"/>
        <s v="Hughes Power &amp; Light"/>
        <s v="Atmautluak Tribal Utilities"/>
        <s v="Saint Paul Municipal Electric"/>
        <s v="Nelson Lagoon Electrical Coop"/>
        <s v="Gold Country Energy"/>
        <s v="Middle Kuskokwim Electric"/>
        <s v="Tuntutuliak Community"/>
        <s v="Alaska Electric G &amp; T Coop Inc"/>
        <s v="Larsen Bay Utility Company"/>
        <s v="Ouzinkie, City of"/>
        <s v="Clark's Point, City of"/>
        <s v="Tenakee Springs, City of"/>
        <s v="Ruby, City of"/>
        <s v="Naterkaq Light Plant (City of Chefornak)"/>
        <s v="Chitina Electric Inc"/>
        <s v="Ipnatchiaq Electric Company"/>
        <s v="Golovin Power Utilities"/>
        <s v="Ungusraq Power Company"/>
        <s v="Kwigillingok Power Company"/>
        <s v="Diomede Joint Utilities"/>
        <s v="Takotna Community Assoc Inc"/>
        <s v="Puvurnaq Power Company"/>
        <s v="Port Heiden Utilities"/>
        <s v="Kobuk Valley Electric Company"/>
        <s v="Nunam Iqua Electric Company"/>
        <s v="White Mountain, City of"/>
        <s v="Saint George, City of"/>
        <s v="Akiachak Native Community"/>
        <s v="Nikolai, City of"/>
        <s v="Beaver Joint Utilities"/>
        <s v="Pilot Point Electric Utility"/>
        <s v="Buckland, City of"/>
        <s v="Chignik Lake Electric Utility"/>
        <s v="Kipnuk Light Plant"/>
        <s v="Tanalian Electric Cooperative"/>
        <s v="Akhiok, City of"/>
        <s v="University of Alaska"/>
        <s v="Aurora Energy LLC Chena"/>
        <s v="Lime Village Electric Utility"/>
        <s v="Napaskiak Electric Utility"/>
        <s v="Akiak City Council"/>
        <s v="Chignik Lagoon Power Utility"/>
        <s v="Native Village of Perryville"/>
        <s v="Kokhanok Village Council"/>
        <s v="New Koliganek Village Council"/>
        <s v="Pedro Bay Village Council"/>
        <s v="Venetie Village Electric"/>
        <s v="Tuluksak Traditional"/>
        <s v="Igiugig Electric Company"/>
        <s v="Chalkyitsik Village Council"/>
        <s v="Alutiiq Power Company"/>
        <s v="Chenega Ira Council"/>
        <s v="Koyukuk, City of"/>
        <s v="Stevens Village Ira Council"/>
        <s v="Doyon Utilities Fort Greely"/>
        <s v="Doyon Utilities LLC"/>
        <s v="Doyon Utilities Fort Wainwright"/>
        <s v="Twin Hills Village Council"/>
        <s v="Unalakleet Valley Electric Cooperative"/>
        <s v="Alaska Environmental Power LLC"/>
        <s v="Arctic Village Electric Company"/>
        <s v="TDX Corporation"/>
        <s v="Rampart Village Council"/>
        <s v="Haida Energy, Inc."/>
        <n v="0"/>
        <s v="Juniper Creek Hydroetlectric"/>
        <m/>
      </sharedItems>
    </cacheField>
    <cacheField name="EIA Plant Code" numFmtId="0">
      <sharedItems containsString="0" containsBlank="1" containsNumber="1" containsInteger="1" minValue="62" maxValue="62714"/>
    </cacheField>
    <cacheField name="Name of Water Source" numFmtId="0">
      <sharedItems containsBlank="1"/>
    </cacheField>
    <cacheField name="PCE ID" numFmtId="0">
      <sharedItems containsString="0" containsBlank="1" containsNumber="1" containsInteger="1" minValue="331010" maxValue="332900" count="165">
        <m/>
        <n v="332490"/>
        <n v="331060"/>
        <n v="331080"/>
        <n v="331090"/>
        <n v="331110"/>
        <n v="331120"/>
        <n v="331130"/>
        <n v="331140"/>
        <n v="331150"/>
        <n v="331170"/>
        <n v="331180"/>
        <n v="331190"/>
        <n v="331195"/>
        <n v="331210"/>
        <n v="331220"/>
        <n v="331230"/>
        <n v="332010"/>
        <n v="331760"/>
        <n v="332130"/>
        <n v="332280"/>
        <n v="332460"/>
        <n v="332220"/>
        <n v="332430"/>
        <n v="332020"/>
        <n v="332200"/>
        <n v="332600"/>
        <n v="332340"/>
        <n v="331240"/>
        <n v="331250"/>
        <n v="331260"/>
        <n v="331270"/>
        <n v="331280"/>
        <n v="331290"/>
        <n v="331300"/>
        <n v="331310"/>
        <n v="331320"/>
        <n v="331330"/>
        <n v="331340"/>
        <n v="331350"/>
        <n v="331360"/>
        <n v="331370"/>
        <n v="331380"/>
        <n v="331390"/>
        <n v="331400"/>
        <n v="331410"/>
        <n v="331420"/>
        <n v="331440"/>
        <n v="331450"/>
        <n v="331460"/>
        <n v="331470"/>
        <n v="331480"/>
        <n v="331490"/>
        <n v="331500"/>
        <n v="331510"/>
        <n v="331520"/>
        <n v="331530"/>
        <n v="331540"/>
        <n v="331550"/>
        <n v="331570"/>
        <n v="331580"/>
        <n v="331590"/>
        <n v="331600"/>
        <n v="331610"/>
        <n v="331620"/>
        <n v="331630"/>
        <n v="331640"/>
        <n v="331650"/>
        <n v="331660"/>
        <n v="331670"/>
        <n v="331680"/>
        <n v="331685"/>
        <n v="331690"/>
        <n v="331700"/>
        <n v="331710"/>
        <n v="331720"/>
        <n v="331730"/>
        <n v="331800"/>
        <n v="331950"/>
        <n v="332120"/>
        <n v="332900"/>
        <n v="331155"/>
        <n v="332650"/>
        <n v="332660"/>
        <n v="332670"/>
        <n v="332680"/>
        <n v="332740"/>
        <n v="332350"/>
        <n v="332360"/>
        <n v="332370"/>
        <n v="332380"/>
        <n v="332390"/>
        <n v="332400"/>
        <n v="332410"/>
        <n v="331900"/>
        <n v="331990"/>
        <n v="332050"/>
        <n v="332150"/>
        <n v="332070"/>
        <n v="331750"/>
        <n v="331040"/>
        <n v="331860"/>
        <n v="332290"/>
        <n v="331940"/>
        <n v="332210"/>
        <n v="332180"/>
        <n v="332030"/>
        <n v="331780"/>
        <n v="332560"/>
        <n v="332320"/>
        <n v="331830"/>
        <n v="332230"/>
        <n v="332240"/>
        <n v="332260"/>
        <n v="332270"/>
        <n v="332720"/>
        <n v="332170"/>
        <n v="332440"/>
        <n v="331910"/>
        <n v="332630"/>
        <n v="332530"/>
        <n v="332310"/>
        <n v="331890"/>
        <n v="332060"/>
        <n v="332000"/>
        <n v="332870"/>
        <n v="332160"/>
        <n v="331930"/>
        <n v="332580"/>
        <n v="332510"/>
        <n v="332500"/>
        <n v="332090"/>
        <n v="332420"/>
        <n v="332890"/>
        <n v="332550"/>
        <n v="331020"/>
        <n v="332330"/>
        <n v="331790"/>
        <n v="332480"/>
        <n v="331820"/>
        <n v="331880"/>
        <n v="332080"/>
        <n v="332590"/>
        <n v="331010"/>
        <n v="332190"/>
        <n v="332300"/>
        <n v="331030"/>
        <n v="331870"/>
        <n v="332470"/>
        <n v="332100"/>
        <n v="332110"/>
        <n v="332450"/>
        <n v="332880"/>
        <n v="332710"/>
        <n v="332040"/>
        <n v="331840"/>
        <n v="331740"/>
        <n v="331850"/>
        <n v="332140"/>
        <n v="332570"/>
        <n v="332730"/>
        <n v="332850"/>
        <n v="331770"/>
        <n v="332540"/>
        <n v="332520"/>
      </sharedItems>
    </cacheField>
    <cacheField name="RCA CPCN" numFmtId="0">
      <sharedItems containsString="0" containsBlank="1" containsNumber="1" containsInteger="1" minValue="0" maxValue="760" count="109">
        <m/>
        <n v="0"/>
        <n v="1"/>
        <n v="2"/>
        <n v="5"/>
        <n v="8"/>
        <n v="10"/>
        <n v="13"/>
        <n v="16"/>
        <n v="17"/>
        <n v="18"/>
        <n v="22"/>
        <n v="24"/>
        <n v="32"/>
        <n v="44"/>
        <n v="45"/>
        <n v="63"/>
        <n v="72"/>
        <n v="92"/>
        <n v="100"/>
        <n v="103"/>
        <n v="106"/>
        <n v="108"/>
        <n v="111"/>
        <n v="150"/>
        <n v="160"/>
        <n v="169"/>
        <n v="212"/>
        <n v="214"/>
        <n v="227"/>
        <n v="240"/>
        <n v="242"/>
        <n v="254"/>
        <n v="256"/>
        <n v="274"/>
        <n v="280"/>
        <n v="281"/>
        <n v="289"/>
        <n v="291"/>
        <n v="293"/>
        <n v="297"/>
        <n v="319"/>
        <n v="320"/>
        <n v="321"/>
        <n v="330"/>
        <n v="332"/>
        <n v="337"/>
        <n v="339"/>
        <n v="340"/>
        <n v="341"/>
        <n v="343"/>
        <n v="344"/>
        <n v="345"/>
        <n v="353"/>
        <n v="357"/>
        <n v="360"/>
        <n v="363"/>
        <n v="364"/>
        <n v="365"/>
        <n v="368"/>
        <n v="369"/>
        <n v="373"/>
        <n v="375"/>
        <n v="376"/>
        <n v="383"/>
        <n v="394"/>
        <n v="395"/>
        <n v="399"/>
        <n v="407"/>
        <n v="408"/>
        <n v="409"/>
        <n v="410"/>
        <n v="412"/>
        <n v="416"/>
        <n v="420"/>
        <n v="425"/>
        <n v="432"/>
        <n v="437"/>
        <n v="446"/>
        <n v="447"/>
        <n v="449"/>
        <n v="452"/>
        <n v="520"/>
        <n v="570"/>
        <n v="625"/>
        <n v="635"/>
        <n v="658"/>
        <n v="659"/>
        <n v="660"/>
        <n v="661"/>
        <n v="662"/>
        <n v="663"/>
        <n v="664"/>
        <n v="681"/>
        <n v="682"/>
        <n v="683"/>
        <n v="686"/>
        <n v="687"/>
        <n v="709"/>
        <n v="720"/>
        <n v="724"/>
        <n v="726"/>
        <n v="729"/>
        <n v="741"/>
        <n v="742"/>
        <n v="747"/>
        <n v="749"/>
        <n v="759"/>
        <n v="760"/>
      </sharedItems>
    </cacheField>
    <cacheField name="Intertie ID" numFmtId="0">
      <sharedItems containsBlank="1" containsMixedTypes="1" containsNumber="1" containsInteger="1" minValue="0" maxValue="0"/>
    </cacheField>
    <cacheField name="Intertie name" numFmtId="0">
      <sharedItems containsBlank="1" containsMixedTypes="1" containsNumber="1" containsInteger="1" minValue="0" maxValue="0" count="163">
        <s v="Railbelt_grid"/>
        <s v="Metlakatla_grid"/>
        <s v="Unalaska_grid"/>
        <s v="SEAPA_grid"/>
        <s v="Platinum_grid"/>
        <s v="Juneau_grid"/>
        <s v="UpperLynnCanal_grid"/>
        <s v="Prince of Wales Is._grid"/>
        <s v="Bettles_grid"/>
        <s v="Eagle_grid"/>
        <s v="Healy Lake_grid"/>
        <s v="Northway_grid"/>
        <s v="Slana_grid"/>
        <s v="Tok_grid"/>
        <s v="Whale_Pass_grid"/>
        <s v="Gustavus_grid"/>
        <s v="Aniak_grid"/>
        <s v="CopperValley_grid"/>
        <s v="Kodiak_grid"/>
        <s v="Kotzebue_grid"/>
        <s v="Naknek_grid"/>
        <s v="Pelican_grid"/>
        <s v="McGrath_grid"/>
        <s v="Dillingham_grid"/>
        <s v="Fort Yukon_grid"/>
        <s v="Manley Hot Springs_grid"/>
        <s v="Tanana_grid"/>
        <s v="Sitka_grid"/>
        <s v="Nome_grid"/>
        <s v="Cordova_grid"/>
        <s v="Alakanuk_grid"/>
        <s v="Ambler_grid"/>
        <s v="Anvik_grid"/>
        <s v="Brevig Mission_grid"/>
        <s v="Chevak_grid"/>
        <s v="Eek_grid"/>
        <s v="Elim_grid"/>
        <s v="Emmonak_grid"/>
        <s v="Gambell_grid"/>
        <s v="Goodnews Bay_grid"/>
        <s v="Grayling_grid"/>
        <s v="Holy Cross_grid"/>
        <s v="Hooper Bay_grid"/>
        <s v="Huslia_grid"/>
        <s v="Kaltag_grid"/>
        <s v="Kasigluk_grid"/>
        <s v="Kiana_grid"/>
        <s v="Kivalina_grid"/>
        <s v="Koyuk_grid"/>
        <s v="Marshall_grid"/>
        <s v="Mekoryuk_grid"/>
        <s v="Minto_grid"/>
        <s v="Saint Mary's_grid"/>
        <s v="New Stuyahok_grid"/>
        <s v="Toksook Bay_grid"/>
        <s v="Noatak_grid"/>
        <s v="Noorvik_grid"/>
        <s v="Nulato_grid"/>
        <s v="Nunapitchuk_grid"/>
        <s v="Old Harbor_grid"/>
        <s v="Pilot Station_grid"/>
        <s v="Quinhagak_grid"/>
        <s v="Russian Mission_grid"/>
        <s v="Savoonga_grid"/>
        <s v="Scammon Bay_grid"/>
        <s v="Selawik_grid"/>
        <s v="Shageluk_grid"/>
        <s v="Shaktoolik_grid"/>
        <s v="Shishmaref_grid"/>
        <s v="Shungnak_grid"/>
        <s v="Stebbins_grid"/>
        <s v="Teller_grid"/>
        <s v="Togiak_grid"/>
        <s v="Upper Kalskag_grid"/>
        <s v="Wales_grid"/>
        <s v="Bethel_grid"/>
        <s v="Ekwok_grid"/>
        <s v="Kotlik_grid"/>
        <s v="Yakutat_grid"/>
        <s v="Utqiagvik_grid"/>
        <s v="Deadhorse_grid"/>
        <s v="Angoon_grid"/>
        <s v="Hoonah_grid"/>
        <s v="Kake_grid"/>
        <s v="Nikolski_grid"/>
        <s v="Anaktuvuk Pass_grid"/>
        <s v="Atqasuk_grid"/>
        <s v="Kaktovik_grid"/>
        <s v="Nuiqsut_grid"/>
        <s v="Point Hope_grid"/>
        <s v="Point Lay_grid"/>
        <s v="Wainwright_grid"/>
        <s v="Circle_grid"/>
        <s v="Galena_grid"/>
        <s v="Newhalen_grid"/>
        <s v="Kwethluk_grid"/>
        <s v="King Cove_grid"/>
        <s v="Atka_grid"/>
        <s v="Akutan_grid"/>
        <s v="Chignik_grid"/>
        <s v="Egegik_grid"/>
        <s v="Manokotak_grid"/>
        <s v="Levelock_grid"/>
        <s v="Hughes_grid"/>
        <s v="Atmautluak_grid"/>
        <s v="Saint Paul_grid"/>
        <s v="Nelson Lagoon_grid"/>
        <s v="Central_grid"/>
        <s v="Chuathbaluk_grid"/>
        <s v="Crooked Creek_grid"/>
        <s v="Sleetmute_grid"/>
        <s v="Stony River_grid"/>
        <s v="Tuntutuliak_grid"/>
        <s v="Larsen Bay_grid"/>
        <s v="Ouzinkie_grid"/>
        <s v="Clark's Point_grid"/>
        <s v="Tenakee Springs_grid"/>
        <s v="Ruby_grid"/>
        <s v="Chefornak_grid"/>
        <s v="Chitina_grid"/>
        <s v="Deering_grid"/>
        <s v="Golovin_grid"/>
        <s v="Newtok_grid"/>
        <s v="Kwigillingok_grid"/>
        <s v="Diomede_grid"/>
        <s v="Takotna_grid"/>
        <s v="Kongiganak_grid"/>
        <s v="Port Heiden_grid"/>
        <s v="Nunam Iqua_grid"/>
        <s v="WhiteMountain_grid"/>
        <s v="Saint George_grid"/>
        <s v="Akiachak_grid"/>
        <s v="Nikolai_grid"/>
        <s v="Beaver_grid"/>
        <s v="Pilot Point_grid"/>
        <s v="Buckland_grid"/>
        <s v="Chignik Lake_grid"/>
        <s v="Kipnuk_grid"/>
        <s v="Port Alsworth_grid"/>
        <s v="Akhiok_grid"/>
        <s v="Lime Village_grid"/>
        <s v="Napaskiak_grid"/>
        <s v="Akiak_grid"/>
        <s v="Chignik Lagoon_grid"/>
        <s v="Perryville_grid"/>
        <s v="Kokhanok_grid"/>
        <s v="Koliganek_grid"/>
        <s v="Pedro Bay_grid"/>
        <s v="Venetie_grid"/>
        <s v="Tuluksak_grid"/>
        <s v="Igiugig_grid"/>
        <s v="Chalkyitsik_grid"/>
        <s v="Karluk_grid"/>
        <s v="Chenega_grid"/>
        <s v="Koyukuk_grid"/>
        <s v="Stevens Village_grid"/>
        <s v="Twin Hills_grid"/>
        <s v="Unalakleet_grid"/>
        <s v="Arctic Village_grid"/>
        <s v="Sand Point_grid"/>
        <s v="Rampart_grid"/>
        <n v="0"/>
        <m/>
      </sharedItems>
    </cacheField>
    <cacheField name="Energy Region" numFmtId="0">
      <sharedItems containsBlank="1" count="13">
        <s v="Railbelt"/>
        <s v="Southeast"/>
        <s v="Aleutians"/>
        <s v="Lower Yukon-Kuskokwim"/>
        <s v="Yukon-Koyukuk/Upper Tanana"/>
        <s v="Copper River/Chugach"/>
        <s v="Kodiak"/>
        <s v="Northwest Arctic"/>
        <s v="Bristol Bay"/>
        <s v="Bering Straits"/>
        <s v="North Slope"/>
        <e v="#N/A"/>
        <m/>
      </sharedItems>
    </cacheField>
    <cacheField name="Generator ID" numFmtId="0">
      <sharedItems containsBlank="1" containsMixedTypes="1" containsNumber="1" containsInteger="1" minValue="1" maxValue="6"/>
    </cacheField>
    <cacheField name="Technology" numFmtId="0">
      <sharedItems containsBlank="1"/>
    </cacheField>
    <cacheField name="Prime Mover" numFmtId="0">
      <sharedItems containsBlank="1" count="13">
        <s v="HY"/>
        <s v="PV"/>
        <s v="BA"/>
        <s v="IC"/>
        <s v="ST"/>
        <s v="GT"/>
        <s v="WT"/>
        <s v="HA"/>
        <s v="FW"/>
        <s v="CA"/>
        <s v="CT"/>
        <s v="BT"/>
        <m/>
      </sharedItems>
    </cacheField>
    <cacheField name="Data Source year" numFmtId="0">
      <sharedItems containsString="0" containsBlank="1" containsNumber="1" containsInteger="1" minValue="2020" maxValue="2021"/>
    </cacheField>
    <cacheField name="Data Source" numFmtId="0">
      <sharedItems containsBlank="1" count="12">
        <s v="AEA"/>
        <s v="Renewable IPP website"/>
        <s v="EIA860"/>
        <s v="AEA PH Assessment"/>
        <m/>
        <s v="City of Unalaska"/>
        <s v="NWAB"/>
        <s v="IES website"/>
        <s v="EIA-860"/>
        <s v="DOE"/>
        <s v="IES"/>
        <s v="ADN"/>
      </sharedItems>
    </cacheField>
    <cacheField name="Ownership" numFmtId="0">
      <sharedItems containsBlank="1"/>
    </cacheField>
    <cacheField name="Nameplate Capacity (MW)" numFmtId="0">
      <sharedItems containsString="0" containsBlank="1" containsNumber="1" minValue="0" maxValue="102.6"/>
    </cacheField>
    <cacheField name="Storage Capacity (MWh)" numFmtId="0">
      <sharedItems containsString="0" containsBlank="1" containsNumber="1" minValue="4.4999999999999997E-3" maxValue="0.5"/>
    </cacheField>
    <cacheField name="Nameplate Power Factor" numFmtId="0">
      <sharedItems containsBlank="1" containsMixedTypes="1" containsNumber="1" minValue="0.75" maxValue="0.98"/>
    </cacheField>
    <cacheField name="Summer Capacity (MW)" numFmtId="0">
      <sharedItems containsBlank="1" containsMixedTypes="1" containsNumber="1" minValue="0.1" maxValue="102.6"/>
    </cacheField>
    <cacheField name="Winter Capacity (MW)" numFmtId="0">
      <sharedItems containsBlank="1" containsMixedTypes="1" containsNumber="1" minValue="0.1" maxValue="86.5"/>
    </cacheField>
    <cacheField name="Minimum Load (MW)" numFmtId="0">
      <sharedItems containsBlank="1" containsMixedTypes="1" containsNumber="1" minValue="0" maxValue="63"/>
    </cacheField>
    <cacheField name="Uprate or Derate Completed " numFmtId="0">
      <sharedItems containsBlank="1"/>
    </cacheField>
    <cacheField name="Month Uprate or Derate Completed" numFmtId="0">
      <sharedItems containsBlank="1" containsMixedTypes="1" containsNumber="1" containsInteger="1" minValue="1" maxValue="12"/>
    </cacheField>
    <cacheField name="Year Uprate or Derate Completed" numFmtId="0">
      <sharedItems containsBlank="1" containsMixedTypes="1" containsNumber="1" containsInteger="1" minValue="1984" maxValue="2020"/>
    </cacheField>
    <cacheField name="Status" numFmtId="0">
      <sharedItems containsBlank="1" count="8">
        <s v="OP"/>
        <s v="RE"/>
        <s v="SB"/>
        <s v="OS"/>
        <m/>
        <s v="IP"/>
        <s v="OA"/>
        <s v="UNK"/>
      </sharedItems>
    </cacheField>
    <cacheField name="Synchronized to Transmission Grid" numFmtId="0">
      <sharedItems containsBlank="1"/>
    </cacheField>
    <cacheField name="Operating Month" numFmtId="0">
      <sharedItems containsBlank="1" containsMixedTypes="1" containsNumber="1" containsInteger="1" minValue="0" maxValue="88"/>
    </cacheField>
    <cacheField name="Operating Year" numFmtId="0">
      <sharedItems containsBlank="1" containsMixedTypes="1" containsNumber="1" containsInteger="1" minValue="1909" maxValue="2022"/>
    </cacheField>
    <cacheField name="Planned or Actual Retirement Month" numFmtId="0">
      <sharedItems containsBlank="1" containsMixedTypes="1" containsNumber="1" containsInteger="1" minValue="1" maxValue="12"/>
    </cacheField>
    <cacheField name="Planned or Actual Retirement Year" numFmtId="0">
      <sharedItems containsBlank="1" containsMixedTypes="1" containsNumber="1" containsInteger="1" minValue="1993" maxValue="2040"/>
    </cacheField>
    <cacheField name="Associated with Combined Heat and Power System" numFmtId="0">
      <sharedItems containsBlank="1"/>
    </cacheField>
    <cacheField name="Sector Name" numFmtId="0">
      <sharedItems containsBlank="1"/>
    </cacheField>
    <cacheField name="Sector" numFmtId="0">
      <sharedItems containsString="0" containsBlank="1" containsNumber="1" containsInteger="1" minValue="1" maxValue="7"/>
    </cacheField>
    <cacheField name="Energy Source 1" numFmtId="0">
      <sharedItems containsBlank="1"/>
    </cacheField>
    <cacheField name="Energy Source 2" numFmtId="0">
      <sharedItems containsBlank="1"/>
    </cacheField>
    <cacheField name="Startup Source 1" numFmtId="0">
      <sharedItems containsBlank="1"/>
    </cacheField>
    <cacheField name="Startup Source 2" numFmtId="0">
      <sharedItems containsBlank="1"/>
    </cacheField>
    <cacheField name="Turbines or Hydrokinetic Buoys" numFmtId="0">
      <sharedItems containsBlank="1" containsMixedTypes="1" containsNumber="1" containsInteger="1" minValue="0" maxValue="15"/>
    </cacheField>
    <cacheField name="Time from Cold Shutdown to Full Load" numFmtId="0">
      <sharedItems containsBlank="1"/>
    </cacheField>
    <cacheField name="Multiple Fuels?" numFmtId="0">
      <sharedItems containsBlank="1"/>
    </cacheField>
    <cacheField name="Cofire Fuels?" numFmtId="0">
      <sharedItems containsBlank="1"/>
    </cacheField>
    <cacheField name="Switch Between Oil and Natural Gas?" numFmtId="0">
      <sharedItems containsBlank="1"/>
    </cacheField>
    <cacheField name="Notes" numFmtId="0">
      <sharedItems containsBlank="1"/>
    </cacheField>
    <cacheField name="Engine Make" numFmtId="0">
      <sharedItems containsBlank="1"/>
    </cacheField>
    <cacheField name=" Engine Model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48">
  <r>
    <x v="0"/>
    <x v="0"/>
    <s v="AEA-152"/>
    <m/>
    <x v="0"/>
    <m/>
    <s v="South Fork Eagle River"/>
    <x v="0"/>
    <x v="0"/>
    <s v="215-1985"/>
    <x v="0"/>
    <x v="0"/>
    <m/>
    <s v="Conventional Hydroelectric"/>
    <x v="0"/>
    <m/>
    <x v="0"/>
    <m/>
    <n v="1.2"/>
    <m/>
    <m/>
    <m/>
    <m/>
    <m/>
    <m/>
    <m/>
    <m/>
    <x v="0"/>
    <m/>
    <m/>
    <n v="2013"/>
    <m/>
    <m/>
    <m/>
    <s v="Electric Utility"/>
    <n v="1"/>
    <s v="WAT"/>
    <m/>
    <m/>
    <m/>
    <n v="0"/>
    <m/>
    <m/>
    <m/>
    <m/>
    <m/>
    <m/>
    <m/>
  </r>
  <r>
    <x v="1"/>
    <x v="1"/>
    <s v="AEA-151"/>
    <m/>
    <x v="1"/>
    <m/>
    <m/>
    <x v="0"/>
    <x v="0"/>
    <s v="215-1985"/>
    <x v="0"/>
    <x v="0"/>
    <m/>
    <s v="Solar PV"/>
    <x v="1"/>
    <m/>
    <x v="0"/>
    <m/>
    <n v="0.14000000000000001"/>
    <m/>
    <m/>
    <m/>
    <m/>
    <m/>
    <m/>
    <m/>
    <m/>
    <x v="0"/>
    <m/>
    <n v="8"/>
    <n v="2018"/>
    <m/>
    <m/>
    <m/>
    <s v="Electric Utility"/>
    <n v="1"/>
    <s v="SUN"/>
    <m/>
    <m/>
    <m/>
    <n v="0"/>
    <m/>
    <m/>
    <m/>
    <m/>
    <m/>
    <m/>
    <m/>
  </r>
  <r>
    <x v="1"/>
    <x v="1"/>
    <s v="AEA-151"/>
    <m/>
    <x v="1"/>
    <m/>
    <m/>
    <x v="0"/>
    <x v="0"/>
    <s v="215-1985"/>
    <x v="0"/>
    <x v="0"/>
    <m/>
    <s v="Solar PV"/>
    <x v="1"/>
    <m/>
    <x v="1"/>
    <m/>
    <n v="1.2"/>
    <m/>
    <m/>
    <m/>
    <m/>
    <m/>
    <m/>
    <m/>
    <m/>
    <x v="0"/>
    <m/>
    <n v="11"/>
    <n v="2019"/>
    <m/>
    <m/>
    <m/>
    <m/>
    <m/>
    <s v="SUN"/>
    <m/>
    <m/>
    <m/>
    <m/>
    <m/>
    <m/>
    <m/>
    <m/>
    <m/>
    <m/>
    <m/>
  </r>
  <r>
    <x v="2"/>
    <x v="2"/>
    <s v="AEA-108"/>
    <n v="12385"/>
    <x v="2"/>
    <n v="6302"/>
    <m/>
    <x v="0"/>
    <x v="0"/>
    <s v="225_0000"/>
    <x v="1"/>
    <x v="1"/>
    <s v="1"/>
    <s v="Conventional Hydroelectric"/>
    <x v="0"/>
    <n v="2021"/>
    <x v="2"/>
    <s v="S"/>
    <n v="1.3"/>
    <m/>
    <n v="0.8"/>
    <n v="1.3"/>
    <n v="1.3"/>
    <n v="0.2"/>
    <s v="N"/>
    <s v=" "/>
    <s v=" "/>
    <x v="0"/>
    <s v="X"/>
    <n v="1"/>
    <n v="1956"/>
    <s v=" "/>
    <s v=" "/>
    <s v="N"/>
    <s v="Electric Utility"/>
    <n v="1"/>
    <s v="WAT"/>
    <s v=""/>
    <s v=""/>
    <s v=""/>
    <s v=" "/>
    <s v="10M"/>
    <s v="N"/>
    <s v=""/>
    <s v=""/>
    <m/>
    <m/>
    <m/>
  </r>
  <r>
    <x v="2"/>
    <x v="2"/>
    <s v="AEA-108"/>
    <n v="12385"/>
    <x v="2"/>
    <n v="6302"/>
    <m/>
    <x v="0"/>
    <x v="0"/>
    <s v="225_0000"/>
    <x v="1"/>
    <x v="1"/>
    <s v="2"/>
    <s v="Conventional Hydroelectric"/>
    <x v="0"/>
    <n v="2021"/>
    <x v="2"/>
    <s v="S"/>
    <n v="1.3"/>
    <m/>
    <n v="0.8"/>
    <n v="1.3"/>
    <n v="1.3"/>
    <n v="0.2"/>
    <s v="N"/>
    <s v=" "/>
    <s v=" "/>
    <x v="0"/>
    <s v="X"/>
    <n v="1"/>
    <n v="1956"/>
    <s v=" "/>
    <s v=" "/>
    <s v="N"/>
    <s v="Electric Utility"/>
    <n v="1"/>
    <s v="WAT"/>
    <s v=""/>
    <s v=""/>
    <s v=""/>
    <s v=" "/>
    <s v="10M"/>
    <s v="N"/>
    <s v=""/>
    <s v=""/>
    <m/>
    <m/>
    <m/>
  </r>
  <r>
    <x v="2"/>
    <x v="2"/>
    <s v="AEA-108"/>
    <n v="12385"/>
    <x v="2"/>
    <n v="6302"/>
    <m/>
    <x v="0"/>
    <x v="0"/>
    <s v="225_0000"/>
    <x v="1"/>
    <x v="1"/>
    <s v="3"/>
    <s v="Conventional Hydroelectric"/>
    <x v="0"/>
    <n v="2021"/>
    <x v="2"/>
    <s v="S"/>
    <n v="1.3"/>
    <m/>
    <n v="0.8"/>
    <n v="1.3"/>
    <n v="1.3"/>
    <n v="0.2"/>
    <s v="N"/>
    <s v=" "/>
    <s v=" "/>
    <x v="0"/>
    <s v="X"/>
    <n v="12"/>
    <n v="1962"/>
    <s v=" "/>
    <s v=" "/>
    <s v="N"/>
    <s v="Electric Utility"/>
    <n v="1"/>
    <s v="WAT"/>
    <s v=""/>
    <s v=""/>
    <s v=""/>
    <s v=" "/>
    <s v="10M"/>
    <s v="N"/>
    <s v=""/>
    <s v=""/>
    <m/>
    <m/>
    <m/>
  </r>
  <r>
    <x v="3"/>
    <x v="3"/>
    <s v="AEA-108"/>
    <n v="12385"/>
    <x v="2"/>
    <n v="7112"/>
    <m/>
    <x v="0"/>
    <x v="0"/>
    <s v="225_0000"/>
    <x v="1"/>
    <x v="1"/>
    <m/>
    <s v="Batteries"/>
    <x v="2"/>
    <m/>
    <x v="0"/>
    <m/>
    <n v="1"/>
    <m/>
    <m/>
    <m/>
    <m/>
    <m/>
    <m/>
    <m/>
    <n v="2009"/>
    <x v="0"/>
    <m/>
    <m/>
    <n v="1996"/>
    <m/>
    <m/>
    <m/>
    <s v="Electric Utility"/>
    <n v="1"/>
    <s v="MWH"/>
    <m/>
    <m/>
    <m/>
    <n v="0"/>
    <m/>
    <m/>
    <m/>
    <m/>
    <m/>
    <m/>
    <m/>
  </r>
  <r>
    <x v="3"/>
    <x v="3"/>
    <s v="AEA-108"/>
    <n v="12385"/>
    <x v="2"/>
    <n v="7112"/>
    <m/>
    <x v="0"/>
    <x v="0"/>
    <s v="225_0000"/>
    <x v="1"/>
    <x v="1"/>
    <s v="IC6"/>
    <s v="Petroleum Liquids"/>
    <x v="3"/>
    <n v="2021"/>
    <x v="2"/>
    <s v="S"/>
    <n v="3.3"/>
    <m/>
    <n v="0.8"/>
    <n v="3.3"/>
    <n v="3.3"/>
    <n v="0.2"/>
    <s v="N"/>
    <s v=" "/>
    <s v=" "/>
    <x v="0"/>
    <s v="X"/>
    <n v="4"/>
    <n v="1987"/>
    <s v=" "/>
    <s v=" "/>
    <s v="N"/>
    <s v="Electric Utility"/>
    <n v="1"/>
    <s v="DFO"/>
    <s v=""/>
    <s v=""/>
    <s v=""/>
    <s v=" "/>
    <s v="10M"/>
    <s v="N"/>
    <s v="N"/>
    <s v="N"/>
    <m/>
    <m/>
    <m/>
  </r>
  <r>
    <x v="3"/>
    <x v="3"/>
    <s v="AEA-108"/>
    <n v="12385"/>
    <x v="2"/>
    <n v="7112"/>
    <m/>
    <x v="0"/>
    <x v="0"/>
    <s v="225_0000"/>
    <x v="1"/>
    <x v="1"/>
    <s v="IC7"/>
    <s v="Petroleum Liquids"/>
    <x v="3"/>
    <n v="2021"/>
    <x v="2"/>
    <s v="S"/>
    <n v="1.8"/>
    <m/>
    <n v="0.8"/>
    <n v="1.8"/>
    <n v="1.8"/>
    <n v="0.2"/>
    <s v="N"/>
    <s v=" "/>
    <s v=" "/>
    <x v="1"/>
    <s v="X"/>
    <n v="1"/>
    <n v="2017"/>
    <n v="9"/>
    <n v="2018"/>
    <s v="N"/>
    <s v="Electric Utility"/>
    <n v="1"/>
    <s v="DFO"/>
    <s v=""/>
    <s v=""/>
    <s v=""/>
    <s v=" "/>
    <s v="10M"/>
    <s v="N"/>
    <s v="N"/>
    <s v="N"/>
    <m/>
    <m/>
    <m/>
  </r>
  <r>
    <x v="4"/>
    <x v="4"/>
    <s v="AEA-108"/>
    <n v="12385"/>
    <x v="2"/>
    <n v="7168"/>
    <m/>
    <x v="0"/>
    <x v="0"/>
    <s v="225_0000"/>
    <x v="1"/>
    <x v="1"/>
    <s v="1"/>
    <s v="Conventional Hydroelectric"/>
    <x v="0"/>
    <n v="2021"/>
    <x v="2"/>
    <s v="S"/>
    <n v="1.3"/>
    <m/>
    <n v="0.9"/>
    <n v="1.2"/>
    <n v="1.2"/>
    <n v="0.2"/>
    <s v="N"/>
    <s v=" "/>
    <s v=" "/>
    <x v="0"/>
    <s v="X"/>
    <n v="1"/>
    <n v="1988"/>
    <s v=" "/>
    <s v=" "/>
    <s v="N"/>
    <s v="Electric Utility"/>
    <n v="1"/>
    <s v="WAT"/>
    <s v=""/>
    <s v=""/>
    <s v=""/>
    <s v=" "/>
    <s v="10M"/>
    <s v="N"/>
    <s v=""/>
    <s v=""/>
    <m/>
    <m/>
    <m/>
  </r>
  <r>
    <x v="5"/>
    <x v="5"/>
    <s v="AEA-129"/>
    <n v="42889"/>
    <x v="3"/>
    <n v="7367"/>
    <m/>
    <x v="0"/>
    <x v="0"/>
    <s v="215-1985"/>
    <x v="0"/>
    <x v="0"/>
    <s v="1"/>
    <s v="Conventional Hydroelectric"/>
    <x v="0"/>
    <n v="2021"/>
    <x v="2"/>
    <s v="W"/>
    <n v="63"/>
    <m/>
    <n v="0.95"/>
    <n v="63"/>
    <n v="63"/>
    <n v="63"/>
    <s v="N"/>
    <n v="8"/>
    <n v="2020"/>
    <x v="0"/>
    <s v="X"/>
    <n v="6"/>
    <n v="1991"/>
    <s v=" "/>
    <s v=" "/>
    <s v="N"/>
    <s v="Electric Utility"/>
    <n v="1"/>
    <s v="WAT"/>
    <s v=""/>
    <s v=""/>
    <s v=""/>
    <s v=" "/>
    <s v="10M"/>
    <s v="N"/>
    <s v=""/>
    <s v=""/>
    <m/>
    <m/>
    <m/>
  </r>
  <r>
    <x v="5"/>
    <x v="5"/>
    <s v="AEA-129"/>
    <n v="42889"/>
    <x v="3"/>
    <n v="7367"/>
    <m/>
    <x v="0"/>
    <x v="0"/>
    <s v="215-1985"/>
    <x v="0"/>
    <x v="0"/>
    <s v="2"/>
    <s v="Conventional Hydroelectric"/>
    <x v="0"/>
    <n v="2021"/>
    <x v="2"/>
    <s v="W"/>
    <n v="63"/>
    <m/>
    <n v="0.95"/>
    <n v="63"/>
    <n v="63"/>
    <n v="63"/>
    <s v="N"/>
    <n v="8"/>
    <n v="2020"/>
    <x v="0"/>
    <s v="X"/>
    <n v="6"/>
    <n v="1991"/>
    <s v=" "/>
    <s v=" "/>
    <s v="N"/>
    <s v="Electric Utility"/>
    <n v="1"/>
    <s v="WAT"/>
    <s v=""/>
    <s v=""/>
    <s v=""/>
    <s v=" "/>
    <s v="10M"/>
    <s v="N"/>
    <s v=""/>
    <s v=""/>
    <m/>
    <m/>
    <m/>
  </r>
  <r>
    <x v="6"/>
    <x v="6"/>
    <s v="AEA-120"/>
    <n v="22199"/>
    <x v="4"/>
    <n v="50392"/>
    <m/>
    <x v="0"/>
    <x v="0"/>
    <s v="215-1985"/>
    <x v="0"/>
    <x v="0"/>
    <s v="DG01"/>
    <s v="Petroleum Liquids"/>
    <x v="3"/>
    <n v="2021"/>
    <x v="2"/>
    <s v="S"/>
    <n v="1.5"/>
    <m/>
    <n v="0.8"/>
    <n v="1.4"/>
    <n v="1.4"/>
    <n v="0.3"/>
    <s v="N"/>
    <s v=" "/>
    <s v=" "/>
    <x v="2"/>
    <s v="Y"/>
    <n v="11"/>
    <n v="1998"/>
    <s v=" "/>
    <s v=" "/>
    <s v="N"/>
    <s v="Commercial CHP"/>
    <n v="5"/>
    <s v="DFO"/>
    <s v=""/>
    <s v=""/>
    <s v=""/>
    <s v=" "/>
    <s v="10M"/>
    <s v="N"/>
    <s v="N"/>
    <s v="N"/>
    <m/>
    <m/>
    <m/>
  </r>
  <r>
    <x v="6"/>
    <x v="6"/>
    <s v="AEA-120"/>
    <n v="22199"/>
    <x v="4"/>
    <n v="50392"/>
    <m/>
    <x v="0"/>
    <x v="0"/>
    <s v="215-1985"/>
    <x v="0"/>
    <x v="0"/>
    <s v="DG02"/>
    <s v="Petroleum Liquids"/>
    <x v="3"/>
    <n v="2021"/>
    <x v="2"/>
    <s v="S"/>
    <n v="1.5"/>
    <m/>
    <n v="0.8"/>
    <n v="1.4"/>
    <n v="1.4"/>
    <n v="0.3"/>
    <s v="N"/>
    <s v=" "/>
    <s v=" "/>
    <x v="2"/>
    <s v="Y"/>
    <n v="11"/>
    <n v="1998"/>
    <s v=" "/>
    <s v=" "/>
    <s v="N"/>
    <s v="Commercial CHP"/>
    <n v="5"/>
    <s v="DFO"/>
    <s v=""/>
    <s v=""/>
    <s v=""/>
    <s v=" "/>
    <s v="10M"/>
    <s v="N"/>
    <s v="N"/>
    <s v="N"/>
    <m/>
    <m/>
    <m/>
  </r>
  <r>
    <x v="6"/>
    <x v="6"/>
    <s v="AEA-120"/>
    <n v="22199"/>
    <x v="4"/>
    <n v="50392"/>
    <m/>
    <x v="0"/>
    <x v="0"/>
    <s v="215-1985"/>
    <x v="0"/>
    <x v="0"/>
    <s v="DG03"/>
    <s v="Petroleum Liquids"/>
    <x v="3"/>
    <n v="2021"/>
    <x v="2"/>
    <s v="S"/>
    <n v="1.5"/>
    <m/>
    <n v="0.8"/>
    <n v="1.4"/>
    <n v="1.4"/>
    <n v="0.3"/>
    <s v="N"/>
    <s v=" "/>
    <s v=" "/>
    <x v="2"/>
    <s v="Y"/>
    <n v="11"/>
    <n v="1998"/>
    <s v=" "/>
    <s v=" "/>
    <s v="N"/>
    <s v="Commercial CHP"/>
    <n v="5"/>
    <s v="DFO"/>
    <s v=""/>
    <s v=""/>
    <s v=""/>
    <s v=" "/>
    <s v="10M"/>
    <s v="N"/>
    <s v="N"/>
    <s v="N"/>
    <m/>
    <m/>
    <m/>
  </r>
  <r>
    <x v="6"/>
    <x v="6"/>
    <s v="AEA-120"/>
    <n v="22199"/>
    <x v="4"/>
    <n v="50392"/>
    <m/>
    <x v="0"/>
    <x v="0"/>
    <s v="215-1985"/>
    <x v="0"/>
    <x v="0"/>
    <s v="DG04"/>
    <s v="Petroleum Liquids"/>
    <x v="3"/>
    <n v="2021"/>
    <x v="2"/>
    <s v="S"/>
    <n v="1.5"/>
    <m/>
    <n v="0.8"/>
    <n v="1.4"/>
    <n v="1.4"/>
    <n v="0.3"/>
    <s v="N"/>
    <s v=" "/>
    <s v=" "/>
    <x v="2"/>
    <s v="Y"/>
    <n v="11"/>
    <n v="1998"/>
    <s v=" "/>
    <s v=" "/>
    <s v="N"/>
    <s v="Commercial CHP"/>
    <n v="5"/>
    <s v="DFO"/>
    <s v=""/>
    <s v=""/>
    <s v=""/>
    <s v=" "/>
    <s v="10M"/>
    <s v="N"/>
    <s v=""/>
    <s v="N"/>
    <m/>
    <m/>
    <m/>
  </r>
  <r>
    <x v="6"/>
    <x v="6"/>
    <s v="AEA-120"/>
    <n v="22199"/>
    <x v="4"/>
    <n v="50392"/>
    <m/>
    <x v="0"/>
    <x v="0"/>
    <s v="215-1985"/>
    <x v="0"/>
    <x v="0"/>
    <s v="TG1"/>
    <s v="Conventional Steam Coal"/>
    <x v="4"/>
    <n v="2021"/>
    <x v="2"/>
    <s v="S"/>
    <n v="2.5"/>
    <m/>
    <n v="0.8"/>
    <n v="0.5"/>
    <n v="2.2000000000000002"/>
    <n v="0.5"/>
    <s v="N"/>
    <s v=" "/>
    <s v=" "/>
    <x v="0"/>
    <s v="X"/>
    <n v="10"/>
    <n v="1952"/>
    <s v=" "/>
    <s v=" "/>
    <s v="Y"/>
    <s v="Commercial CHP"/>
    <n v="5"/>
    <s v="SUB"/>
    <s v=""/>
    <s v="SUB"/>
    <s v=""/>
    <s v=" "/>
    <s v="12H"/>
    <s v="N"/>
    <s v=""/>
    <s v="N"/>
    <m/>
    <m/>
    <m/>
  </r>
  <r>
    <x v="6"/>
    <x v="6"/>
    <s v="AEA-120"/>
    <n v="22199"/>
    <x v="4"/>
    <n v="50392"/>
    <m/>
    <x v="0"/>
    <x v="0"/>
    <s v="215-1985"/>
    <x v="0"/>
    <x v="0"/>
    <s v="TG2"/>
    <s v="Conventional Steam Coal"/>
    <x v="4"/>
    <n v="2021"/>
    <x v="2"/>
    <s v="S"/>
    <n v="2.5"/>
    <m/>
    <n v="0.8"/>
    <n v="0.5"/>
    <n v="2.2000000000000002"/>
    <n v="0.5"/>
    <s v="N"/>
    <s v=" "/>
    <s v=" "/>
    <x v="0"/>
    <s v="X"/>
    <n v="10"/>
    <n v="1952"/>
    <s v=" "/>
    <s v=" "/>
    <s v="Y"/>
    <s v="Commercial CHP"/>
    <n v="5"/>
    <s v="SUB"/>
    <s v=""/>
    <s v="SUB"/>
    <s v=""/>
    <s v=" "/>
    <s v="12H"/>
    <s v="N"/>
    <s v=""/>
    <s v="N"/>
    <m/>
    <m/>
    <m/>
  </r>
  <r>
    <x v="6"/>
    <x v="6"/>
    <s v="AEA-120"/>
    <n v="22199"/>
    <x v="4"/>
    <n v="50392"/>
    <m/>
    <x v="0"/>
    <x v="0"/>
    <s v="215-1985"/>
    <x v="0"/>
    <x v="0"/>
    <s v="TG3"/>
    <s v="Conventional Steam Coal"/>
    <x v="4"/>
    <n v="2021"/>
    <x v="2"/>
    <s v="S"/>
    <n v="5"/>
    <m/>
    <n v="0.8"/>
    <n v="5"/>
    <n v="5"/>
    <n v="1"/>
    <s v="N"/>
    <s v=" "/>
    <s v=" "/>
    <x v="0"/>
    <s v="X"/>
    <n v="8"/>
    <n v="1955"/>
    <s v=" "/>
    <s v=" "/>
    <s v="Y"/>
    <s v="Commercial CHP"/>
    <n v="5"/>
    <s v="SUB"/>
    <s v=""/>
    <s v="SUB"/>
    <s v=""/>
    <s v=" "/>
    <s v="12H"/>
    <s v="N"/>
    <s v="N"/>
    <s v="N"/>
    <m/>
    <m/>
    <m/>
  </r>
  <r>
    <x v="6"/>
    <x v="6"/>
    <s v="AEA-120"/>
    <n v="22199"/>
    <x v="4"/>
    <n v="50392"/>
    <m/>
    <x v="0"/>
    <x v="0"/>
    <s v="215-1985"/>
    <x v="0"/>
    <x v="0"/>
    <s v="TG4"/>
    <s v="Conventional Steam Coal"/>
    <x v="4"/>
    <n v="2021"/>
    <x v="2"/>
    <s v="S"/>
    <n v="5"/>
    <m/>
    <n v="0.8"/>
    <n v="5"/>
    <n v="5"/>
    <n v="1"/>
    <s v="N"/>
    <s v=" "/>
    <s v=" "/>
    <x v="0"/>
    <s v="X"/>
    <n v="6"/>
    <n v="1969"/>
    <s v=" "/>
    <s v=" "/>
    <s v="Y"/>
    <s v="Commercial CHP"/>
    <n v="5"/>
    <s v="SUB"/>
    <s v=""/>
    <s v="SUB"/>
    <s v=""/>
    <s v=" "/>
    <s v="12H"/>
    <s v="N"/>
    <s v="N"/>
    <s v="N"/>
    <m/>
    <m/>
    <m/>
  </r>
  <r>
    <x v="6"/>
    <x v="6"/>
    <s v="AEA-120"/>
    <n v="22199"/>
    <x v="4"/>
    <n v="50392"/>
    <m/>
    <x v="0"/>
    <x v="0"/>
    <s v="215-1985"/>
    <x v="0"/>
    <x v="0"/>
    <s v="TG5"/>
    <s v="Conventional Steam Coal"/>
    <x v="4"/>
    <n v="2021"/>
    <x v="2"/>
    <s v="S"/>
    <n v="10"/>
    <m/>
    <n v="0.8"/>
    <n v="9"/>
    <n v="9.5"/>
    <n v="3"/>
    <s v="N"/>
    <s v=" "/>
    <s v=" "/>
    <x v="0"/>
    <s v="X"/>
    <n v="10"/>
    <n v="1987"/>
    <s v=" "/>
    <s v=" "/>
    <s v="Y"/>
    <s v="Commercial CHP"/>
    <n v="5"/>
    <s v="SUB"/>
    <s v=""/>
    <s v="SUB"/>
    <s v=""/>
    <s v=" "/>
    <s v="12H"/>
    <s v="N"/>
    <s v="N"/>
    <s v="N"/>
    <m/>
    <m/>
    <m/>
  </r>
  <r>
    <x v="7"/>
    <x v="7"/>
    <s v="AEA-125"/>
    <n v="18617"/>
    <x v="5"/>
    <n v="52184"/>
    <m/>
    <x v="0"/>
    <x v="0"/>
    <s v="215-1985"/>
    <x v="0"/>
    <x v="0"/>
    <s v="GEN1"/>
    <s v="Natural Gas Fired Combustion Turbine"/>
    <x v="5"/>
    <n v="2021"/>
    <x v="2"/>
    <s v="S"/>
    <n v="4.3"/>
    <m/>
    <n v="0.8"/>
    <n v="4.2"/>
    <n v="4.7"/>
    <n v="0.4"/>
    <s v="N"/>
    <s v=" "/>
    <s v=" "/>
    <x v="0"/>
    <s v="X"/>
    <n v="11"/>
    <n v="1988"/>
    <s v=" "/>
    <s v=" "/>
    <s v="Y"/>
    <s v="Industrial CHP"/>
    <n v="7"/>
    <s v="NG"/>
    <s v="DFO"/>
    <s v="NG"/>
    <s v=""/>
    <s v=" "/>
    <s v="10M"/>
    <s v="Y"/>
    <s v="N"/>
    <s v="Y"/>
    <m/>
    <m/>
    <m/>
  </r>
  <r>
    <x v="7"/>
    <x v="7"/>
    <s v="AEA-125"/>
    <n v="18617"/>
    <x v="5"/>
    <n v="52184"/>
    <m/>
    <x v="0"/>
    <x v="0"/>
    <s v="215-1985"/>
    <x v="0"/>
    <x v="0"/>
    <s v="GEN2"/>
    <s v="Natural Gas Fired Combustion Turbine"/>
    <x v="5"/>
    <n v="2021"/>
    <x v="2"/>
    <s v="S"/>
    <n v="4.3"/>
    <m/>
    <n v="0.8"/>
    <n v="4.2"/>
    <n v="4.7"/>
    <n v="0.4"/>
    <s v="N"/>
    <s v=" "/>
    <s v=" "/>
    <x v="0"/>
    <s v="X"/>
    <n v="11"/>
    <n v="1988"/>
    <s v=" "/>
    <s v=" "/>
    <s v="Y"/>
    <s v="Industrial CHP"/>
    <n v="7"/>
    <s v="NG"/>
    <s v="DFO"/>
    <s v="NG"/>
    <s v=""/>
    <n v="0"/>
    <s v="10M"/>
    <s v="Y"/>
    <s v="N"/>
    <s v="Y"/>
    <m/>
    <m/>
    <m/>
  </r>
  <r>
    <x v="8"/>
    <x v="8"/>
    <s v="AEA-128"/>
    <n v="20523"/>
    <x v="6"/>
    <n v="54305"/>
    <m/>
    <x v="0"/>
    <x v="0"/>
    <s v="195-0000"/>
    <x v="2"/>
    <x v="2"/>
    <s v="2"/>
    <s v="Petroleum Liquids"/>
    <x v="3"/>
    <n v="2021"/>
    <x v="2"/>
    <s v="S"/>
    <n v="2.2000000000000002"/>
    <m/>
    <n v="0.8"/>
    <n v="2.2000000000000002"/>
    <n v="2.2000000000000002"/>
    <n v="1"/>
    <s v="N"/>
    <s v=" "/>
    <s v=" "/>
    <x v="0"/>
    <s v="X"/>
    <n v="3"/>
    <n v="1991"/>
    <s v=" "/>
    <s v=" "/>
    <s v="Y"/>
    <s v="Industrial CHP"/>
    <n v="7"/>
    <s v="DFO"/>
    <s v=""/>
    <s v=""/>
    <s v=""/>
    <s v=" "/>
    <s v="10M"/>
    <s v="N"/>
    <s v="N"/>
    <s v="N"/>
    <m/>
    <m/>
    <m/>
  </r>
  <r>
    <x v="8"/>
    <x v="8"/>
    <s v="AEA-128"/>
    <n v="20523"/>
    <x v="6"/>
    <n v="54305"/>
    <m/>
    <x v="0"/>
    <x v="0"/>
    <s v="195-0000"/>
    <x v="2"/>
    <x v="2"/>
    <s v="3"/>
    <s v="Petroleum Liquids"/>
    <x v="3"/>
    <n v="2021"/>
    <x v="2"/>
    <s v="S"/>
    <n v="2.2000000000000002"/>
    <m/>
    <n v="0.8"/>
    <n v="2.2000000000000002"/>
    <n v="2.2000000000000002"/>
    <n v="1"/>
    <s v="N"/>
    <s v=" "/>
    <s v=" "/>
    <x v="0"/>
    <s v="X"/>
    <n v="3"/>
    <n v="1991"/>
    <s v=" "/>
    <s v=" "/>
    <s v="Y"/>
    <s v="Industrial CHP"/>
    <n v="7"/>
    <s v="DFO"/>
    <s v=""/>
    <s v=""/>
    <s v=""/>
    <s v=" "/>
    <s v="10M"/>
    <s v="N"/>
    <s v="N"/>
    <s v="N"/>
    <m/>
    <m/>
    <m/>
  </r>
  <r>
    <x v="8"/>
    <x v="8"/>
    <s v="AEA-128"/>
    <n v="20523"/>
    <x v="6"/>
    <n v="54305"/>
    <m/>
    <x v="0"/>
    <x v="0"/>
    <s v="195-0000"/>
    <x v="2"/>
    <x v="2"/>
    <s v="4"/>
    <s v="Petroleum Liquids"/>
    <x v="3"/>
    <n v="2021"/>
    <x v="2"/>
    <s v="S"/>
    <n v="2.2000000000000002"/>
    <m/>
    <n v="0.8"/>
    <n v="2.2000000000000002"/>
    <n v="2.2000000000000002"/>
    <n v="1"/>
    <s v="N"/>
    <s v=" "/>
    <s v=" "/>
    <x v="0"/>
    <s v="X"/>
    <n v="3"/>
    <n v="1991"/>
    <s v=" "/>
    <s v=" "/>
    <s v="Y"/>
    <s v="Industrial CHP"/>
    <n v="7"/>
    <s v="DFO"/>
    <s v=""/>
    <s v=""/>
    <s v=""/>
    <s v=" "/>
    <s v="10M"/>
    <s v="N"/>
    <s v="N"/>
    <s v="N"/>
    <m/>
    <m/>
    <m/>
  </r>
  <r>
    <x v="9"/>
    <x v="9"/>
    <s v="AEA-126"/>
    <n v="19553"/>
    <x v="7"/>
    <n v="54422"/>
    <m/>
    <x v="0"/>
    <x v="0"/>
    <s v="195-0000"/>
    <x v="2"/>
    <x v="2"/>
    <s v="CAT4"/>
    <s v="Petroleum Liquids"/>
    <x v="3"/>
    <n v="2021"/>
    <x v="2"/>
    <s v="S"/>
    <n v="1"/>
    <m/>
    <n v="0.9"/>
    <n v="1"/>
    <n v="1"/>
    <n v="0.3"/>
    <s v="N"/>
    <s v=" "/>
    <s v=" "/>
    <x v="0"/>
    <s v="X"/>
    <n v="5"/>
    <n v="2012"/>
    <s v=" "/>
    <s v=" "/>
    <s v="N"/>
    <s v="Industrial Non-CHP"/>
    <n v="6"/>
    <s v="DFO"/>
    <s v=""/>
    <s v=""/>
    <s v=""/>
    <s v=" "/>
    <s v="10M"/>
    <s v="N"/>
    <s v="N"/>
    <s v="N"/>
    <m/>
    <m/>
    <m/>
  </r>
  <r>
    <x v="9"/>
    <x v="9"/>
    <s v="AEA-126"/>
    <n v="19553"/>
    <x v="7"/>
    <n v="54422"/>
    <m/>
    <x v="0"/>
    <x v="0"/>
    <s v="195-0000"/>
    <x v="2"/>
    <x v="2"/>
    <s v="CAT5"/>
    <s v="Petroleum Liquids"/>
    <x v="3"/>
    <n v="2021"/>
    <x v="2"/>
    <s v="S"/>
    <n v="1"/>
    <m/>
    <n v="0.9"/>
    <n v="1"/>
    <n v="1"/>
    <n v="0.3"/>
    <s v="N"/>
    <s v=" "/>
    <s v=" "/>
    <x v="0"/>
    <s v="X"/>
    <n v="5"/>
    <n v="2012"/>
    <s v=" "/>
    <s v=" "/>
    <s v="N"/>
    <s v="Industrial Non-CHP"/>
    <n v="6"/>
    <s v="DFO"/>
    <s v=""/>
    <s v=""/>
    <s v=""/>
    <s v=" "/>
    <s v="10M"/>
    <s v="N"/>
    <s v="N"/>
    <s v="N"/>
    <m/>
    <m/>
    <m/>
  </r>
  <r>
    <x v="9"/>
    <x v="9"/>
    <s v="AEA-126"/>
    <n v="19553"/>
    <x v="7"/>
    <n v="54422"/>
    <m/>
    <x v="0"/>
    <x v="0"/>
    <s v="195-0000"/>
    <x v="2"/>
    <x v="2"/>
    <s v="GEN1"/>
    <s v="Petroleum Liquids"/>
    <x v="3"/>
    <n v="2021"/>
    <x v="2"/>
    <s v="S"/>
    <n v="2.5"/>
    <m/>
    <n v="0.8"/>
    <n v="2.2000000000000002"/>
    <n v="2.2000000000000002"/>
    <n v="1.5"/>
    <s v="N"/>
    <s v=" "/>
    <s v=" "/>
    <x v="0"/>
    <s v="X"/>
    <n v="8"/>
    <n v="1990"/>
    <s v=" "/>
    <s v=" "/>
    <s v="N"/>
    <s v="Industrial Non-CHP"/>
    <n v="6"/>
    <s v="DFO"/>
    <s v="OBL"/>
    <s v=""/>
    <s v=""/>
    <s v=" "/>
    <s v="10M"/>
    <s v="Y"/>
    <s v="Y"/>
    <s v="N"/>
    <m/>
    <m/>
    <m/>
  </r>
  <r>
    <x v="9"/>
    <x v="9"/>
    <s v="AEA-126"/>
    <n v="19553"/>
    <x v="7"/>
    <n v="54422"/>
    <m/>
    <x v="0"/>
    <x v="0"/>
    <s v="195-0000"/>
    <x v="2"/>
    <x v="2"/>
    <s v="GEN2"/>
    <s v="Petroleum Liquids"/>
    <x v="3"/>
    <n v="2021"/>
    <x v="2"/>
    <s v="S"/>
    <n v="2.6"/>
    <m/>
    <n v="0.8"/>
    <n v="2.2999999999999998"/>
    <n v="2.2999999999999998"/>
    <n v="1.5"/>
    <s v="N"/>
    <s v=" "/>
    <s v=" "/>
    <x v="0"/>
    <s v="X"/>
    <n v="8"/>
    <n v="1990"/>
    <s v=" "/>
    <s v=" "/>
    <s v="N"/>
    <s v="Industrial Non-CHP"/>
    <n v="6"/>
    <s v="DFO"/>
    <s v="OBL"/>
    <s v=""/>
    <s v=""/>
    <s v=" "/>
    <s v="10M"/>
    <s v="Y"/>
    <s v="Y"/>
    <s v="N"/>
    <m/>
    <m/>
    <m/>
  </r>
  <r>
    <x v="9"/>
    <x v="9"/>
    <s v="AEA-126"/>
    <n v="19553"/>
    <x v="7"/>
    <n v="54422"/>
    <m/>
    <x v="0"/>
    <x v="0"/>
    <s v="195-0000"/>
    <x v="2"/>
    <x v="2"/>
    <s v="GEN3"/>
    <s v="Petroleum Liquids"/>
    <x v="3"/>
    <n v="2021"/>
    <x v="2"/>
    <s v="S"/>
    <n v="2.7"/>
    <m/>
    <n v="0.8"/>
    <n v="2.2999999999999998"/>
    <n v="2.2999999999999998"/>
    <n v="1.5"/>
    <s v="N"/>
    <s v=" "/>
    <s v=" "/>
    <x v="0"/>
    <s v="X"/>
    <n v="8"/>
    <n v="1990"/>
    <s v=" "/>
    <s v=" "/>
    <s v="N"/>
    <s v="Industrial Non-CHP"/>
    <n v="6"/>
    <s v="DFO"/>
    <s v="OBL"/>
    <s v=""/>
    <s v=""/>
    <s v=" "/>
    <s v="10M"/>
    <s v="Y"/>
    <s v="Y"/>
    <s v="N"/>
    <m/>
    <m/>
    <m/>
  </r>
  <r>
    <x v="9"/>
    <x v="9"/>
    <s v="AEA-126"/>
    <n v="19553"/>
    <x v="7"/>
    <n v="54422"/>
    <m/>
    <x v="0"/>
    <x v="0"/>
    <s v="195-0000"/>
    <x v="2"/>
    <x v="2"/>
    <s v="GEN4"/>
    <s v="Petroleum Liquids"/>
    <x v="3"/>
    <n v="2021"/>
    <x v="2"/>
    <s v="S"/>
    <n v="2.5"/>
    <m/>
    <n v="0.8"/>
    <n v="2.2000000000000002"/>
    <n v="2.2000000000000002"/>
    <n v="1.5"/>
    <s v="N"/>
    <s v=" "/>
    <s v=" "/>
    <x v="0"/>
    <s v="X"/>
    <n v="8"/>
    <n v="1990"/>
    <s v=" "/>
    <s v=" "/>
    <s v="N"/>
    <s v="Industrial Non-CHP"/>
    <n v="6"/>
    <s v="DFO"/>
    <s v="OBL"/>
    <s v=""/>
    <s v=""/>
    <s v=" "/>
    <s v="10M"/>
    <s v="Y"/>
    <s v="Y"/>
    <s v="N"/>
    <m/>
    <m/>
    <m/>
  </r>
  <r>
    <x v="9"/>
    <x v="9"/>
    <s v="AEA-126"/>
    <n v="19553"/>
    <x v="7"/>
    <n v="54422"/>
    <m/>
    <x v="0"/>
    <x v="0"/>
    <s v="195-0000"/>
    <x v="2"/>
    <x v="2"/>
    <s v="GEN5"/>
    <s v="Petroleum Liquids"/>
    <x v="3"/>
    <n v="2021"/>
    <x v="2"/>
    <s v="S"/>
    <n v="2.7"/>
    <m/>
    <n v="0.8"/>
    <n v="2.2999999999999998"/>
    <n v="2.2999999999999998"/>
    <n v="1.5"/>
    <s v="N"/>
    <s v=" "/>
    <s v=" "/>
    <x v="0"/>
    <s v="X"/>
    <n v="8"/>
    <n v="1990"/>
    <s v=" "/>
    <s v=" "/>
    <s v="N"/>
    <s v="Industrial Non-CHP"/>
    <n v="6"/>
    <s v="DFO"/>
    <s v="OBL"/>
    <s v=""/>
    <s v=""/>
    <s v=" "/>
    <s v="10M"/>
    <s v="Y"/>
    <s v="Y"/>
    <s v="N"/>
    <m/>
    <m/>
    <m/>
  </r>
  <r>
    <x v="9"/>
    <x v="9"/>
    <s v="AEA-126"/>
    <n v="19553"/>
    <x v="7"/>
    <n v="54422"/>
    <m/>
    <x v="0"/>
    <x v="0"/>
    <s v="195-0000"/>
    <x v="2"/>
    <x v="2"/>
    <s v="GEN6"/>
    <s v="Petroleum Liquids"/>
    <x v="3"/>
    <n v="2021"/>
    <x v="2"/>
    <s v="S"/>
    <n v="2.5"/>
    <m/>
    <n v="0.8"/>
    <n v="2.2000000000000002"/>
    <n v="2.2000000000000002"/>
    <n v="1.5"/>
    <s v="N"/>
    <s v=" "/>
    <s v=" "/>
    <x v="0"/>
    <s v="X"/>
    <n v="8"/>
    <n v="1990"/>
    <s v=" "/>
    <s v=" "/>
    <s v="N"/>
    <s v="Industrial Non-CHP"/>
    <n v="6"/>
    <s v="DFO"/>
    <s v="OBL"/>
    <s v=""/>
    <s v=""/>
    <s v=" "/>
    <s v="10M"/>
    <s v="Y"/>
    <s v="Y"/>
    <s v="N"/>
    <m/>
    <m/>
    <m/>
  </r>
  <r>
    <x v="9"/>
    <x v="9"/>
    <s v="AEA-126"/>
    <n v="19553"/>
    <x v="7"/>
    <n v="54422"/>
    <m/>
    <x v="0"/>
    <x v="0"/>
    <s v="195-0000"/>
    <x v="2"/>
    <x v="2"/>
    <s v="CAT1"/>
    <s v="Petroleum Liquids"/>
    <x v="3"/>
    <n v="2021"/>
    <x v="2"/>
    <s v="S"/>
    <n v="0.8"/>
    <m/>
    <s v=" "/>
    <n v="0.8"/>
    <n v="0.8"/>
    <n v="0.3"/>
    <s v="N"/>
    <s v=" "/>
    <s v=" "/>
    <x v="1"/>
    <s v="X"/>
    <n v="2"/>
    <n v="1979"/>
    <n v="7"/>
    <n v="2011"/>
    <s v="N"/>
    <s v="Industrial Non-CHP"/>
    <n v="6"/>
    <s v="DFO"/>
    <s v=""/>
    <s v=""/>
    <s v=""/>
    <s v=" "/>
    <s v="1H"/>
    <s v=""/>
    <s v=""/>
    <s v=""/>
    <m/>
    <m/>
    <m/>
  </r>
  <r>
    <x v="9"/>
    <x v="9"/>
    <s v="AEA-126"/>
    <n v="19553"/>
    <x v="7"/>
    <n v="54422"/>
    <m/>
    <x v="0"/>
    <x v="0"/>
    <s v="195-0000"/>
    <x v="2"/>
    <x v="2"/>
    <s v="CAT2"/>
    <s v="Petroleum Liquids"/>
    <x v="3"/>
    <n v="2021"/>
    <x v="2"/>
    <s v="S"/>
    <n v="0.9"/>
    <m/>
    <s v=" "/>
    <n v="0.9"/>
    <n v="0.9"/>
    <n v="0.3"/>
    <s v="N"/>
    <s v=" "/>
    <s v=" "/>
    <x v="1"/>
    <s v="X"/>
    <n v="5"/>
    <n v="1973"/>
    <n v="7"/>
    <n v="2011"/>
    <s v="N"/>
    <s v="Industrial Non-CHP"/>
    <n v="6"/>
    <s v="DFO"/>
    <s v=""/>
    <s v=""/>
    <s v=""/>
    <s v=" "/>
    <s v="1H"/>
    <s v=""/>
    <s v=""/>
    <s v=""/>
    <m/>
    <m/>
    <m/>
  </r>
  <r>
    <x v="10"/>
    <x v="10"/>
    <s v="AEA-121"/>
    <n v="179"/>
    <x v="8"/>
    <n v="54452"/>
    <m/>
    <x v="0"/>
    <x v="0"/>
    <s v="215-1985"/>
    <x v="0"/>
    <x v="0"/>
    <s v="744A"/>
    <s v="Natural Gas Fired Combustion Turbine"/>
    <x v="5"/>
    <n v="2021"/>
    <x v="2"/>
    <s v="S"/>
    <n v="2.5"/>
    <m/>
    <n v="0.9"/>
    <n v="2.5"/>
    <n v="2.5"/>
    <n v="0.1"/>
    <s v="N"/>
    <s v=" "/>
    <s v=" "/>
    <x v="3"/>
    <s v="X"/>
    <n v="10"/>
    <n v="1977"/>
    <s v=" "/>
    <s v=" "/>
    <s v="Y"/>
    <s v="Industrial CHP"/>
    <n v="7"/>
    <s v="NG"/>
    <s v=""/>
    <s v=""/>
    <s v=""/>
    <s v=" "/>
    <s v="1H"/>
    <s v="N"/>
    <s v="N"/>
    <s v="N"/>
    <m/>
    <m/>
    <m/>
  </r>
  <r>
    <x v="10"/>
    <x v="10"/>
    <s v="AEA-121"/>
    <n v="179"/>
    <x v="8"/>
    <n v="54452"/>
    <m/>
    <x v="0"/>
    <x v="0"/>
    <s v="215-1985"/>
    <x v="0"/>
    <x v="0"/>
    <s v="744B"/>
    <s v="Natural Gas Fired Combustion Turbine"/>
    <x v="5"/>
    <n v="2021"/>
    <x v="2"/>
    <s v="S"/>
    <n v="2.5"/>
    <m/>
    <n v="0.9"/>
    <n v="2.5"/>
    <n v="2.5"/>
    <n v="0.1"/>
    <s v="N"/>
    <s v=" "/>
    <s v=" "/>
    <x v="3"/>
    <s v="X"/>
    <n v="10"/>
    <n v="1977"/>
    <s v=" "/>
    <s v=" "/>
    <s v="Y"/>
    <s v="Industrial CHP"/>
    <n v="7"/>
    <s v="NG"/>
    <s v=""/>
    <s v=""/>
    <s v=""/>
    <s v=" "/>
    <s v="1H"/>
    <s v="N"/>
    <s v="N"/>
    <s v="N"/>
    <m/>
    <m/>
    <m/>
  </r>
  <r>
    <x v="10"/>
    <x v="10"/>
    <s v="AEA-121"/>
    <n v="179"/>
    <x v="8"/>
    <n v="54452"/>
    <m/>
    <x v="0"/>
    <x v="0"/>
    <s v="215-1985"/>
    <x v="0"/>
    <x v="0"/>
    <s v="744C"/>
    <s v="Natural Gas Fired Combustion Turbine"/>
    <x v="5"/>
    <n v="2021"/>
    <x v="2"/>
    <s v="S"/>
    <n v="2.5"/>
    <m/>
    <n v="0.9"/>
    <n v="2.5"/>
    <n v="2.5"/>
    <n v="0.1"/>
    <s v="N"/>
    <s v=" "/>
    <s v=" "/>
    <x v="3"/>
    <s v="X"/>
    <n v="10"/>
    <n v="1977"/>
    <s v=" "/>
    <s v=" "/>
    <s v="Y"/>
    <s v="Industrial CHP"/>
    <n v="7"/>
    <s v="NG"/>
    <s v=""/>
    <s v=""/>
    <s v=""/>
    <s v=" "/>
    <s v="1H"/>
    <s v="N"/>
    <s v="N"/>
    <s v="N"/>
    <m/>
    <m/>
    <m/>
  </r>
  <r>
    <x v="10"/>
    <x v="10"/>
    <s v="AEA-121"/>
    <n v="179"/>
    <x v="8"/>
    <n v="54452"/>
    <m/>
    <x v="0"/>
    <x v="0"/>
    <s v="215-1985"/>
    <x v="0"/>
    <x v="0"/>
    <s v="744D"/>
    <s v="Natural Gas Fired Combustion Turbine"/>
    <x v="5"/>
    <n v="2021"/>
    <x v="2"/>
    <s v="S"/>
    <n v="2.5"/>
    <m/>
    <n v="0.9"/>
    <n v="2.5"/>
    <n v="2.5"/>
    <n v="0.1"/>
    <s v="N"/>
    <s v=" "/>
    <s v=" "/>
    <x v="3"/>
    <s v="X"/>
    <n v="10"/>
    <n v="1977"/>
    <s v=" "/>
    <s v=" "/>
    <s v="Y"/>
    <s v="Industrial CHP"/>
    <n v="7"/>
    <s v="NG"/>
    <s v=""/>
    <s v=""/>
    <s v=""/>
    <s v=" "/>
    <s v="1H"/>
    <s v="N"/>
    <s v="N"/>
    <s v="N"/>
    <m/>
    <m/>
    <m/>
  </r>
  <r>
    <x v="10"/>
    <x v="10"/>
    <s v="AEA-121"/>
    <n v="179"/>
    <x v="8"/>
    <n v="54452"/>
    <m/>
    <x v="0"/>
    <x v="0"/>
    <s v="215-1985"/>
    <x v="0"/>
    <x v="0"/>
    <s v="744E"/>
    <s v="Natural Gas Fired Combustion Turbine"/>
    <x v="5"/>
    <n v="2021"/>
    <x v="2"/>
    <s v="S"/>
    <n v="2.5"/>
    <m/>
    <n v="0.9"/>
    <n v="2.5"/>
    <n v="2.5"/>
    <n v="0.1"/>
    <s v="N"/>
    <s v=" "/>
    <s v=" "/>
    <x v="3"/>
    <s v="X"/>
    <n v="10"/>
    <n v="1977"/>
    <s v=" "/>
    <s v=" "/>
    <s v="Y"/>
    <s v="Industrial CHP"/>
    <n v="7"/>
    <s v="NG"/>
    <s v=""/>
    <s v=""/>
    <s v=""/>
    <s v=" "/>
    <s v="1H"/>
    <s v="N"/>
    <s v="N"/>
    <s v="N"/>
    <m/>
    <m/>
    <m/>
  </r>
  <r>
    <x v="10"/>
    <x v="10"/>
    <s v="AEA-121"/>
    <n v="179"/>
    <x v="8"/>
    <n v="54452"/>
    <m/>
    <x v="0"/>
    <x v="0"/>
    <s v="215-1985"/>
    <x v="0"/>
    <x v="0"/>
    <s v="644A"/>
    <s v="Natural Gas Internal Combustion Engine"/>
    <x v="3"/>
    <n v="2021"/>
    <x v="2"/>
    <s v="S"/>
    <n v="1.3"/>
    <m/>
    <s v=" "/>
    <n v="1.3"/>
    <n v="1.3"/>
    <s v=" "/>
    <s v=""/>
    <s v=" "/>
    <s v=" "/>
    <x v="1"/>
    <s v="X"/>
    <n v="9"/>
    <n v="1968"/>
    <n v="12"/>
    <n v="2001"/>
    <s v="N"/>
    <s v="Industrial CHP"/>
    <n v="7"/>
    <s v="NG"/>
    <s v=""/>
    <s v=""/>
    <s v=""/>
    <s v=" "/>
    <s v=""/>
    <s v="N"/>
    <s v="N"/>
    <s v="N"/>
    <m/>
    <m/>
    <m/>
  </r>
  <r>
    <x v="10"/>
    <x v="10"/>
    <s v="AEA-121"/>
    <n v="179"/>
    <x v="8"/>
    <n v="54452"/>
    <m/>
    <x v="0"/>
    <x v="0"/>
    <s v="215-1985"/>
    <x v="0"/>
    <x v="0"/>
    <s v="644B"/>
    <s v="Natural Gas Internal Combustion Engine"/>
    <x v="3"/>
    <n v="2021"/>
    <x v="2"/>
    <s v="S"/>
    <n v="1.3"/>
    <m/>
    <s v=" "/>
    <n v="1.3"/>
    <n v="1.3"/>
    <s v=" "/>
    <s v=""/>
    <s v=" "/>
    <s v=" "/>
    <x v="1"/>
    <s v="X"/>
    <n v="9"/>
    <n v="1968"/>
    <n v="12"/>
    <n v="2001"/>
    <s v="N"/>
    <s v="Industrial CHP"/>
    <n v="7"/>
    <s v="NG"/>
    <s v=""/>
    <s v=""/>
    <s v=""/>
    <s v=" "/>
    <s v=""/>
    <s v="N"/>
    <s v="N"/>
    <s v="N"/>
    <m/>
    <m/>
    <m/>
  </r>
  <r>
    <x v="10"/>
    <x v="10"/>
    <s v="AEA-121"/>
    <n v="179"/>
    <x v="8"/>
    <n v="54452"/>
    <m/>
    <x v="0"/>
    <x v="0"/>
    <s v="215-1985"/>
    <x v="0"/>
    <x v="0"/>
    <s v="644C"/>
    <s v="Natural Gas Internal Combustion Engine"/>
    <x v="3"/>
    <n v="2021"/>
    <x v="2"/>
    <s v="S"/>
    <n v="1.3"/>
    <m/>
    <s v=" "/>
    <n v="1.3"/>
    <n v="1.3"/>
    <s v=" "/>
    <s v=""/>
    <s v=" "/>
    <s v=" "/>
    <x v="1"/>
    <s v="X"/>
    <n v="9"/>
    <n v="1968"/>
    <n v="12"/>
    <n v="2001"/>
    <s v="N"/>
    <s v="Industrial CHP"/>
    <n v="7"/>
    <s v="NG"/>
    <s v=""/>
    <s v=""/>
    <s v=""/>
    <s v=" "/>
    <s v=""/>
    <s v="N"/>
    <s v="N"/>
    <s v="N"/>
    <m/>
    <m/>
    <m/>
  </r>
  <r>
    <x v="10"/>
    <x v="10"/>
    <s v="AEA-121"/>
    <n v="179"/>
    <x v="8"/>
    <n v="54452"/>
    <m/>
    <x v="0"/>
    <x v="0"/>
    <s v="215-1985"/>
    <x v="0"/>
    <x v="0"/>
    <s v="644D"/>
    <s v="Natural Gas Internal Combustion Engine"/>
    <x v="3"/>
    <n v="2021"/>
    <x v="2"/>
    <s v="S"/>
    <n v="1.3"/>
    <m/>
    <s v=" "/>
    <n v="1.3"/>
    <n v="1.3"/>
    <s v=" "/>
    <s v=""/>
    <s v=" "/>
    <s v=" "/>
    <x v="1"/>
    <s v="X"/>
    <n v="9"/>
    <n v="1968"/>
    <n v="12"/>
    <n v="2001"/>
    <s v="N"/>
    <s v="Industrial CHP"/>
    <n v="7"/>
    <s v="NG"/>
    <s v=""/>
    <s v=""/>
    <s v=""/>
    <s v=" "/>
    <s v=""/>
    <s v="N"/>
    <s v=""/>
    <s v=""/>
    <m/>
    <m/>
    <m/>
  </r>
  <r>
    <x v="10"/>
    <x v="10"/>
    <s v="AEA-121"/>
    <n v="179"/>
    <x v="8"/>
    <n v="54452"/>
    <m/>
    <x v="0"/>
    <x v="0"/>
    <s v="215-1985"/>
    <x v="0"/>
    <x v="0"/>
    <s v="644E"/>
    <s v="Natural Gas Internal Combustion Engine"/>
    <x v="3"/>
    <n v="2021"/>
    <x v="2"/>
    <s v="S"/>
    <n v="1.3"/>
    <m/>
    <s v=" "/>
    <n v="1.3"/>
    <n v="1.3"/>
    <s v=" "/>
    <s v=""/>
    <s v=" "/>
    <s v=" "/>
    <x v="1"/>
    <s v="X"/>
    <n v="9"/>
    <n v="1968"/>
    <n v="12"/>
    <n v="2001"/>
    <s v="N"/>
    <s v="Industrial CHP"/>
    <n v="7"/>
    <s v="NG"/>
    <s v=""/>
    <s v=""/>
    <s v=""/>
    <s v=" "/>
    <s v=""/>
    <s v="N"/>
    <s v=""/>
    <s v=""/>
    <m/>
    <m/>
    <m/>
  </r>
  <r>
    <x v="10"/>
    <x v="10"/>
    <s v="AEA-121"/>
    <n v="179"/>
    <x v="8"/>
    <n v="54452"/>
    <m/>
    <x v="0"/>
    <x v="0"/>
    <s v="215-1985"/>
    <x v="0"/>
    <x v="0"/>
    <s v="644F"/>
    <s v="Natural Gas Internal Combustion Engine"/>
    <x v="3"/>
    <n v="2021"/>
    <x v="2"/>
    <s v="S"/>
    <n v="1.3"/>
    <m/>
    <s v=" "/>
    <n v="1.3"/>
    <n v="1.3"/>
    <s v=" "/>
    <s v=""/>
    <s v=" "/>
    <s v=" "/>
    <x v="1"/>
    <s v="X"/>
    <n v="9"/>
    <n v="1968"/>
    <n v="12"/>
    <n v="2001"/>
    <s v="N"/>
    <s v="Industrial CHP"/>
    <n v="7"/>
    <s v="NG"/>
    <s v=""/>
    <s v=""/>
    <s v=""/>
    <s v=" "/>
    <s v=""/>
    <s v="N"/>
    <s v=""/>
    <s v=""/>
    <m/>
    <m/>
    <m/>
  </r>
  <r>
    <x v="10"/>
    <x v="10"/>
    <s v="AEA-121"/>
    <n v="179"/>
    <x v="8"/>
    <n v="54452"/>
    <m/>
    <x v="0"/>
    <x v="0"/>
    <s v="215-1985"/>
    <x v="0"/>
    <x v="0"/>
    <s v="644G"/>
    <s v="Natural Gas Internal Combustion Engine"/>
    <x v="3"/>
    <n v="2021"/>
    <x v="2"/>
    <s v="S"/>
    <n v="1.3"/>
    <m/>
    <s v=" "/>
    <n v="1.3"/>
    <n v="1.3"/>
    <s v=" "/>
    <s v=""/>
    <s v=" "/>
    <s v=" "/>
    <x v="1"/>
    <s v="X"/>
    <n v="9"/>
    <n v="1968"/>
    <n v="12"/>
    <n v="2001"/>
    <s v="N"/>
    <s v="Industrial CHP"/>
    <n v="7"/>
    <s v="NG"/>
    <s v=""/>
    <s v=""/>
    <s v=""/>
    <s v=" "/>
    <s v=""/>
    <s v="N"/>
    <s v=""/>
    <s v=""/>
    <m/>
    <m/>
    <m/>
  </r>
  <r>
    <x v="11"/>
    <x v="11"/>
    <s v="AEA-115"/>
    <n v="58422"/>
    <x v="9"/>
    <n v="58425"/>
    <m/>
    <x v="0"/>
    <x v="0"/>
    <s v="215-1985"/>
    <x v="0"/>
    <x v="0"/>
    <s v="WT1"/>
    <s v="Onshore Wind Turbine"/>
    <x v="6"/>
    <n v="2021"/>
    <x v="2"/>
    <s v="W"/>
    <n v="18"/>
    <m/>
    <s v=" "/>
    <n v="18"/>
    <n v="18"/>
    <n v="0"/>
    <s v="N"/>
    <s v=" "/>
    <s v=" "/>
    <x v="0"/>
    <s v="X"/>
    <n v="9"/>
    <n v="2012"/>
    <s v=" "/>
    <s v=" "/>
    <s v="N"/>
    <s v="IPP Non-CHP"/>
    <n v="2"/>
    <s v="WND"/>
    <s v=""/>
    <s v=""/>
    <s v=""/>
    <n v="11"/>
    <s v=""/>
    <s v=""/>
    <s v=""/>
    <s v=""/>
    <m/>
    <m/>
    <m/>
  </r>
  <r>
    <x v="12"/>
    <x v="12"/>
    <s v="AEA-124"/>
    <n v="60770"/>
    <x v="10"/>
    <n v="61166"/>
    <m/>
    <x v="0"/>
    <x v="0"/>
    <s v="217-2009"/>
    <x v="3"/>
    <x v="1"/>
    <s v="UNIT1"/>
    <s v="Conventional Hydroelectric"/>
    <x v="0"/>
    <n v="2021"/>
    <x v="2"/>
    <s v="S"/>
    <n v="11.3"/>
    <m/>
    <n v="0.9"/>
    <n v="11.3"/>
    <n v="11.3"/>
    <n v="2"/>
    <s v="N"/>
    <s v=" "/>
    <s v=" "/>
    <x v="0"/>
    <s v="X"/>
    <n v="7"/>
    <n v="1983"/>
    <s v=" "/>
    <s v=" "/>
    <s v="N"/>
    <s v="Commercial Non-CHP"/>
    <n v="4"/>
    <s v="WAT"/>
    <s v=""/>
    <s v=""/>
    <s v=""/>
    <s v=" "/>
    <s v="10M"/>
    <s v=""/>
    <s v=""/>
    <s v=""/>
    <m/>
    <m/>
    <m/>
  </r>
  <r>
    <x v="12"/>
    <x v="12"/>
    <s v="AEA-124"/>
    <n v="60770"/>
    <x v="10"/>
    <n v="61166"/>
    <m/>
    <x v="0"/>
    <x v="0"/>
    <s v="217-2009"/>
    <x v="3"/>
    <x v="1"/>
    <s v="UNIT2"/>
    <s v="Conventional Hydroelectric"/>
    <x v="0"/>
    <n v="2021"/>
    <x v="2"/>
    <s v="S"/>
    <n v="11.3"/>
    <m/>
    <n v="0.9"/>
    <n v="11.3"/>
    <n v="11.3"/>
    <n v="2"/>
    <s v="N"/>
    <s v=" "/>
    <s v=" "/>
    <x v="0"/>
    <s v="X"/>
    <n v="7"/>
    <n v="1983"/>
    <s v=" "/>
    <s v=" "/>
    <s v="N"/>
    <s v="Commercial Non-CHP"/>
    <n v="4"/>
    <s v="WAT"/>
    <s v=""/>
    <s v=""/>
    <s v=""/>
    <s v=" "/>
    <s v="10M"/>
    <s v=""/>
    <s v=""/>
    <s v=""/>
    <m/>
    <m/>
    <m/>
  </r>
  <r>
    <x v="13"/>
    <x v="13"/>
    <s v="AEA-075"/>
    <m/>
    <x v="11"/>
    <m/>
    <m/>
    <x v="1"/>
    <x v="0"/>
    <s v="174-0000"/>
    <x v="4"/>
    <x v="3"/>
    <n v="1"/>
    <s v="Internal Combustion Engine"/>
    <x v="3"/>
    <n v="2021"/>
    <x v="3"/>
    <m/>
    <n v="6.5000000000000002E-2"/>
    <m/>
    <m/>
    <m/>
    <m/>
    <m/>
    <m/>
    <m/>
    <m/>
    <x v="3"/>
    <m/>
    <m/>
    <m/>
    <m/>
    <m/>
    <m/>
    <s v="Electric Utility"/>
    <m/>
    <s v="DFO"/>
    <m/>
    <m/>
    <m/>
    <m/>
    <m/>
    <m/>
    <m/>
    <m/>
    <m/>
    <s v="John Deere "/>
    <s v="4045TFM85"/>
  </r>
  <r>
    <x v="13"/>
    <x v="13"/>
    <s v="AEA-075"/>
    <m/>
    <x v="11"/>
    <m/>
    <m/>
    <x v="1"/>
    <x v="1"/>
    <s v="174-0000"/>
    <x v="4"/>
    <x v="3"/>
    <n v="2"/>
    <s v="Internal Combustion Engine"/>
    <x v="3"/>
    <n v="2021"/>
    <x v="3"/>
    <m/>
    <n v="5.5E-2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John Deere "/>
    <s v="4039T"/>
  </r>
  <r>
    <x v="14"/>
    <x v="14"/>
    <s v="AEA-133"/>
    <n v="213"/>
    <x v="12"/>
    <n v="62"/>
    <m/>
    <x v="0"/>
    <x v="2"/>
    <s v="222-0000"/>
    <x v="5"/>
    <x v="1"/>
    <s v="5"/>
    <s v="Conventional Hydroelectric"/>
    <x v="0"/>
    <n v="2021"/>
    <x v="2"/>
    <s v="S"/>
    <n v="1.8"/>
    <m/>
    <n v="0.8"/>
    <n v="1.8"/>
    <n v="1.8"/>
    <n v="0.1"/>
    <s v="N"/>
    <s v=" "/>
    <s v=" "/>
    <x v="0"/>
    <s v="X"/>
    <n v="12"/>
    <n v="1915"/>
    <s v=" "/>
    <s v=" "/>
    <s v="N"/>
    <s v="Electric Utility"/>
    <n v="1"/>
    <s v="WAT"/>
    <s v=""/>
    <s v=""/>
    <s v=""/>
    <s v=" "/>
    <s v="10M"/>
    <s v="N"/>
    <s v=""/>
    <s v=""/>
    <m/>
    <m/>
    <m/>
  </r>
  <r>
    <x v="14"/>
    <x v="14"/>
    <s v="AEA-133"/>
    <n v="213"/>
    <x v="12"/>
    <n v="62"/>
    <m/>
    <x v="0"/>
    <x v="2"/>
    <s v="222-0000"/>
    <x v="5"/>
    <x v="1"/>
    <s v="6"/>
    <s v="Conventional Hydroelectric"/>
    <x v="0"/>
    <n v="2021"/>
    <x v="2"/>
    <s v="S"/>
    <n v="2.2000000000000002"/>
    <m/>
    <n v="0.8"/>
    <n v="1.8"/>
    <n v="1.8"/>
    <n v="0.1"/>
    <s v="N"/>
    <s v=" "/>
    <s v=" "/>
    <x v="0"/>
    <s v="X"/>
    <n v="12"/>
    <n v="1915"/>
    <s v=" "/>
    <s v=" "/>
    <s v="N"/>
    <s v="Electric Utility"/>
    <n v="1"/>
    <s v="WAT"/>
    <s v=""/>
    <s v=""/>
    <s v=""/>
    <s v=" "/>
    <s v="10M"/>
    <s v="N"/>
    <s v=""/>
    <s v=""/>
    <m/>
    <m/>
    <m/>
  </r>
  <r>
    <x v="15"/>
    <x v="15"/>
    <s v="AEA-133"/>
    <n v="213"/>
    <x v="12"/>
    <n v="63"/>
    <m/>
    <x v="0"/>
    <x v="2"/>
    <s v="222-0000"/>
    <x v="5"/>
    <x v="1"/>
    <s v="1"/>
    <s v="Conventional Hydroelectric"/>
    <x v="0"/>
    <n v="2021"/>
    <x v="2"/>
    <s v="S"/>
    <n v="0.8"/>
    <m/>
    <n v="0.8"/>
    <n v="0.8"/>
    <n v="0.8"/>
    <n v="0.1"/>
    <s v="N"/>
    <s v=" "/>
    <s v=" "/>
    <x v="0"/>
    <s v="X"/>
    <n v="9"/>
    <n v="1951"/>
    <s v=" "/>
    <s v=" "/>
    <s v="N"/>
    <s v="Electric Utility"/>
    <n v="1"/>
    <s v="WAT"/>
    <s v=""/>
    <s v=""/>
    <s v=""/>
    <s v=" "/>
    <s v="1H"/>
    <s v="N"/>
    <s v=""/>
    <s v=""/>
    <m/>
    <m/>
    <m/>
  </r>
  <r>
    <x v="15"/>
    <x v="15"/>
    <s v="AEA-133"/>
    <n v="213"/>
    <x v="12"/>
    <n v="63"/>
    <m/>
    <x v="0"/>
    <x v="2"/>
    <s v="222-0000"/>
    <x v="5"/>
    <x v="1"/>
    <s v="2"/>
    <s v="Conventional Hydroelectric"/>
    <x v="0"/>
    <n v="2021"/>
    <x v="2"/>
    <s v="S"/>
    <n v="0.4"/>
    <m/>
    <n v="0.8"/>
    <n v="0.4"/>
    <n v="0.4"/>
    <n v="0.1"/>
    <s v="N"/>
    <s v=" "/>
    <s v=" "/>
    <x v="0"/>
    <s v="X"/>
    <n v="11"/>
    <n v="1914"/>
    <s v=" "/>
    <s v=" "/>
    <s v="N"/>
    <s v="Electric Utility"/>
    <n v="1"/>
    <s v="WAT"/>
    <s v=""/>
    <s v=""/>
    <s v=""/>
    <s v=" "/>
    <s v="1H"/>
    <s v="N"/>
    <s v=""/>
    <s v=""/>
    <m/>
    <m/>
    <m/>
  </r>
  <r>
    <x v="15"/>
    <x v="15"/>
    <s v="AEA-133"/>
    <n v="213"/>
    <x v="12"/>
    <n v="63"/>
    <m/>
    <x v="0"/>
    <x v="2"/>
    <s v="222-0000"/>
    <x v="5"/>
    <x v="1"/>
    <s v="3"/>
    <s v="Conventional Hydroelectric"/>
    <x v="0"/>
    <n v="2021"/>
    <x v="2"/>
    <s v="S"/>
    <n v="0.4"/>
    <m/>
    <n v="0.8"/>
    <n v="0.4"/>
    <n v="0.4"/>
    <n v="0.1"/>
    <s v="N"/>
    <s v=" "/>
    <s v=" "/>
    <x v="0"/>
    <s v="X"/>
    <n v="11"/>
    <n v="1914"/>
    <s v=" "/>
    <s v=" "/>
    <s v="N"/>
    <s v="Electric Utility"/>
    <n v="1"/>
    <s v="WAT"/>
    <s v=""/>
    <s v=""/>
    <s v=""/>
    <s v=" "/>
    <s v="1H"/>
    <s v="N"/>
    <s v=""/>
    <s v=""/>
    <m/>
    <m/>
    <m/>
  </r>
  <r>
    <x v="15"/>
    <x v="15"/>
    <s v="AEA-133"/>
    <n v="213"/>
    <x v="12"/>
    <n v="63"/>
    <m/>
    <x v="0"/>
    <x v="2"/>
    <s v="222-0000"/>
    <x v="5"/>
    <x v="1"/>
    <s v="IC1"/>
    <s v="Petroleum Liquids"/>
    <x v="3"/>
    <n v="2021"/>
    <x v="2"/>
    <s v="S"/>
    <n v="1.2"/>
    <m/>
    <n v="0.8"/>
    <n v="1.2"/>
    <n v="1.2"/>
    <n v="0.3"/>
    <s v="N"/>
    <s v=" "/>
    <s v=" "/>
    <x v="2"/>
    <s v="Y"/>
    <n v="6"/>
    <n v="1952"/>
    <s v=" "/>
    <s v=" "/>
    <s v="N"/>
    <s v="Electric Utility"/>
    <n v="1"/>
    <s v="DFO"/>
    <s v=""/>
    <s v=""/>
    <s v=""/>
    <s v=" "/>
    <s v="1H"/>
    <s v="N"/>
    <s v="N"/>
    <s v="N"/>
    <m/>
    <m/>
    <m/>
  </r>
  <r>
    <x v="15"/>
    <x v="15"/>
    <s v="AEA-133"/>
    <n v="213"/>
    <x v="12"/>
    <n v="63"/>
    <m/>
    <x v="0"/>
    <x v="2"/>
    <s v="222-0000"/>
    <x v="5"/>
    <x v="1"/>
    <s v="IC2"/>
    <s v="Petroleum Liquids"/>
    <x v="3"/>
    <n v="2021"/>
    <x v="2"/>
    <s v="S"/>
    <n v="1.2"/>
    <m/>
    <n v="0.8"/>
    <n v="1.2"/>
    <n v="1.2"/>
    <n v="0.3"/>
    <s v="N"/>
    <s v=" "/>
    <s v=" "/>
    <x v="2"/>
    <s v="Y"/>
    <n v="8"/>
    <n v="1954"/>
    <s v=" "/>
    <s v=" "/>
    <s v="N"/>
    <s v="Electric Utility"/>
    <n v="1"/>
    <s v="DFO"/>
    <s v=""/>
    <s v=""/>
    <s v=""/>
    <s v=" "/>
    <s v="1H"/>
    <s v="N"/>
    <s v="N"/>
    <s v="N"/>
    <m/>
    <m/>
    <m/>
  </r>
  <r>
    <x v="15"/>
    <x v="15"/>
    <s v="AEA-133"/>
    <n v="213"/>
    <x v="12"/>
    <n v="63"/>
    <m/>
    <x v="0"/>
    <x v="2"/>
    <s v="222-0000"/>
    <x v="5"/>
    <x v="1"/>
    <s v="IC3"/>
    <s v="Petroleum Liquids"/>
    <x v="3"/>
    <n v="2021"/>
    <x v="2"/>
    <s v="S"/>
    <n v="1.1000000000000001"/>
    <m/>
    <n v="0.8"/>
    <n v="1.1000000000000001"/>
    <n v="1.1000000000000001"/>
    <n v="0.3"/>
    <s v="N"/>
    <s v=" "/>
    <s v=" "/>
    <x v="2"/>
    <s v="Y"/>
    <n v="8"/>
    <n v="1961"/>
    <s v=" "/>
    <s v=" "/>
    <s v="N"/>
    <s v="Electric Utility"/>
    <n v="1"/>
    <s v="DFO"/>
    <s v=""/>
    <s v=""/>
    <s v=""/>
    <s v=" "/>
    <s v="1H"/>
    <s v="N"/>
    <s v="N"/>
    <s v="N"/>
    <m/>
    <m/>
    <m/>
  </r>
  <r>
    <x v="15"/>
    <x v="15"/>
    <s v="AEA-133"/>
    <n v="213"/>
    <x v="12"/>
    <n v="63"/>
    <m/>
    <x v="0"/>
    <x v="2"/>
    <s v="222-0000"/>
    <x v="5"/>
    <x v="1"/>
    <s v="IC4"/>
    <s v="Petroleum Liquids"/>
    <x v="3"/>
    <n v="2021"/>
    <x v="2"/>
    <s v="S"/>
    <n v="3.5"/>
    <m/>
    <n v="0.8"/>
    <n v="3.5"/>
    <n v="3.5"/>
    <n v="2"/>
    <s v="N"/>
    <s v=" "/>
    <s v=" "/>
    <x v="2"/>
    <s v="Y"/>
    <n v="9"/>
    <n v="1963"/>
    <s v=" "/>
    <s v=" "/>
    <s v="N"/>
    <s v="Electric Utility"/>
    <n v="1"/>
    <s v="DFO"/>
    <s v=""/>
    <s v=""/>
    <s v=""/>
    <s v=" "/>
    <s v="1H"/>
    <s v="N"/>
    <s v="N"/>
    <s v="N"/>
    <m/>
    <m/>
    <m/>
  </r>
  <r>
    <x v="15"/>
    <x v="15"/>
    <s v="AEA-133"/>
    <n v="213"/>
    <x v="12"/>
    <n v="63"/>
    <m/>
    <x v="0"/>
    <x v="2"/>
    <s v="222-0000"/>
    <x v="5"/>
    <x v="1"/>
    <s v="IC5"/>
    <s v="Petroleum Liquids"/>
    <x v="3"/>
    <n v="2021"/>
    <x v="2"/>
    <s v="S"/>
    <n v="1.1000000000000001"/>
    <m/>
    <n v="0.8"/>
    <n v="1.1000000000000001"/>
    <n v="1.1000000000000001"/>
    <n v="0.3"/>
    <s v="N"/>
    <s v=" "/>
    <s v=" "/>
    <x v="2"/>
    <s v="Y"/>
    <n v="10"/>
    <n v="1966"/>
    <s v=" "/>
    <s v=" "/>
    <s v="N"/>
    <s v="Electric Utility"/>
    <n v="1"/>
    <s v="DFO"/>
    <s v=""/>
    <s v=""/>
    <s v=""/>
    <s v=" "/>
    <s v="1H"/>
    <s v="N"/>
    <s v="N"/>
    <s v="N"/>
    <m/>
    <m/>
    <m/>
  </r>
  <r>
    <x v="16"/>
    <x v="16"/>
    <s v="AEA-133"/>
    <n v="213"/>
    <x v="12"/>
    <n v="64"/>
    <m/>
    <x v="0"/>
    <x v="2"/>
    <s v="222-0000"/>
    <x v="5"/>
    <x v="1"/>
    <s v="5"/>
    <s v="Petroleum Liquids"/>
    <x v="5"/>
    <n v="2021"/>
    <x v="2"/>
    <s v="S"/>
    <n v="18.600000000000001"/>
    <m/>
    <n v="0.85"/>
    <n v="17.5"/>
    <n v="17.5"/>
    <n v="4"/>
    <s v="N"/>
    <s v=" "/>
    <s v=" "/>
    <x v="2"/>
    <s v="Y"/>
    <n v="9"/>
    <n v="1980"/>
    <s v=" "/>
    <s v=" "/>
    <s v="N"/>
    <s v="Electric Utility"/>
    <n v="1"/>
    <s v="DFO"/>
    <s v=""/>
    <s v=""/>
    <s v=""/>
    <s v=" "/>
    <s v="1H"/>
    <s v="N"/>
    <s v="N"/>
    <s v="N"/>
    <m/>
    <m/>
    <m/>
  </r>
  <r>
    <x v="16"/>
    <x v="16"/>
    <s v="AEA-133"/>
    <n v="213"/>
    <x v="12"/>
    <n v="64"/>
    <m/>
    <x v="0"/>
    <x v="2"/>
    <s v="222-0000"/>
    <x v="5"/>
    <x v="1"/>
    <s v="6"/>
    <s v="Petroleum Liquids"/>
    <x v="5"/>
    <n v="2021"/>
    <x v="2"/>
    <s v="S"/>
    <n v="18.600000000000001"/>
    <m/>
    <n v="0.85"/>
    <n v="17.5"/>
    <n v="17.5"/>
    <n v="4"/>
    <s v="N"/>
    <s v=" "/>
    <s v=" "/>
    <x v="2"/>
    <s v="Y"/>
    <n v="8"/>
    <n v="1983"/>
    <s v=" "/>
    <s v=" "/>
    <s v="N"/>
    <s v="Electric Utility"/>
    <n v="1"/>
    <s v="DFO"/>
    <s v=""/>
    <s v=""/>
    <s v=""/>
    <s v=" "/>
    <s v="1H"/>
    <s v="N"/>
    <s v="N"/>
    <s v="N"/>
    <m/>
    <m/>
    <m/>
  </r>
  <r>
    <x v="16"/>
    <x v="16"/>
    <s v="AEA-133"/>
    <n v="213"/>
    <x v="12"/>
    <n v="64"/>
    <m/>
    <x v="0"/>
    <x v="2"/>
    <s v="222-0000"/>
    <x v="5"/>
    <x v="1"/>
    <s v="1"/>
    <s v="Petroleum Liquids"/>
    <x v="3"/>
    <n v="2021"/>
    <x v="2"/>
    <s v="S"/>
    <n v="2.5"/>
    <m/>
    <n v="0.8"/>
    <n v="2.5"/>
    <n v="2.5"/>
    <n v="0.5"/>
    <s v="N"/>
    <s v=" "/>
    <s v=" "/>
    <x v="2"/>
    <s v="Y"/>
    <n v="8"/>
    <n v="1969"/>
    <s v=" "/>
    <s v=" "/>
    <s v="N"/>
    <s v="Electric Utility"/>
    <n v="1"/>
    <s v="DFO"/>
    <s v=""/>
    <s v=""/>
    <s v=""/>
    <s v=" "/>
    <s v="10M"/>
    <s v="N"/>
    <s v="N"/>
    <s v="N"/>
    <m/>
    <m/>
    <m/>
  </r>
  <r>
    <x v="16"/>
    <x v="16"/>
    <s v="AEA-133"/>
    <n v="213"/>
    <x v="12"/>
    <n v="64"/>
    <m/>
    <x v="0"/>
    <x v="2"/>
    <s v="222-0000"/>
    <x v="5"/>
    <x v="1"/>
    <s v="2"/>
    <s v="Petroleum Liquids"/>
    <x v="3"/>
    <n v="2021"/>
    <x v="2"/>
    <s v="S"/>
    <n v="2.6"/>
    <m/>
    <n v="0.8"/>
    <n v="2.5"/>
    <n v="2.5"/>
    <n v="0.5"/>
    <s v="N"/>
    <s v=" "/>
    <s v=" "/>
    <x v="2"/>
    <s v="Y"/>
    <n v="9"/>
    <n v="1969"/>
    <s v=" "/>
    <s v=" "/>
    <s v="N"/>
    <s v="Electric Utility"/>
    <n v="1"/>
    <s v="DFO"/>
    <s v=""/>
    <s v=""/>
    <s v=""/>
    <s v=" "/>
    <s v="10M"/>
    <s v="N"/>
    <s v=""/>
    <s v="N"/>
    <m/>
    <m/>
    <m/>
  </r>
  <r>
    <x v="16"/>
    <x v="16"/>
    <s v="AEA-133"/>
    <n v="213"/>
    <x v="12"/>
    <n v="64"/>
    <m/>
    <x v="0"/>
    <x v="2"/>
    <s v="222-0000"/>
    <x v="5"/>
    <x v="1"/>
    <s v="3"/>
    <s v="Petroleum Liquids"/>
    <x v="3"/>
    <n v="2021"/>
    <x v="2"/>
    <s v="S"/>
    <n v="2.6"/>
    <m/>
    <n v="0.8"/>
    <n v="2.5"/>
    <n v="2.5"/>
    <n v="0.5"/>
    <s v="N"/>
    <s v=" "/>
    <s v=" "/>
    <x v="2"/>
    <s v="Y"/>
    <n v="9"/>
    <n v="1974"/>
    <s v=" "/>
    <s v=" "/>
    <s v="N"/>
    <s v="Electric Utility"/>
    <n v="1"/>
    <s v="DFO"/>
    <s v=""/>
    <s v=""/>
    <s v=""/>
    <s v=" "/>
    <s v="10M"/>
    <s v="N"/>
    <s v="N"/>
    <s v="N"/>
    <m/>
    <m/>
    <m/>
  </r>
  <r>
    <x v="16"/>
    <x v="16"/>
    <s v="AEA-133"/>
    <n v="213"/>
    <x v="12"/>
    <n v="64"/>
    <m/>
    <x v="0"/>
    <x v="2"/>
    <s v="222-0000"/>
    <x v="5"/>
    <x v="1"/>
    <s v="7"/>
    <s v="Petroleum Liquids"/>
    <x v="3"/>
    <n v="2021"/>
    <x v="2"/>
    <s v="S"/>
    <n v="2.8"/>
    <m/>
    <n v="0.8"/>
    <n v="2.5"/>
    <n v="2.5"/>
    <n v="0.5"/>
    <s v="N"/>
    <s v=" "/>
    <s v=" "/>
    <x v="2"/>
    <s v="Y"/>
    <n v="8"/>
    <n v="1983"/>
    <s v=" "/>
    <s v=" "/>
    <s v="N"/>
    <s v="Electric Utility"/>
    <n v="1"/>
    <s v="DFO"/>
    <s v=""/>
    <s v=""/>
    <s v=""/>
    <s v=" "/>
    <s v="10M"/>
    <s v="N"/>
    <s v="N"/>
    <s v="N"/>
    <m/>
    <m/>
    <m/>
  </r>
  <r>
    <x v="16"/>
    <x v="16"/>
    <s v="AEA-133"/>
    <n v="213"/>
    <x v="12"/>
    <n v="64"/>
    <m/>
    <x v="0"/>
    <x v="2"/>
    <s v="222-0000"/>
    <x v="5"/>
    <x v="1"/>
    <s v="IC10"/>
    <s v="Petroleum Liquids"/>
    <x v="3"/>
    <n v="2021"/>
    <x v="2"/>
    <s v="S"/>
    <n v="2.8"/>
    <m/>
    <n v="0.8"/>
    <n v="2.5"/>
    <n v="2.5"/>
    <n v="0.5"/>
    <s v="N"/>
    <s v=" "/>
    <s v=" "/>
    <x v="2"/>
    <s v="Y"/>
    <n v="9"/>
    <n v="1984"/>
    <s v=" "/>
    <s v=" "/>
    <s v="N"/>
    <s v="Electric Utility"/>
    <n v="1"/>
    <s v="DFO"/>
    <s v=""/>
    <s v=""/>
    <s v=""/>
    <s v=" "/>
    <s v="10M"/>
    <s v="N"/>
    <s v="N"/>
    <s v="N"/>
    <m/>
    <m/>
    <m/>
  </r>
  <r>
    <x v="16"/>
    <x v="16"/>
    <s v="AEA-133"/>
    <n v="213"/>
    <x v="12"/>
    <n v="64"/>
    <m/>
    <x v="0"/>
    <x v="2"/>
    <s v="222-0000"/>
    <x v="5"/>
    <x v="1"/>
    <s v="IC11"/>
    <s v="Petroleum Liquids"/>
    <x v="3"/>
    <n v="2021"/>
    <x v="2"/>
    <s v="S"/>
    <n v="2.8"/>
    <m/>
    <n v="0.8"/>
    <n v="2.5"/>
    <n v="2.5"/>
    <n v="0.5"/>
    <s v="N"/>
    <s v=" "/>
    <s v=" "/>
    <x v="2"/>
    <s v="Y"/>
    <n v="9"/>
    <n v="1984"/>
    <s v=" "/>
    <s v=" "/>
    <s v="N"/>
    <s v="Electric Utility"/>
    <n v="1"/>
    <s v="DFO"/>
    <s v=""/>
    <s v=""/>
    <s v=""/>
    <s v=" "/>
    <s v="10M"/>
    <s v="N"/>
    <s v="N"/>
    <s v="N"/>
    <m/>
    <m/>
    <m/>
  </r>
  <r>
    <x v="16"/>
    <x v="16"/>
    <s v="AEA-133"/>
    <n v="213"/>
    <x v="12"/>
    <n v="64"/>
    <m/>
    <x v="0"/>
    <x v="2"/>
    <s v="222-0000"/>
    <x v="5"/>
    <x v="1"/>
    <s v="IC12"/>
    <s v="Petroleum Liquids"/>
    <x v="3"/>
    <n v="2021"/>
    <x v="2"/>
    <s v="S"/>
    <n v="2.8"/>
    <m/>
    <n v="0.8"/>
    <n v="2.5"/>
    <n v="2.5"/>
    <n v="0.5"/>
    <s v="N"/>
    <s v=" "/>
    <s v=" "/>
    <x v="2"/>
    <s v="Y"/>
    <n v="9"/>
    <n v="1984"/>
    <s v=" "/>
    <s v=" "/>
    <s v="N"/>
    <s v="Electric Utility"/>
    <n v="1"/>
    <s v="DFO"/>
    <s v=""/>
    <s v=""/>
    <s v=""/>
    <s v=" "/>
    <s v="10M"/>
    <s v="N"/>
    <s v="N"/>
    <s v="N"/>
    <m/>
    <m/>
    <m/>
  </r>
  <r>
    <x v="16"/>
    <x v="16"/>
    <s v="AEA-133"/>
    <n v="213"/>
    <x v="12"/>
    <n v="64"/>
    <m/>
    <x v="0"/>
    <x v="2"/>
    <s v="222-0000"/>
    <x v="5"/>
    <x v="1"/>
    <s v="IC8"/>
    <s v="Petroleum Liquids"/>
    <x v="3"/>
    <n v="2021"/>
    <x v="2"/>
    <s v="S"/>
    <n v="2.8"/>
    <m/>
    <n v="0.8"/>
    <n v="2.5"/>
    <n v="2.5"/>
    <n v="0.5"/>
    <s v="N"/>
    <s v=" "/>
    <s v=" "/>
    <x v="2"/>
    <s v="Y"/>
    <n v="8"/>
    <n v="1985"/>
    <s v=" "/>
    <s v=" "/>
    <s v="N"/>
    <s v="Electric Utility"/>
    <n v="1"/>
    <s v="DFO"/>
    <s v=""/>
    <s v=""/>
    <s v=""/>
    <s v=" "/>
    <s v="10M"/>
    <s v="N"/>
    <s v="N"/>
    <s v="N"/>
    <m/>
    <m/>
    <m/>
  </r>
  <r>
    <x v="16"/>
    <x v="16"/>
    <s v="AEA-133"/>
    <n v="213"/>
    <x v="12"/>
    <n v="64"/>
    <m/>
    <x v="0"/>
    <x v="2"/>
    <s v="222-0000"/>
    <x v="5"/>
    <x v="1"/>
    <s v="IC9"/>
    <s v="Petroleum Liquids"/>
    <x v="3"/>
    <n v="2021"/>
    <x v="2"/>
    <s v="S"/>
    <n v="2.8"/>
    <m/>
    <n v="0.8"/>
    <n v="2.5"/>
    <n v="2.5"/>
    <n v="0.5"/>
    <s v="N"/>
    <s v=" "/>
    <s v=" "/>
    <x v="2"/>
    <s v="Y"/>
    <n v="8"/>
    <n v="1985"/>
    <s v=" "/>
    <s v=" "/>
    <s v="N"/>
    <s v="Electric Utility"/>
    <n v="1"/>
    <s v="DFO"/>
    <s v=""/>
    <s v=""/>
    <s v=""/>
    <s v=" "/>
    <s v="10M"/>
    <s v="N"/>
    <s v="N"/>
    <s v="N"/>
    <m/>
    <m/>
    <m/>
  </r>
  <r>
    <x v="17"/>
    <x v="17"/>
    <s v="AEA-133"/>
    <n v="213"/>
    <x v="12"/>
    <n v="65"/>
    <s v="Salmon Creek"/>
    <x v="0"/>
    <x v="2"/>
    <s v="222-0000"/>
    <x v="5"/>
    <x v="1"/>
    <s v="HY7"/>
    <s v="Conventional Hydroelectric"/>
    <x v="0"/>
    <n v="2021"/>
    <x v="2"/>
    <s v="S"/>
    <n v="8.5"/>
    <m/>
    <n v="0.8"/>
    <n v="5.2"/>
    <n v="5.2"/>
    <n v="0.5"/>
    <s v="N"/>
    <n v="12"/>
    <n v="1984"/>
    <x v="0"/>
    <s v="X"/>
    <m/>
    <n v="1913"/>
    <s v=" "/>
    <s v=" "/>
    <s v="N"/>
    <s v="Electric Utility"/>
    <n v="1"/>
    <s v="WAT"/>
    <s v=""/>
    <s v=""/>
    <s v=""/>
    <s v=" "/>
    <s v="10M"/>
    <s v="N"/>
    <s v=""/>
    <s v=""/>
    <m/>
    <m/>
    <m/>
  </r>
  <r>
    <x v="18"/>
    <x v="18"/>
    <s v="AEA-133"/>
    <n v="213"/>
    <x v="12"/>
    <n v="78"/>
    <m/>
    <x v="0"/>
    <x v="2"/>
    <s v="222-0000"/>
    <x v="5"/>
    <x v="1"/>
    <s v="1"/>
    <s v="Conventional Hydroelectric"/>
    <x v="0"/>
    <n v="2021"/>
    <x v="2"/>
    <s v="W"/>
    <n v="23.6"/>
    <m/>
    <n v="0.9"/>
    <n v="23.5"/>
    <n v="23.5"/>
    <n v="2"/>
    <s v="N"/>
    <s v=" "/>
    <s v=" "/>
    <x v="0"/>
    <s v="X"/>
    <n v="11"/>
    <n v="1973"/>
    <s v=" "/>
    <s v=" "/>
    <s v="N"/>
    <s v="Electric Utility"/>
    <n v="1"/>
    <s v="WAT"/>
    <s v=""/>
    <s v=""/>
    <s v=""/>
    <s v=" "/>
    <s v="10M"/>
    <s v="N"/>
    <s v=""/>
    <s v=""/>
    <m/>
    <m/>
    <m/>
  </r>
  <r>
    <x v="18"/>
    <x v="18"/>
    <s v="AEA-133"/>
    <n v="213"/>
    <x v="12"/>
    <n v="78"/>
    <m/>
    <x v="0"/>
    <x v="2"/>
    <s v="222-0000"/>
    <x v="5"/>
    <x v="1"/>
    <s v="2"/>
    <s v="Conventional Hydroelectric"/>
    <x v="0"/>
    <n v="2021"/>
    <x v="2"/>
    <s v="W"/>
    <n v="23.6"/>
    <m/>
    <n v="0.9"/>
    <n v="23.5"/>
    <n v="23.5"/>
    <n v="2"/>
    <s v="N"/>
    <s v=" "/>
    <s v=" "/>
    <x v="0"/>
    <s v="X"/>
    <n v="11"/>
    <n v="1973"/>
    <s v=" "/>
    <s v=" "/>
    <s v="N"/>
    <s v="Electric Utility"/>
    <n v="1"/>
    <s v="WAT"/>
    <s v=""/>
    <s v=""/>
    <s v=""/>
    <s v=" "/>
    <s v="10M"/>
    <s v="N"/>
    <s v=""/>
    <s v=""/>
    <m/>
    <m/>
    <m/>
  </r>
  <r>
    <x v="18"/>
    <x v="18"/>
    <s v="AEA-133"/>
    <n v="213"/>
    <x v="12"/>
    <n v="78"/>
    <m/>
    <x v="0"/>
    <x v="2"/>
    <s v="222-0000"/>
    <x v="5"/>
    <x v="1"/>
    <s v="3"/>
    <s v="Conventional Hydroelectric"/>
    <x v="0"/>
    <n v="2021"/>
    <x v="2"/>
    <s v="W"/>
    <n v="31"/>
    <m/>
    <n v="0.9"/>
    <n v="31"/>
    <n v="31"/>
    <n v="3"/>
    <s v="N"/>
    <s v=" "/>
    <s v=" "/>
    <x v="0"/>
    <s v="X"/>
    <n v="12"/>
    <n v="1990"/>
    <s v=" "/>
    <s v=" "/>
    <s v="N"/>
    <s v="Electric Utility"/>
    <n v="1"/>
    <s v="WAT"/>
    <s v=""/>
    <s v=""/>
    <s v=""/>
    <s v=" "/>
    <s v="10M"/>
    <s v="N"/>
    <s v=""/>
    <s v=""/>
    <m/>
    <m/>
    <m/>
  </r>
  <r>
    <x v="19"/>
    <x v="19"/>
    <s v="AEA-133"/>
    <n v="213"/>
    <x v="12"/>
    <n v="7250"/>
    <m/>
    <x v="0"/>
    <x v="2"/>
    <s v="222-0000"/>
    <x v="5"/>
    <x v="1"/>
    <s v="13"/>
    <s v="Petroleum Liquids"/>
    <x v="5"/>
    <n v="2021"/>
    <x v="2"/>
    <s v="S"/>
    <n v="2.8"/>
    <m/>
    <n v="0.8"/>
    <n v="2.8"/>
    <n v="2.8"/>
    <n v="0.5"/>
    <s v="N"/>
    <s v=" "/>
    <s v=" "/>
    <x v="2"/>
    <s v="Y"/>
    <n v="8"/>
    <n v="1993"/>
    <s v=" "/>
    <s v=" "/>
    <s v="N"/>
    <s v="Electric Utility"/>
    <n v="1"/>
    <s v="DFO"/>
    <s v=""/>
    <s v=""/>
    <s v=""/>
    <s v=" "/>
    <s v="1H"/>
    <s v="N"/>
    <s v="N"/>
    <s v="N"/>
    <m/>
    <m/>
    <m/>
  </r>
  <r>
    <x v="19"/>
    <x v="19"/>
    <s v="AEA-133"/>
    <n v="213"/>
    <x v="12"/>
    <n v="7250"/>
    <m/>
    <x v="0"/>
    <x v="2"/>
    <s v="222-0000"/>
    <x v="5"/>
    <x v="1"/>
    <s v="14"/>
    <s v="Petroleum Liquids"/>
    <x v="5"/>
    <n v="2021"/>
    <x v="2"/>
    <s v="S"/>
    <n v="30.9"/>
    <m/>
    <n v="0.85"/>
    <n v="23"/>
    <n v="23"/>
    <n v="9"/>
    <s v="N"/>
    <s v=" "/>
    <s v=" "/>
    <x v="2"/>
    <s v="Y"/>
    <n v="12"/>
    <n v="1994"/>
    <s v=" "/>
    <s v=" "/>
    <s v="N"/>
    <s v="Electric Utility"/>
    <n v="1"/>
    <s v="DFO"/>
    <s v=""/>
    <s v=""/>
    <s v=""/>
    <s v=" "/>
    <s v="1H"/>
    <s v="N"/>
    <s v="N"/>
    <s v="N"/>
    <m/>
    <m/>
    <m/>
  </r>
  <r>
    <x v="19"/>
    <x v="19"/>
    <s v="AEA-133"/>
    <n v="213"/>
    <x v="12"/>
    <n v="7250"/>
    <m/>
    <x v="0"/>
    <x v="2"/>
    <s v="222-0000"/>
    <x v="5"/>
    <x v="1"/>
    <s v="4"/>
    <s v="Petroleum Liquids"/>
    <x v="3"/>
    <n v="2021"/>
    <x v="2"/>
    <s v="S"/>
    <n v="2.5"/>
    <m/>
    <n v="0.8"/>
    <n v="2.5"/>
    <n v="2.5"/>
    <n v="0.5"/>
    <s v="N"/>
    <s v=" "/>
    <s v=" "/>
    <x v="2"/>
    <s v="Y"/>
    <n v="9"/>
    <n v="1980"/>
    <s v=" "/>
    <s v=" "/>
    <s v="N"/>
    <s v="Electric Utility"/>
    <n v="1"/>
    <s v="DFO"/>
    <s v=""/>
    <s v=""/>
    <s v=""/>
    <s v=" "/>
    <s v="10M"/>
    <s v="N"/>
    <s v="N"/>
    <s v="N"/>
    <m/>
    <m/>
    <m/>
  </r>
  <r>
    <x v="20"/>
    <x v="20"/>
    <s v="AEA-133"/>
    <n v="213"/>
    <x v="12"/>
    <n v="57085"/>
    <m/>
    <x v="0"/>
    <x v="2"/>
    <s v="222-0000"/>
    <x v="5"/>
    <x v="1"/>
    <s v="1"/>
    <s v="Conventional Hydroelectric"/>
    <x v="0"/>
    <n v="2021"/>
    <x v="2"/>
    <s v="S"/>
    <n v="14.3"/>
    <m/>
    <n v="0.75"/>
    <n v="14.3"/>
    <n v="14.3"/>
    <n v="1"/>
    <s v="N"/>
    <s v=" "/>
    <s v=" "/>
    <x v="0"/>
    <s v="X"/>
    <n v="9"/>
    <n v="2009"/>
    <s v=" "/>
    <s v=" "/>
    <s v="N"/>
    <s v="Electric Utility"/>
    <n v="1"/>
    <s v="WAT"/>
    <s v=""/>
    <s v=""/>
    <s v=""/>
    <s v=" "/>
    <s v="10M"/>
    <s v="N"/>
    <s v=""/>
    <s v=""/>
    <m/>
    <m/>
    <m/>
  </r>
  <r>
    <x v="21"/>
    <x v="21"/>
    <s v="AEA-133"/>
    <n v="213"/>
    <x v="12"/>
    <n v="59793"/>
    <m/>
    <x v="0"/>
    <x v="2"/>
    <s v="222-0000"/>
    <x v="5"/>
    <x v="1"/>
    <s v="15"/>
    <s v="Petroleum Liquids"/>
    <x v="5"/>
    <n v="2021"/>
    <x v="2"/>
    <s v="S"/>
    <n v="41.7"/>
    <m/>
    <n v="0.85"/>
    <n v="23.5"/>
    <n v="23.5"/>
    <n v="2"/>
    <s v="N"/>
    <s v=" "/>
    <s v=" "/>
    <x v="0"/>
    <s v="X"/>
    <n v="11"/>
    <n v="2016"/>
    <s v=" "/>
    <s v=" "/>
    <s v="N"/>
    <s v="Electric Utility"/>
    <n v="1"/>
    <s v="DFO"/>
    <s v=""/>
    <s v=""/>
    <s v=""/>
    <s v=" "/>
    <s v="1H"/>
    <s v="N"/>
    <s v="N"/>
    <s v="N"/>
    <m/>
    <m/>
    <m/>
  </r>
  <r>
    <x v="22"/>
    <x v="22"/>
    <s v="AEA-005"/>
    <n v="219"/>
    <x v="13"/>
    <m/>
    <s v="Dewey Creek"/>
    <x v="0"/>
    <x v="3"/>
    <s v="032-1998"/>
    <x v="6"/>
    <x v="1"/>
    <m/>
    <s v="Conventional Hydroelectric"/>
    <x v="0"/>
    <m/>
    <x v="0"/>
    <m/>
    <n v="0.94299999999999995"/>
    <m/>
    <m/>
    <m/>
    <m/>
    <m/>
    <m/>
    <m/>
    <m/>
    <x v="0"/>
    <m/>
    <m/>
    <n v="1909"/>
    <m/>
    <m/>
    <m/>
    <s v="Electric Utility"/>
    <n v="1"/>
    <s v="WAT"/>
    <m/>
    <m/>
    <m/>
    <n v="0"/>
    <m/>
    <m/>
    <m/>
    <m/>
    <m/>
    <m/>
    <m/>
  </r>
  <r>
    <x v="23"/>
    <x v="23"/>
    <s v="AEA-005"/>
    <n v="219"/>
    <x v="13"/>
    <m/>
    <m/>
    <x v="0"/>
    <x v="3"/>
    <s v="032-1998"/>
    <x v="6"/>
    <x v="1"/>
    <m/>
    <s v="Conventional Hydroelectric"/>
    <x v="0"/>
    <m/>
    <x v="0"/>
    <m/>
    <n v="0.28499999999999998"/>
    <m/>
    <m/>
    <m/>
    <m/>
    <m/>
    <m/>
    <m/>
    <m/>
    <x v="0"/>
    <m/>
    <m/>
    <n v="2002"/>
    <m/>
    <m/>
    <m/>
    <s v="Electric Utility"/>
    <n v="1"/>
    <s v="WAT"/>
    <m/>
    <m/>
    <m/>
    <n v="0"/>
    <m/>
    <m/>
    <m/>
    <m/>
    <m/>
    <m/>
    <m/>
  </r>
  <r>
    <x v="23"/>
    <x v="23"/>
    <s v="AEA-005"/>
    <n v="219"/>
    <x v="13"/>
    <m/>
    <m/>
    <x v="0"/>
    <x v="3"/>
    <s v="032-1998"/>
    <x v="6"/>
    <x v="1"/>
    <n v="1"/>
    <s v="Internal Combustion Engine"/>
    <x v="3"/>
    <n v="2021"/>
    <x v="3"/>
    <m/>
    <n v="1.5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Caterpillar "/>
    <s v="3512"/>
  </r>
  <r>
    <x v="24"/>
    <x v="24"/>
    <s v="AEA-005"/>
    <n v="219"/>
    <x v="13"/>
    <n v="7751"/>
    <m/>
    <x v="0"/>
    <x v="3"/>
    <s v="032-1998"/>
    <x v="6"/>
    <x v="1"/>
    <s v="1"/>
    <s v="Conventional Hydroelectric"/>
    <x v="0"/>
    <n v="2021"/>
    <x v="2"/>
    <s v="S"/>
    <n v="4"/>
    <m/>
    <n v="0.8"/>
    <n v="4"/>
    <n v="4"/>
    <n v="1.6"/>
    <s v="N"/>
    <s v=" "/>
    <s v=" "/>
    <x v="0"/>
    <s v="X"/>
    <n v="12"/>
    <n v="1997"/>
    <s v=" "/>
    <s v=" "/>
    <s v="N"/>
    <s v="Electric Utility"/>
    <n v="1"/>
    <s v="WAT"/>
    <s v=""/>
    <s v=""/>
    <s v=""/>
    <s v=" "/>
    <s v="1H"/>
    <s v=""/>
    <s v=""/>
    <s v=""/>
    <m/>
    <m/>
    <m/>
  </r>
  <r>
    <x v="25"/>
    <x v="25"/>
    <s v="AEA-005"/>
    <n v="219"/>
    <x v="13"/>
    <n v="7752"/>
    <m/>
    <x v="0"/>
    <x v="3"/>
    <s v="023-2015"/>
    <x v="7"/>
    <x v="1"/>
    <s v="1"/>
    <s v="Conventional Hydroelectric"/>
    <x v="0"/>
    <n v="2021"/>
    <x v="2"/>
    <s v="S"/>
    <n v="4.5"/>
    <m/>
    <n v="0.8"/>
    <n v="4.5"/>
    <n v="4.5"/>
    <n v="1.8"/>
    <s v="N"/>
    <s v=" "/>
    <s v=" "/>
    <x v="0"/>
    <s v="X"/>
    <n v="3"/>
    <n v="1995"/>
    <s v=" "/>
    <s v=" "/>
    <s v="N"/>
    <s v="Electric Utility"/>
    <n v="1"/>
    <s v="WAT"/>
    <s v=""/>
    <s v=""/>
    <s v=""/>
    <s v=" "/>
    <s v="1H"/>
    <s v="N"/>
    <s v=""/>
    <s v=""/>
    <m/>
    <m/>
    <m/>
  </r>
  <r>
    <x v="26"/>
    <x v="26"/>
    <s v="AEA-005"/>
    <n v="219"/>
    <x v="13"/>
    <n v="56146"/>
    <m/>
    <x v="0"/>
    <x v="3"/>
    <s v="023-2015"/>
    <x v="7"/>
    <x v="1"/>
    <s v="1"/>
    <s v="Petroleum Liquids"/>
    <x v="3"/>
    <n v="2021"/>
    <x v="2"/>
    <s v="S"/>
    <n v="1.3"/>
    <m/>
    <n v="0.8"/>
    <n v="1.3"/>
    <n v="1.3"/>
    <n v="0.5"/>
    <s v="N"/>
    <s v=" "/>
    <s v=" "/>
    <x v="0"/>
    <s v="X"/>
    <n v="11"/>
    <n v="2003"/>
    <s v=" "/>
    <s v=" "/>
    <s v="N"/>
    <s v="Electric Utility"/>
    <n v="1"/>
    <s v="DFO"/>
    <s v=""/>
    <s v=""/>
    <s v=""/>
    <s v=" "/>
    <s v="10M"/>
    <s v="N"/>
    <s v=""/>
    <s v=""/>
    <m/>
    <m/>
    <m/>
  </r>
  <r>
    <x v="26"/>
    <x v="26"/>
    <s v="AEA-005"/>
    <n v="219"/>
    <x v="13"/>
    <n v="56146"/>
    <m/>
    <x v="0"/>
    <x v="3"/>
    <s v="023-2015"/>
    <x v="7"/>
    <x v="1"/>
    <s v="3"/>
    <s v="Petroleum Liquids"/>
    <x v="3"/>
    <n v="2021"/>
    <x v="2"/>
    <s v="S"/>
    <n v="0.3"/>
    <m/>
    <s v=" "/>
    <n v="0.3"/>
    <n v="0.3"/>
    <s v=" "/>
    <s v="N"/>
    <s v=" "/>
    <s v=" "/>
    <x v="1"/>
    <s v="X"/>
    <n v="9"/>
    <n v="1983"/>
    <n v="9"/>
    <n v="2007"/>
    <s v="N"/>
    <s v="Electric Utility"/>
    <n v="1"/>
    <s v="DFO"/>
    <s v=""/>
    <s v=""/>
    <s v=""/>
    <s v=" "/>
    <s v="10M"/>
    <s v=""/>
    <s v=""/>
    <s v=""/>
    <m/>
    <m/>
    <m/>
  </r>
  <r>
    <x v="27"/>
    <x v="27"/>
    <s v="AEA-005"/>
    <n v="219"/>
    <x v="13"/>
    <n v="56147"/>
    <m/>
    <x v="0"/>
    <x v="3"/>
    <s v="023-2015"/>
    <x v="7"/>
    <x v="1"/>
    <s v="1"/>
    <s v="Petroleum Liquids"/>
    <x v="3"/>
    <n v="2021"/>
    <x v="2"/>
    <s v="S"/>
    <n v="1"/>
    <m/>
    <n v="0.8"/>
    <n v="1"/>
    <n v="1"/>
    <n v="0.4"/>
    <s v="N"/>
    <s v=" "/>
    <s v=" "/>
    <x v="3"/>
    <s v="X"/>
    <n v="2"/>
    <n v="2003"/>
    <s v=" "/>
    <s v=" "/>
    <s v="N"/>
    <s v="Electric Utility"/>
    <n v="1"/>
    <s v="DFO"/>
    <s v=""/>
    <s v=""/>
    <s v=""/>
    <s v=" "/>
    <s v="10M"/>
    <s v="N"/>
    <s v=""/>
    <s v=""/>
    <m/>
    <m/>
    <m/>
  </r>
  <r>
    <x v="28"/>
    <x v="28"/>
    <s v="AEA-005"/>
    <n v="219"/>
    <x v="13"/>
    <n v="56265"/>
    <m/>
    <x v="0"/>
    <x v="3"/>
    <s v="023-2015"/>
    <x v="7"/>
    <x v="1"/>
    <s v="1"/>
    <s v="Conventional Hydroelectric"/>
    <x v="0"/>
    <n v="2021"/>
    <x v="2"/>
    <s v="S"/>
    <n v="2"/>
    <m/>
    <n v="0.8"/>
    <n v="1.9"/>
    <n v="1.8"/>
    <n v="0.8"/>
    <s v="N"/>
    <s v=" "/>
    <s v=" "/>
    <x v="0"/>
    <s v="X"/>
    <n v="12"/>
    <n v="2005"/>
    <s v=" "/>
    <s v=" "/>
    <s v="N"/>
    <s v="Electric Utility"/>
    <n v="1"/>
    <s v="WAT"/>
    <s v=""/>
    <s v=""/>
    <s v=""/>
    <s v=" "/>
    <s v="1H"/>
    <s v="N"/>
    <s v=""/>
    <s v=""/>
    <m/>
    <m/>
    <m/>
  </r>
  <r>
    <x v="29"/>
    <x v="29"/>
    <s v="AEA-005"/>
    <n v="219"/>
    <x v="13"/>
    <n v="56542"/>
    <m/>
    <x v="0"/>
    <x v="3"/>
    <s v="032-1998"/>
    <x v="6"/>
    <x v="1"/>
    <s v="1"/>
    <s v="Conventional Hydroelectric"/>
    <x v="0"/>
    <n v="2021"/>
    <x v="2"/>
    <s v="S"/>
    <n v="3"/>
    <m/>
    <n v="0.8"/>
    <n v="3"/>
    <n v="3"/>
    <n v="1.2"/>
    <s v="N"/>
    <s v=" "/>
    <s v=" "/>
    <x v="0"/>
    <s v="X"/>
    <n v="10"/>
    <n v="2008"/>
    <s v=" "/>
    <s v=" "/>
    <s v="N"/>
    <s v="Electric Utility"/>
    <n v="1"/>
    <s v="WAT"/>
    <s v=""/>
    <s v=""/>
    <s v=""/>
    <s v=" "/>
    <s v="1H"/>
    <s v="N"/>
    <s v=""/>
    <s v=""/>
    <m/>
    <m/>
    <m/>
  </r>
  <r>
    <x v="30"/>
    <x v="30"/>
    <s v="AEA-005"/>
    <n v="219"/>
    <x v="13"/>
    <n v="61684"/>
    <m/>
    <x v="0"/>
    <x v="3"/>
    <s v="023-2015"/>
    <x v="7"/>
    <x v="1"/>
    <s v="1"/>
    <s v="Petroleum Liquids"/>
    <x v="3"/>
    <n v="2021"/>
    <x v="2"/>
    <s v="S"/>
    <n v="2.5"/>
    <m/>
    <n v="0.95"/>
    <n v="2.5"/>
    <n v="2.5"/>
    <n v="0.1"/>
    <s v="N"/>
    <s v=" "/>
    <s v=" "/>
    <x v="0"/>
    <s v="X"/>
    <n v="9"/>
    <n v="2017"/>
    <s v=" "/>
    <s v=" "/>
    <s v="N"/>
    <s v="Electric Utility"/>
    <n v="1"/>
    <s v="DFO"/>
    <s v=""/>
    <s v=""/>
    <s v=""/>
    <s v=" "/>
    <s v="10M"/>
    <s v="N"/>
    <s v=""/>
    <s v=""/>
    <m/>
    <m/>
    <m/>
  </r>
  <r>
    <x v="31"/>
    <x v="31"/>
    <s v="AEA-005"/>
    <n v="219"/>
    <x v="13"/>
    <n v="7176"/>
    <m/>
    <x v="2"/>
    <x v="3"/>
    <s v="007-0000"/>
    <x v="8"/>
    <x v="4"/>
    <n v="2"/>
    <s v="Internal Combustion Engine"/>
    <x v="3"/>
    <n v="2021"/>
    <x v="3"/>
    <m/>
    <n v="0.3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Caterpillar "/>
    <s v="3406"/>
  </r>
  <r>
    <x v="31"/>
    <x v="31"/>
    <s v="AEA-005"/>
    <n v="219"/>
    <x v="13"/>
    <n v="7176"/>
    <m/>
    <x v="2"/>
    <x v="3"/>
    <s v="007-0000"/>
    <x v="8"/>
    <x v="4"/>
    <n v="3"/>
    <s v="Internal Combustion Engine"/>
    <x v="3"/>
    <n v="2021"/>
    <x v="3"/>
    <m/>
    <n v="0.2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John Deere "/>
    <s v="6081AF001"/>
  </r>
  <r>
    <x v="31"/>
    <x v="31"/>
    <s v="AEA-005"/>
    <n v="219"/>
    <x v="13"/>
    <n v="7176"/>
    <m/>
    <x v="2"/>
    <x v="3"/>
    <s v="007-0000"/>
    <x v="8"/>
    <x v="4"/>
    <n v="1"/>
    <s v="Internal Combustion Engine"/>
    <x v="3"/>
    <n v="2021"/>
    <x v="3"/>
    <m/>
    <n v="0.1"/>
    <m/>
    <m/>
    <m/>
    <m/>
    <m/>
    <m/>
    <m/>
    <m/>
    <x v="0"/>
    <m/>
    <n v="6"/>
    <n v="2008"/>
    <m/>
    <m/>
    <m/>
    <s v="Electric Utility"/>
    <m/>
    <s v="DFO"/>
    <m/>
    <m/>
    <m/>
    <m/>
    <m/>
    <m/>
    <m/>
    <m/>
    <m/>
    <s v="Cummins"/>
    <s v="LTA10-G"/>
  </r>
  <r>
    <x v="32"/>
    <x v="32"/>
    <s v="AEA-005"/>
    <n v="219"/>
    <x v="13"/>
    <n v="7342"/>
    <m/>
    <x v="3"/>
    <x v="3"/>
    <s v="023-2015"/>
    <x v="7"/>
    <x v="1"/>
    <n v="1"/>
    <s v="Internal Combustion Engine"/>
    <x v="3"/>
    <n v="2021"/>
    <x v="3"/>
    <m/>
    <n v="0"/>
    <m/>
    <m/>
    <m/>
    <m/>
    <m/>
    <m/>
    <m/>
    <m/>
    <x v="3"/>
    <m/>
    <m/>
    <m/>
    <m/>
    <m/>
    <m/>
    <s v="Electric Utility"/>
    <m/>
    <s v="DFO"/>
    <m/>
    <m/>
    <m/>
    <m/>
    <m/>
    <m/>
    <m/>
    <m/>
    <m/>
    <s v="Caterpillar "/>
    <s v="3412"/>
  </r>
  <r>
    <x v="32"/>
    <x v="32"/>
    <s v="AEA-005"/>
    <n v="219"/>
    <x v="13"/>
    <n v="7342"/>
    <m/>
    <x v="3"/>
    <x v="3"/>
    <s v="023-2015"/>
    <x v="7"/>
    <x v="1"/>
    <n v="2"/>
    <s v="Internal Combustion Engine"/>
    <x v="3"/>
    <n v="2021"/>
    <x v="3"/>
    <m/>
    <n v="0.3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Caterpillar "/>
    <s v="3412"/>
  </r>
  <r>
    <x v="32"/>
    <x v="32"/>
    <s v="AEA-005"/>
    <n v="219"/>
    <x v="13"/>
    <n v="7342"/>
    <m/>
    <x v="3"/>
    <x v="3"/>
    <s v="023-2015"/>
    <x v="7"/>
    <x v="1"/>
    <n v="3"/>
    <s v="Internal Combustion Engine"/>
    <x v="3"/>
    <n v="2021"/>
    <x v="3"/>
    <m/>
    <n v="0.4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Caterpillar "/>
    <s v="3412"/>
  </r>
  <r>
    <x v="33"/>
    <x v="33"/>
    <s v="AEA-005"/>
    <n v="219"/>
    <x v="13"/>
    <n v="421"/>
    <m/>
    <x v="4"/>
    <x v="3"/>
    <s v="023-2015"/>
    <x v="7"/>
    <x v="1"/>
    <s v="3A"/>
    <s v="Petroleum Liquids"/>
    <x v="3"/>
    <n v="2021"/>
    <x v="2"/>
    <s v="S"/>
    <n v="1.6"/>
    <m/>
    <n v="0.8"/>
    <n v="1.6"/>
    <n v="1.6"/>
    <n v="0.6"/>
    <s v="N"/>
    <s v=" "/>
    <s v=" "/>
    <x v="1"/>
    <s v="X"/>
    <n v="8"/>
    <n v="1991"/>
    <n v="7"/>
    <n v="2015"/>
    <s v="N"/>
    <s v="Electric Utility"/>
    <n v="1"/>
    <s v="DFO"/>
    <s v=""/>
    <s v=""/>
    <s v=""/>
    <s v=" "/>
    <s v="10M"/>
    <s v="N"/>
    <s v=""/>
    <s v=""/>
    <m/>
    <m/>
    <m/>
  </r>
  <r>
    <x v="33"/>
    <x v="33"/>
    <s v="AEA-005"/>
    <n v="219"/>
    <x v="13"/>
    <n v="421"/>
    <m/>
    <x v="4"/>
    <x v="3"/>
    <s v="023-2015"/>
    <x v="7"/>
    <x v="1"/>
    <n v="1"/>
    <s v="Internal Combustion Engine"/>
    <x v="3"/>
    <n v="2021"/>
    <x v="3"/>
    <m/>
    <n v="1.2849999999999999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Caterpillar "/>
    <s v="3516"/>
  </r>
  <r>
    <x v="33"/>
    <x v="33"/>
    <s v="AEA-005"/>
    <n v="219"/>
    <x v="13"/>
    <n v="421"/>
    <m/>
    <x v="4"/>
    <x v="3"/>
    <s v="023-2015"/>
    <x v="7"/>
    <x v="1"/>
    <n v="1"/>
    <s v="Internal Combustion Engine"/>
    <x v="3"/>
    <n v="2021"/>
    <x v="3"/>
    <m/>
    <n v="1.2849999999999999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Caterpillar "/>
    <s v="3516"/>
  </r>
  <r>
    <x v="33"/>
    <x v="33"/>
    <s v="AEA-005"/>
    <n v="219"/>
    <x v="13"/>
    <n v="421"/>
    <m/>
    <x v="4"/>
    <x v="3"/>
    <s v="023-2015"/>
    <x v="7"/>
    <x v="1"/>
    <n v="2"/>
    <s v="Internal Combustion Engine"/>
    <x v="3"/>
    <n v="2021"/>
    <x v="3"/>
    <m/>
    <n v="1.3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Caterpillar "/>
    <s v="3516A"/>
  </r>
  <r>
    <x v="33"/>
    <x v="33"/>
    <s v="AEA-005"/>
    <n v="219"/>
    <x v="13"/>
    <n v="421"/>
    <m/>
    <x v="4"/>
    <x v="3"/>
    <s v="023-2015"/>
    <x v="7"/>
    <x v="1"/>
    <n v="3"/>
    <s v="Internal Combustion Engine"/>
    <x v="3"/>
    <n v="2021"/>
    <x v="3"/>
    <m/>
    <n v="1.18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Caterpillar "/>
    <s v="3516A"/>
  </r>
  <r>
    <x v="33"/>
    <x v="33"/>
    <s v="AEA-005"/>
    <n v="219"/>
    <x v="13"/>
    <n v="421"/>
    <m/>
    <x v="4"/>
    <x v="3"/>
    <s v="023-2015"/>
    <x v="7"/>
    <x v="1"/>
    <n v="4"/>
    <s v="Internal Combustion Engine"/>
    <x v="3"/>
    <n v="2021"/>
    <x v="3"/>
    <m/>
    <n v="1.75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Caterpillar "/>
    <s v="3516A"/>
  </r>
  <r>
    <x v="34"/>
    <x v="34"/>
    <s v="AEA-005"/>
    <n v="219"/>
    <x v="13"/>
    <n v="7375"/>
    <s v="Yukon River"/>
    <x v="5"/>
    <x v="3"/>
    <s v="009-0000"/>
    <x v="9"/>
    <x v="4"/>
    <m/>
    <s v="Hydrokinetic"/>
    <x v="7"/>
    <m/>
    <x v="4"/>
    <m/>
    <n v="2.5000000000000001E-2"/>
    <m/>
    <m/>
    <m/>
    <m/>
    <m/>
    <m/>
    <m/>
    <m/>
    <x v="1"/>
    <m/>
    <n v="6"/>
    <n v="2010"/>
    <n v="8"/>
    <n v="2010"/>
    <m/>
    <s v="Electric Utility"/>
    <n v="1"/>
    <s v="WAT"/>
    <m/>
    <m/>
    <m/>
    <m/>
    <m/>
    <m/>
    <m/>
    <m/>
    <s v="Retirement date estimated"/>
    <m/>
    <m/>
  </r>
  <r>
    <x v="34"/>
    <x v="34"/>
    <s v="AEA-005"/>
    <n v="219"/>
    <x v="13"/>
    <n v="7375"/>
    <m/>
    <x v="5"/>
    <x v="3"/>
    <s v="009-0000"/>
    <x v="9"/>
    <x v="4"/>
    <n v="2"/>
    <s v="Internal Combustion Engine"/>
    <x v="3"/>
    <n v="2021"/>
    <x v="3"/>
    <m/>
    <n v="0.18"/>
    <m/>
    <m/>
    <m/>
    <m/>
    <m/>
    <m/>
    <m/>
    <m/>
    <x v="0"/>
    <m/>
    <n v="8"/>
    <n v="1997"/>
    <m/>
    <m/>
    <m/>
    <s v="Electric Utility"/>
    <m/>
    <s v="DFO"/>
    <m/>
    <m/>
    <m/>
    <m/>
    <m/>
    <m/>
    <m/>
    <m/>
    <m/>
    <s v="John Deere"/>
    <s v="6101AF010"/>
  </r>
  <r>
    <x v="34"/>
    <x v="34"/>
    <s v="AEA-005"/>
    <n v="219"/>
    <x v="13"/>
    <n v="7375"/>
    <m/>
    <x v="5"/>
    <x v="3"/>
    <s v="009-0000"/>
    <x v="9"/>
    <x v="4"/>
    <n v="3"/>
    <s v="Internal Combustion Engine"/>
    <x v="3"/>
    <n v="2021"/>
    <x v="3"/>
    <m/>
    <n v="0.17499999999999999"/>
    <m/>
    <m/>
    <m/>
    <m/>
    <m/>
    <m/>
    <m/>
    <m/>
    <x v="0"/>
    <m/>
    <n v="8"/>
    <n v="2016"/>
    <m/>
    <m/>
    <m/>
    <s v="Electric Utility"/>
    <m/>
    <s v="DFO"/>
    <m/>
    <m/>
    <m/>
    <m/>
    <m/>
    <m/>
    <m/>
    <m/>
    <m/>
    <s v="Cummins "/>
    <s v="L10A10-G"/>
  </r>
  <r>
    <x v="34"/>
    <x v="34"/>
    <s v="AEA-005"/>
    <n v="219"/>
    <x v="13"/>
    <n v="7375"/>
    <m/>
    <x v="5"/>
    <x v="3"/>
    <s v="009-0000"/>
    <x v="9"/>
    <x v="4"/>
    <n v="1"/>
    <s v="Internal Combustion Engine"/>
    <x v="3"/>
    <n v="2021"/>
    <x v="3"/>
    <m/>
    <n v="0.17499999999999999"/>
    <m/>
    <m/>
    <m/>
    <m/>
    <m/>
    <m/>
    <m/>
    <m/>
    <x v="0"/>
    <m/>
    <n v="8"/>
    <n v="2020"/>
    <m/>
    <m/>
    <m/>
    <s v="Electric Utility"/>
    <m/>
    <s v="DFO"/>
    <m/>
    <m/>
    <m/>
    <m/>
    <m/>
    <m/>
    <m/>
    <m/>
    <m/>
    <s v="Cummins"/>
    <s v="L10A10-C"/>
  </r>
  <r>
    <x v="34"/>
    <x v="34"/>
    <s v="AEA-005"/>
    <n v="219"/>
    <x v="13"/>
    <n v="7375"/>
    <m/>
    <x v="5"/>
    <x v="3"/>
    <s v="009-0000"/>
    <x v="9"/>
    <x v="4"/>
    <m/>
    <s v="Solar PV"/>
    <x v="1"/>
    <m/>
    <x v="0"/>
    <m/>
    <n v="2.4E-2"/>
    <m/>
    <m/>
    <m/>
    <m/>
    <m/>
    <m/>
    <m/>
    <m/>
    <x v="0"/>
    <m/>
    <n v="7"/>
    <n v="2015"/>
    <m/>
    <m/>
    <m/>
    <s v="Electric Utility"/>
    <n v="1"/>
    <s v="SUN"/>
    <m/>
    <m/>
    <m/>
    <n v="0"/>
    <m/>
    <m/>
    <m/>
    <m/>
    <m/>
    <m/>
    <m/>
  </r>
  <r>
    <x v="35"/>
    <x v="35"/>
    <s v="AEA-005"/>
    <n v="219"/>
    <x v="13"/>
    <n v="69"/>
    <m/>
    <x v="6"/>
    <x v="3"/>
    <s v="032-1998"/>
    <x v="6"/>
    <x v="1"/>
    <s v="10"/>
    <s v="Internal Combustion Engine"/>
    <x v="3"/>
    <n v="2021"/>
    <x v="2"/>
    <s v="S"/>
    <n v="1.2"/>
    <m/>
    <n v="0.8"/>
    <n v="1.2"/>
    <n v="1.2"/>
    <n v="0.5"/>
    <s v="N"/>
    <s v=" "/>
    <s v=" "/>
    <x v="0"/>
    <s v="X"/>
    <n v="5"/>
    <n v="1991"/>
    <s v=" "/>
    <s v=" "/>
    <s v="N"/>
    <s v="Electric Utility"/>
    <n v="1"/>
    <s v="DFO"/>
    <s v=""/>
    <s v=""/>
    <s v=""/>
    <s v=" "/>
    <s v="10M"/>
    <s v="N"/>
    <s v=""/>
    <s v=""/>
    <m/>
    <m/>
    <m/>
  </r>
  <r>
    <x v="35"/>
    <x v="35"/>
    <s v="AEA-005"/>
    <n v="219"/>
    <x v="13"/>
    <n v="69"/>
    <m/>
    <x v="6"/>
    <x v="3"/>
    <s v="032-1998"/>
    <x v="6"/>
    <x v="1"/>
    <s v="11"/>
    <s v="Internal Combustion Engine"/>
    <x v="3"/>
    <n v="2021"/>
    <x v="2"/>
    <s v="S"/>
    <n v="1.9"/>
    <m/>
    <n v="0.8"/>
    <n v="1.9"/>
    <n v="1.9"/>
    <n v="0.7"/>
    <s v="N"/>
    <s v=" "/>
    <s v=" "/>
    <x v="0"/>
    <s v="X"/>
    <n v="1"/>
    <n v="2006"/>
    <s v=" "/>
    <s v=" "/>
    <s v="N"/>
    <s v="Electric Utility"/>
    <n v="1"/>
    <s v="DFO"/>
    <s v=""/>
    <s v=""/>
    <s v=""/>
    <s v=" "/>
    <s v="10M"/>
    <s v="N"/>
    <s v=""/>
    <s v=""/>
    <m/>
    <m/>
    <m/>
  </r>
  <r>
    <x v="35"/>
    <x v="35"/>
    <s v="AEA-005"/>
    <n v="219"/>
    <x v="13"/>
    <n v="69"/>
    <m/>
    <x v="6"/>
    <x v="3"/>
    <s v="032-1998"/>
    <x v="6"/>
    <x v="1"/>
    <s v="12"/>
    <s v="Internal Combustion Engine"/>
    <x v="3"/>
    <n v="2021"/>
    <x v="2"/>
    <s v="S"/>
    <n v="1.5"/>
    <m/>
    <n v="0.8"/>
    <n v="1.5"/>
    <n v="1.5"/>
    <n v="0.6"/>
    <s v="N"/>
    <s v=" "/>
    <s v=" "/>
    <x v="0"/>
    <s v="X"/>
    <n v="1"/>
    <n v="2021"/>
    <s v=" "/>
    <s v=" "/>
    <s v="N"/>
    <s v="Electric Utility"/>
    <n v="1"/>
    <s v="DFO"/>
    <s v=""/>
    <s v=""/>
    <s v=""/>
    <s v=" "/>
    <s v="10M"/>
    <s v="N"/>
    <s v=""/>
    <s v=""/>
    <m/>
    <m/>
    <m/>
  </r>
  <r>
    <x v="35"/>
    <x v="35"/>
    <s v="AEA-005"/>
    <n v="219"/>
    <x v="13"/>
    <n v="69"/>
    <m/>
    <x v="6"/>
    <x v="3"/>
    <s v="032-1998"/>
    <x v="6"/>
    <x v="1"/>
    <s v="5"/>
    <s v="Internal Combustion Engine"/>
    <x v="3"/>
    <n v="2021"/>
    <x v="2"/>
    <s v="S"/>
    <n v="0.6"/>
    <m/>
    <n v="0.8"/>
    <n v="0.6"/>
    <n v="0.6"/>
    <n v="0.2"/>
    <s v="N"/>
    <s v=" "/>
    <s v=" "/>
    <x v="3"/>
    <s v="X"/>
    <n v="6"/>
    <n v="1968"/>
    <s v=" "/>
    <s v=" "/>
    <s v="N"/>
    <s v="Electric Utility"/>
    <n v="1"/>
    <s v="DFO"/>
    <s v=""/>
    <s v=""/>
    <s v=""/>
    <s v=" "/>
    <s v="10M"/>
    <s v="N"/>
    <s v=""/>
    <s v=""/>
    <m/>
    <m/>
    <m/>
  </r>
  <r>
    <x v="35"/>
    <x v="35"/>
    <s v="AEA-005"/>
    <n v="219"/>
    <x v="13"/>
    <n v="69"/>
    <m/>
    <x v="6"/>
    <x v="3"/>
    <s v="032-1998"/>
    <x v="6"/>
    <x v="1"/>
    <s v="7A"/>
    <s v="Internal Combustion Engine"/>
    <x v="3"/>
    <n v="2021"/>
    <x v="2"/>
    <s v="S"/>
    <n v="2.8"/>
    <m/>
    <n v="0.8"/>
    <n v="2.8"/>
    <n v="2.8"/>
    <n v="1.1000000000000001"/>
    <s v="N"/>
    <s v=" "/>
    <s v=" "/>
    <x v="0"/>
    <s v="X"/>
    <n v="12"/>
    <n v="1995"/>
    <s v=" "/>
    <s v=" "/>
    <s v="N"/>
    <s v="Electric Utility"/>
    <n v="1"/>
    <s v="DFO"/>
    <s v=""/>
    <s v=""/>
    <s v=""/>
    <s v=" "/>
    <s v="10M"/>
    <s v="N"/>
    <s v=""/>
    <s v=""/>
    <m/>
    <m/>
    <m/>
  </r>
  <r>
    <x v="35"/>
    <x v="35"/>
    <s v="AEA-005"/>
    <n v="219"/>
    <x v="13"/>
    <n v="69"/>
    <m/>
    <x v="6"/>
    <x v="3"/>
    <s v="032-1998"/>
    <x v="6"/>
    <x v="1"/>
    <s v="IC8A"/>
    <s v="Internal Combustion Engine"/>
    <x v="3"/>
    <n v="2021"/>
    <x v="2"/>
    <s v="S"/>
    <n v="1.6"/>
    <m/>
    <n v="0.8"/>
    <n v="1.6"/>
    <n v="1.6"/>
    <n v="0.6"/>
    <s v="N"/>
    <s v=" "/>
    <s v=" "/>
    <x v="0"/>
    <s v="X"/>
    <n v="10"/>
    <n v="1996"/>
    <s v=" "/>
    <s v=" "/>
    <s v="N"/>
    <s v="Electric Utility"/>
    <n v="1"/>
    <s v="DFO"/>
    <s v=""/>
    <s v=""/>
    <s v=""/>
    <s v=" "/>
    <s v="10M"/>
    <s v="N"/>
    <s v=""/>
    <s v=""/>
    <m/>
    <m/>
    <m/>
  </r>
  <r>
    <x v="35"/>
    <x v="35"/>
    <s v="AEA-005"/>
    <n v="219"/>
    <x v="13"/>
    <n v="69"/>
    <m/>
    <x v="6"/>
    <x v="3"/>
    <s v="032-1998"/>
    <x v="6"/>
    <x v="1"/>
    <s v="9"/>
    <s v="Internal Combustion Engine"/>
    <x v="3"/>
    <n v="2021"/>
    <x v="2"/>
    <s v="S"/>
    <n v="1.1000000000000001"/>
    <m/>
    <s v=" "/>
    <n v="1.1000000000000001"/>
    <n v="1.1000000000000001"/>
    <s v=" "/>
    <s v="N"/>
    <s v=" "/>
    <s v=" "/>
    <x v="1"/>
    <s v="X"/>
    <n v="12"/>
    <n v="1989"/>
    <n v="6"/>
    <n v="2004"/>
    <s v="N"/>
    <s v="Electric Utility"/>
    <n v="1"/>
    <s v="DFO"/>
    <s v=""/>
    <s v=""/>
    <s v=""/>
    <s v=" "/>
    <s v="10M"/>
    <s v="N"/>
    <s v=""/>
    <s v=""/>
    <m/>
    <m/>
    <m/>
  </r>
  <r>
    <x v="35"/>
    <x v="35"/>
    <s v="AEA-005"/>
    <n v="219"/>
    <x v="13"/>
    <n v="69"/>
    <m/>
    <x v="6"/>
    <x v="3"/>
    <s v="032-1998"/>
    <x v="6"/>
    <x v="1"/>
    <n v="1"/>
    <s v="Internal Combustion Engine"/>
    <x v="3"/>
    <n v="2021"/>
    <x v="3"/>
    <m/>
    <n v="0.29799999999999999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John Deere "/>
    <s v="6125HF001"/>
  </r>
  <r>
    <x v="35"/>
    <x v="35"/>
    <s v="AEA-005"/>
    <n v="219"/>
    <x v="13"/>
    <n v="69"/>
    <m/>
    <x v="6"/>
    <x v="3"/>
    <s v="032-1998"/>
    <x v="6"/>
    <x v="1"/>
    <n v="2"/>
    <s v="Internal Combustion Engine"/>
    <x v="3"/>
    <n v="2021"/>
    <x v="3"/>
    <m/>
    <n v="0.122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John Deere "/>
    <s v="6081TF001"/>
  </r>
  <r>
    <x v="36"/>
    <x v="36"/>
    <s v="AEA-005"/>
    <n v="219"/>
    <x v="13"/>
    <n v="7506"/>
    <m/>
    <x v="7"/>
    <x v="3"/>
    <s v="011-0000"/>
    <x v="10"/>
    <x v="4"/>
    <n v="1"/>
    <s v="Internal Combustion Engine"/>
    <x v="3"/>
    <n v="2021"/>
    <x v="3"/>
    <m/>
    <n v="5.0999999999999997E-2"/>
    <m/>
    <m/>
    <m/>
    <m/>
    <m/>
    <m/>
    <m/>
    <m/>
    <x v="0"/>
    <m/>
    <n v="6"/>
    <n v="2017"/>
    <m/>
    <m/>
    <m/>
    <s v="Electric Utility"/>
    <m/>
    <s v="DFO"/>
    <m/>
    <m/>
    <m/>
    <m/>
    <m/>
    <m/>
    <m/>
    <m/>
    <m/>
    <s v="Kubota"/>
    <s v="V2003"/>
  </r>
  <r>
    <x v="36"/>
    <x v="36"/>
    <s v="AEA-005"/>
    <n v="219"/>
    <x v="13"/>
    <n v="7506"/>
    <m/>
    <x v="7"/>
    <x v="3"/>
    <s v="011-0000"/>
    <x v="10"/>
    <x v="4"/>
    <n v="2"/>
    <s v="Internal Combustion Engine"/>
    <x v="3"/>
    <n v="2021"/>
    <x v="3"/>
    <m/>
    <n v="0.05"/>
    <m/>
    <m/>
    <m/>
    <m/>
    <m/>
    <m/>
    <m/>
    <m/>
    <x v="0"/>
    <m/>
    <n v="6"/>
    <n v="2018"/>
    <m/>
    <m/>
    <m/>
    <s v="Electric Utility"/>
    <m/>
    <s v="DFO"/>
    <m/>
    <m/>
    <m/>
    <m/>
    <m/>
    <m/>
    <m/>
    <m/>
    <m/>
    <s v="John Deere"/>
    <s v="4039TF001"/>
  </r>
  <r>
    <x v="37"/>
    <x v="37"/>
    <s v="AEA-005"/>
    <n v="219"/>
    <x v="13"/>
    <n v="7249"/>
    <m/>
    <x v="8"/>
    <x v="3"/>
    <s v="023-2015"/>
    <x v="7"/>
    <x v="1"/>
    <n v="1"/>
    <s v="Internal Combustion Engine"/>
    <x v="3"/>
    <n v="2021"/>
    <x v="3"/>
    <m/>
    <n v="0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Caterpillar "/>
    <s v="3412"/>
  </r>
  <r>
    <x v="38"/>
    <x v="38"/>
    <s v="AEA-005"/>
    <n v="219"/>
    <x v="13"/>
    <n v="423"/>
    <m/>
    <x v="9"/>
    <x v="3"/>
    <s v="023-2015"/>
    <x v="7"/>
    <x v="1"/>
    <n v="1"/>
    <s v="Internal Combustion Engine"/>
    <x v="3"/>
    <n v="2021"/>
    <x v="3"/>
    <m/>
    <n v="0.8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Caterpillar "/>
    <s v="3508"/>
  </r>
  <r>
    <x v="38"/>
    <x v="38"/>
    <s v="AEA-005"/>
    <n v="219"/>
    <x v="13"/>
    <n v="423"/>
    <m/>
    <x v="9"/>
    <x v="3"/>
    <s v="023-2015"/>
    <x v="7"/>
    <x v="1"/>
    <n v="2"/>
    <s v="Internal Combustion Engine"/>
    <x v="3"/>
    <n v="2021"/>
    <x v="3"/>
    <m/>
    <n v="0.33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Caterpillar "/>
    <s v="3412"/>
  </r>
  <r>
    <x v="38"/>
    <x v="38"/>
    <s v="AEA-005"/>
    <n v="219"/>
    <x v="13"/>
    <n v="423"/>
    <m/>
    <x v="9"/>
    <x v="3"/>
    <s v="023-2015"/>
    <x v="7"/>
    <x v="1"/>
    <n v="3"/>
    <s v="Internal Combustion Engine"/>
    <x v="3"/>
    <n v="2021"/>
    <x v="3"/>
    <m/>
    <n v="0.315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Caterpillar "/>
    <s v="D353"/>
  </r>
  <r>
    <x v="39"/>
    <x v="39"/>
    <s v="AEA-005"/>
    <n v="219"/>
    <x v="13"/>
    <n v="7792"/>
    <m/>
    <x v="10"/>
    <x v="3"/>
    <s v="023-2015"/>
    <x v="7"/>
    <x v="1"/>
    <n v="1"/>
    <s v="Internal Combustion Engine"/>
    <x v="3"/>
    <n v="2021"/>
    <x v="3"/>
    <m/>
    <n v="0.14000000000000001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John Deere"/>
    <s v="6081AF001"/>
  </r>
  <r>
    <x v="39"/>
    <x v="39"/>
    <s v="AEA-005"/>
    <n v="219"/>
    <x v="13"/>
    <n v="7792"/>
    <m/>
    <x v="10"/>
    <x v="3"/>
    <s v="023-2015"/>
    <x v="7"/>
    <x v="1"/>
    <n v="2"/>
    <s v="Internal Combustion Engine"/>
    <x v="3"/>
    <n v="2021"/>
    <x v="3"/>
    <m/>
    <n v="0.18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John Deere"/>
    <s v="6081AF001"/>
  </r>
  <r>
    <x v="40"/>
    <x v="40"/>
    <s v="AEA-005"/>
    <n v="219"/>
    <x v="13"/>
    <n v="7169"/>
    <m/>
    <x v="11"/>
    <x v="3"/>
    <s v="012-0000"/>
    <x v="11"/>
    <x v="4"/>
    <s v="4"/>
    <s v="Petroleum Liquids"/>
    <x v="3"/>
    <n v="2021"/>
    <x v="2"/>
    <s v="S"/>
    <n v="0.4"/>
    <m/>
    <s v=" "/>
    <n v="0.3"/>
    <n v="0.3"/>
    <s v=" "/>
    <s v="N"/>
    <s v=" "/>
    <s v=" "/>
    <x v="1"/>
    <s v="X"/>
    <n v="1"/>
    <n v="1980"/>
    <n v="9"/>
    <n v="2001"/>
    <s v="N"/>
    <s v="Electric Utility"/>
    <n v="1"/>
    <s v="DFO"/>
    <s v=""/>
    <s v=""/>
    <s v=""/>
    <s v=" "/>
    <s v=""/>
    <s v="N"/>
    <s v=""/>
    <s v=""/>
    <m/>
    <m/>
    <m/>
  </r>
  <r>
    <x v="40"/>
    <x v="40"/>
    <s v="AEA-005"/>
    <n v="219"/>
    <x v="13"/>
    <n v="7169"/>
    <m/>
    <x v="11"/>
    <x v="3"/>
    <s v="012-0000"/>
    <x v="11"/>
    <x v="4"/>
    <n v="1"/>
    <s v="Internal Combustion Engine"/>
    <x v="3"/>
    <n v="2021"/>
    <x v="3"/>
    <m/>
    <n v="0.42399999999999999"/>
    <m/>
    <m/>
    <m/>
    <m/>
    <m/>
    <m/>
    <m/>
    <m/>
    <x v="0"/>
    <m/>
    <n v="8"/>
    <n v="1996"/>
    <m/>
    <m/>
    <m/>
    <s v="Electric Utility"/>
    <m/>
    <s v="DFO"/>
    <m/>
    <m/>
    <m/>
    <m/>
    <m/>
    <m/>
    <m/>
    <m/>
    <m/>
    <s v="Caterpillar "/>
    <s v="3412"/>
  </r>
  <r>
    <x v="40"/>
    <x v="40"/>
    <s v="AEA-005"/>
    <n v="219"/>
    <x v="13"/>
    <n v="7169"/>
    <m/>
    <x v="11"/>
    <x v="3"/>
    <s v="012-0000"/>
    <x v="11"/>
    <x v="4"/>
    <n v="2"/>
    <s v="Internal Combustion Engine"/>
    <x v="3"/>
    <n v="2021"/>
    <x v="3"/>
    <m/>
    <n v="0.27500000000000002"/>
    <m/>
    <m/>
    <m/>
    <m/>
    <m/>
    <m/>
    <m/>
    <m/>
    <x v="0"/>
    <m/>
    <n v="11"/>
    <n v="2006"/>
    <m/>
    <m/>
    <m/>
    <s v="Electric Utility"/>
    <m/>
    <s v="DFO"/>
    <m/>
    <m/>
    <m/>
    <m/>
    <m/>
    <m/>
    <m/>
    <m/>
    <m/>
    <s v="Caterpillar "/>
    <s v="3456"/>
  </r>
  <r>
    <x v="40"/>
    <x v="40"/>
    <s v="AEA-005"/>
    <n v="219"/>
    <x v="13"/>
    <n v="7169"/>
    <m/>
    <x v="11"/>
    <x v="3"/>
    <s v="012-0000"/>
    <x v="11"/>
    <x v="4"/>
    <n v="3"/>
    <s v="Internal Combustion Engine"/>
    <x v="3"/>
    <n v="2021"/>
    <x v="3"/>
    <m/>
    <n v="0.4"/>
    <m/>
    <m/>
    <m/>
    <m/>
    <m/>
    <m/>
    <m/>
    <m/>
    <x v="0"/>
    <m/>
    <n v="1"/>
    <n v="2007"/>
    <m/>
    <m/>
    <m/>
    <s v="Electric Utility"/>
    <m/>
    <s v="DFO"/>
    <m/>
    <m/>
    <m/>
    <m/>
    <m/>
    <m/>
    <m/>
    <m/>
    <m/>
    <s v="Caterpillar "/>
    <s v="3456"/>
  </r>
  <r>
    <x v="41"/>
    <x v="41"/>
    <s v="AEA-005"/>
    <n v="219"/>
    <x v="13"/>
    <n v="66"/>
    <m/>
    <x v="12"/>
    <x v="3"/>
    <s v="032-1998"/>
    <x v="6"/>
    <x v="1"/>
    <s v="1"/>
    <s v="Conventional Hydroelectric"/>
    <x v="0"/>
    <n v="2021"/>
    <x v="2"/>
    <s v="S"/>
    <n v="0.4"/>
    <m/>
    <n v="0.8"/>
    <n v="0.4"/>
    <n v="0.4"/>
    <n v="0"/>
    <s v="N"/>
    <s v=" "/>
    <s v=" "/>
    <x v="0"/>
    <s v="X"/>
    <n v="7"/>
    <n v="1957"/>
    <s v=" "/>
    <s v=" "/>
    <s v="N"/>
    <s v="Electric Utility"/>
    <n v="1"/>
    <s v="WAT"/>
    <s v=""/>
    <s v=""/>
    <s v=""/>
    <s v=" "/>
    <s v="1H"/>
    <s v="N"/>
    <s v=""/>
    <s v=""/>
    <m/>
    <m/>
    <m/>
  </r>
  <r>
    <x v="41"/>
    <x v="41"/>
    <s v="AEA-005"/>
    <n v="219"/>
    <x v="13"/>
    <n v="66"/>
    <m/>
    <x v="12"/>
    <x v="3"/>
    <s v="032-1998"/>
    <x v="6"/>
    <x v="1"/>
    <s v="2"/>
    <s v="Conventional Hydroelectric"/>
    <x v="0"/>
    <n v="2021"/>
    <x v="2"/>
    <s v="S"/>
    <n v="0.1"/>
    <m/>
    <n v="0.8"/>
    <n v="0.1"/>
    <n v="0.1"/>
    <n v="0"/>
    <s v="N"/>
    <s v=" "/>
    <s v=" "/>
    <x v="0"/>
    <s v="X"/>
    <n v="7"/>
    <n v="1909"/>
    <s v=" "/>
    <s v=" "/>
    <s v="N"/>
    <s v="Electric Utility"/>
    <n v="1"/>
    <s v="WAT"/>
    <s v=""/>
    <s v=""/>
    <s v=""/>
    <s v=" "/>
    <s v="1H"/>
    <s v="N"/>
    <s v=""/>
    <s v=""/>
    <m/>
    <m/>
    <m/>
  </r>
  <r>
    <x v="41"/>
    <x v="41"/>
    <s v="AEA-005"/>
    <n v="219"/>
    <x v="13"/>
    <n v="66"/>
    <m/>
    <x v="12"/>
    <x v="3"/>
    <s v="032-1998"/>
    <x v="6"/>
    <x v="1"/>
    <s v="3"/>
    <s v="Conventional Hydroelectric"/>
    <x v="0"/>
    <n v="2021"/>
    <x v="2"/>
    <s v="S"/>
    <n v="0.3"/>
    <m/>
    <n v="0.8"/>
    <n v="0.3"/>
    <n v="0.3"/>
    <n v="0"/>
    <s v="N"/>
    <s v=" "/>
    <s v=" "/>
    <x v="0"/>
    <s v="X"/>
    <n v="7"/>
    <n v="1981"/>
    <s v=" "/>
    <s v=" "/>
    <s v="N"/>
    <s v="Electric Utility"/>
    <n v="1"/>
    <s v="WAT"/>
    <s v=""/>
    <s v=""/>
    <s v=""/>
    <s v=" "/>
    <s v="1H"/>
    <s v="N"/>
    <s v=""/>
    <s v=""/>
    <m/>
    <m/>
    <m/>
  </r>
  <r>
    <x v="41"/>
    <x v="41"/>
    <s v="AEA-005"/>
    <n v="219"/>
    <x v="13"/>
    <n v="66"/>
    <m/>
    <x v="12"/>
    <x v="3"/>
    <s v="032-1998"/>
    <x v="6"/>
    <x v="1"/>
    <s v="4"/>
    <s v="Conventional Hydroelectric"/>
    <x v="0"/>
    <n v="2021"/>
    <x v="2"/>
    <s v="S"/>
    <n v="0.2"/>
    <m/>
    <n v="0.8"/>
    <n v="0.2"/>
    <n v="0.2"/>
    <n v="0"/>
    <s v="N"/>
    <s v=" "/>
    <s v=" "/>
    <x v="0"/>
    <s v="X"/>
    <n v="7"/>
    <n v="1987"/>
    <s v=" "/>
    <s v=" "/>
    <s v="N"/>
    <s v="Electric Utility"/>
    <n v="1"/>
    <s v="WAT"/>
    <s v=""/>
    <s v=""/>
    <s v=""/>
    <s v=" "/>
    <s v="1H"/>
    <s v="N"/>
    <s v=""/>
    <s v=""/>
    <m/>
    <m/>
    <m/>
  </r>
  <r>
    <x v="41"/>
    <x v="41"/>
    <s v="AEA-005"/>
    <n v="219"/>
    <x v="13"/>
    <n v="66"/>
    <m/>
    <x v="12"/>
    <x v="3"/>
    <s v="032-1998"/>
    <x v="6"/>
    <x v="1"/>
    <n v="1"/>
    <s v="Internal Combustion Engine"/>
    <x v="3"/>
    <n v="2021"/>
    <x v="3"/>
    <m/>
    <n v="0.85499999999999998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Caterpillar "/>
    <s v="3512 STD"/>
  </r>
  <r>
    <x v="41"/>
    <x v="41"/>
    <s v="AEA-005"/>
    <n v="219"/>
    <x v="13"/>
    <n v="66"/>
    <m/>
    <x v="12"/>
    <x v="3"/>
    <s v="032-1998"/>
    <x v="6"/>
    <x v="1"/>
    <n v="2"/>
    <s v="Internal Combustion Engine"/>
    <x v="3"/>
    <n v="2021"/>
    <x v="3"/>
    <m/>
    <n v="1.1000000000000001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Caterpillar "/>
    <s v="3516"/>
  </r>
  <r>
    <x v="41"/>
    <x v="41"/>
    <s v="AEA-005"/>
    <n v="219"/>
    <x v="13"/>
    <n v="66"/>
    <m/>
    <x v="12"/>
    <x v="3"/>
    <s v="032-1998"/>
    <x v="6"/>
    <x v="1"/>
    <n v="3"/>
    <s v="Internal Combustion Engine"/>
    <x v="3"/>
    <n v="2021"/>
    <x v="3"/>
    <m/>
    <n v="0.5"/>
    <m/>
    <m/>
    <m/>
    <m/>
    <m/>
    <m/>
    <m/>
    <m/>
    <x v="3"/>
    <m/>
    <m/>
    <m/>
    <m/>
    <m/>
    <m/>
    <s v="Electric Utility"/>
    <m/>
    <s v="DFO"/>
    <m/>
    <m/>
    <m/>
    <m/>
    <m/>
    <m/>
    <m/>
    <m/>
    <m/>
    <s v="Cummins "/>
    <s v="K1A38/62"/>
  </r>
  <r>
    <x v="41"/>
    <x v="41"/>
    <s v="AEA-005"/>
    <n v="219"/>
    <x v="13"/>
    <n v="66"/>
    <m/>
    <x v="12"/>
    <x v="3"/>
    <s v="032-1998"/>
    <x v="6"/>
    <x v="1"/>
    <n v="4"/>
    <s v="Internal Combustion Engine"/>
    <x v="3"/>
    <n v="2021"/>
    <x v="3"/>
    <m/>
    <n v="0.93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Caterpillar "/>
    <s v="3516"/>
  </r>
  <r>
    <x v="42"/>
    <x v="42"/>
    <s v="AEA-005"/>
    <n v="219"/>
    <x v="13"/>
    <n v="61685"/>
    <m/>
    <x v="13"/>
    <x v="3"/>
    <s v="026-2011"/>
    <x v="12"/>
    <x v="5"/>
    <s v="3"/>
    <s v="Petroleum Liquids"/>
    <x v="3"/>
    <n v="2021"/>
    <x v="2"/>
    <s v="S"/>
    <n v="0.4"/>
    <m/>
    <n v="0.95"/>
    <n v="0.4"/>
    <n v="0.4"/>
    <n v="0.1"/>
    <s v="N"/>
    <s v=" "/>
    <s v=" "/>
    <x v="1"/>
    <s v="X"/>
    <n v="1"/>
    <n v="2016"/>
    <n v="1"/>
    <n v="2021"/>
    <s v="N"/>
    <s v="Electric Utility"/>
    <n v="1"/>
    <s v="DFO"/>
    <s v=""/>
    <s v=""/>
    <s v=""/>
    <s v=" "/>
    <s v="10M"/>
    <s v="N"/>
    <s v=""/>
    <s v=""/>
    <m/>
    <m/>
    <m/>
  </r>
  <r>
    <x v="42"/>
    <x v="42"/>
    <s v="AEA-005"/>
    <n v="219"/>
    <x v="13"/>
    <n v="61685"/>
    <m/>
    <x v="13"/>
    <x v="3"/>
    <s v="026-2011"/>
    <x v="12"/>
    <x v="5"/>
    <n v="1"/>
    <s v="Internal Combustion Engine"/>
    <x v="3"/>
    <n v="2021"/>
    <x v="3"/>
    <m/>
    <n v="0.372"/>
    <m/>
    <m/>
    <m/>
    <m/>
    <m/>
    <m/>
    <m/>
    <m/>
    <x v="0"/>
    <m/>
    <n v="1"/>
    <n v="2017"/>
    <m/>
    <m/>
    <m/>
    <s v="Electric Utility"/>
    <m/>
    <s v="DFO"/>
    <m/>
    <m/>
    <m/>
    <m/>
    <m/>
    <m/>
    <m/>
    <m/>
    <m/>
    <s v="Detroit diesel "/>
    <s v="6063TK35 spec A343448"/>
  </r>
  <r>
    <x v="42"/>
    <x v="42"/>
    <s v="AEA-005"/>
    <n v="219"/>
    <x v="13"/>
    <n v="61685"/>
    <m/>
    <x v="13"/>
    <x v="3"/>
    <s v="026-2011"/>
    <x v="12"/>
    <x v="5"/>
    <n v="2"/>
    <s v="Internal Combustion Engine"/>
    <x v="3"/>
    <n v="2021"/>
    <x v="3"/>
    <m/>
    <n v="0.35"/>
    <m/>
    <m/>
    <m/>
    <m/>
    <m/>
    <m/>
    <m/>
    <m/>
    <x v="0"/>
    <m/>
    <n v="1"/>
    <n v="2017"/>
    <m/>
    <m/>
    <m/>
    <s v="Electric Utility"/>
    <m/>
    <s v="DFO"/>
    <m/>
    <m/>
    <m/>
    <m/>
    <m/>
    <m/>
    <m/>
    <m/>
    <m/>
    <s v="Detroit Diesel"/>
    <s v="WddxL12.7TGD 60, 12.7L"/>
  </r>
  <r>
    <x v="42"/>
    <x v="42"/>
    <s v="AEA-005"/>
    <n v="219"/>
    <x v="13"/>
    <n v="61685"/>
    <m/>
    <x v="13"/>
    <x v="3"/>
    <s v="026-2011"/>
    <x v="12"/>
    <x v="5"/>
    <n v="3"/>
    <s v="Internal Combustion Engine"/>
    <x v="3"/>
    <n v="2021"/>
    <x v="3"/>
    <m/>
    <n v="0.35"/>
    <m/>
    <m/>
    <m/>
    <m/>
    <m/>
    <m/>
    <m/>
    <m/>
    <x v="0"/>
    <m/>
    <n v="1"/>
    <n v="2017"/>
    <m/>
    <m/>
    <m/>
    <s v="Electric Utility"/>
    <m/>
    <s v="DFO"/>
    <m/>
    <m/>
    <m/>
    <m/>
    <m/>
    <m/>
    <m/>
    <m/>
    <m/>
    <s v="Detroit diesel "/>
    <s v="WEDXL12.7TGD. 60, 12.7L"/>
  </r>
  <r>
    <x v="43"/>
    <x v="43"/>
    <s v="AEA-005"/>
    <n v="219"/>
    <x v="13"/>
    <n v="7414"/>
    <m/>
    <x v="14"/>
    <x v="3"/>
    <s v="023-2015"/>
    <x v="7"/>
    <x v="1"/>
    <s v="2"/>
    <s v="Petroleum Liquids"/>
    <x v="3"/>
    <n v="2021"/>
    <x v="2"/>
    <s v="S"/>
    <n v="0.6"/>
    <m/>
    <n v="0.8"/>
    <n v="0.6"/>
    <n v="0.6"/>
    <n v="0.2"/>
    <s v="N"/>
    <s v=" "/>
    <s v=" "/>
    <x v="0"/>
    <s v="X"/>
    <n v="8"/>
    <n v="1993"/>
    <s v=" "/>
    <s v=" "/>
    <s v="N"/>
    <s v="Electric Utility"/>
    <n v="1"/>
    <s v="DFO"/>
    <s v=""/>
    <s v=""/>
    <s v=""/>
    <s v=" "/>
    <s v="10M"/>
    <s v="N"/>
    <s v=""/>
    <s v=""/>
    <m/>
    <m/>
    <m/>
  </r>
  <r>
    <x v="43"/>
    <x v="43"/>
    <s v="AEA-005"/>
    <n v="219"/>
    <x v="13"/>
    <n v="7414"/>
    <m/>
    <x v="14"/>
    <x v="3"/>
    <s v="023-2015"/>
    <x v="7"/>
    <x v="1"/>
    <s v="4"/>
    <s v="Petroleum Liquids"/>
    <x v="3"/>
    <n v="2021"/>
    <x v="2"/>
    <s v="S"/>
    <n v="0.4"/>
    <m/>
    <n v="0.8"/>
    <n v="0.4"/>
    <n v="0.4"/>
    <n v="0.2"/>
    <s v="N"/>
    <s v=" "/>
    <s v=" "/>
    <x v="0"/>
    <s v="X"/>
    <n v="1"/>
    <n v="1996"/>
    <s v=" "/>
    <s v=" "/>
    <s v="N"/>
    <s v="Electric Utility"/>
    <n v="1"/>
    <s v="DFO"/>
    <s v=""/>
    <s v=""/>
    <s v=""/>
    <s v=" "/>
    <s v="10M"/>
    <s v="N"/>
    <s v=""/>
    <s v=""/>
    <m/>
    <m/>
    <m/>
  </r>
  <r>
    <x v="44"/>
    <x v="44"/>
    <s v="AEA-005"/>
    <n v="219"/>
    <x v="13"/>
    <n v="406"/>
    <m/>
    <x v="15"/>
    <x v="3"/>
    <s v="015-2008"/>
    <x v="13"/>
    <x v="4"/>
    <n v="2"/>
    <s v="Internal Combustion Engine"/>
    <x v="3"/>
    <n v="2021"/>
    <x v="3"/>
    <m/>
    <n v="1.1000000000000001"/>
    <m/>
    <m/>
    <m/>
    <m/>
    <m/>
    <m/>
    <m/>
    <m/>
    <x v="0"/>
    <m/>
    <n v="6"/>
    <n v="1989"/>
    <m/>
    <m/>
    <m/>
    <s v="Electric Utility"/>
    <m/>
    <s v="DFO"/>
    <m/>
    <m/>
    <m/>
    <m/>
    <m/>
    <m/>
    <m/>
    <m/>
    <m/>
    <s v="Caterpillar "/>
    <s v="3516"/>
  </r>
  <r>
    <x v="44"/>
    <x v="44"/>
    <s v="AEA-005"/>
    <n v="219"/>
    <x v="13"/>
    <n v="406"/>
    <m/>
    <x v="15"/>
    <x v="3"/>
    <s v="015-2008"/>
    <x v="13"/>
    <x v="4"/>
    <n v="3"/>
    <s v="Internal Combustion Engine"/>
    <x v="3"/>
    <n v="2021"/>
    <x v="3"/>
    <m/>
    <n v="1.18"/>
    <m/>
    <m/>
    <m/>
    <m/>
    <m/>
    <m/>
    <m/>
    <m/>
    <x v="0"/>
    <m/>
    <n v="6"/>
    <n v="1996"/>
    <m/>
    <m/>
    <m/>
    <s v="Electric Utility"/>
    <m/>
    <s v="DFO"/>
    <m/>
    <m/>
    <m/>
    <m/>
    <m/>
    <m/>
    <m/>
    <m/>
    <m/>
    <s v="Caterpillar "/>
    <s v="3516"/>
  </r>
  <r>
    <x v="44"/>
    <x v="44"/>
    <s v="AEA-005"/>
    <n v="219"/>
    <x v="13"/>
    <n v="406"/>
    <m/>
    <x v="15"/>
    <x v="3"/>
    <s v="015-2008"/>
    <x v="13"/>
    <x v="4"/>
    <n v="1"/>
    <s v="Internal Combustion Engine"/>
    <x v="3"/>
    <n v="2021"/>
    <x v="3"/>
    <m/>
    <n v="1.3"/>
    <m/>
    <m/>
    <m/>
    <m/>
    <m/>
    <m/>
    <m/>
    <m/>
    <x v="0"/>
    <m/>
    <n v="6"/>
    <n v="1999"/>
    <m/>
    <m/>
    <m/>
    <s v="Electric Utility"/>
    <m/>
    <s v="DFO"/>
    <m/>
    <m/>
    <m/>
    <m/>
    <m/>
    <m/>
    <m/>
    <m/>
    <m/>
    <s v="Caterpillar "/>
    <s v="3516"/>
  </r>
  <r>
    <x v="44"/>
    <x v="44"/>
    <s v="AEA-005"/>
    <n v="219"/>
    <x v="13"/>
    <n v="406"/>
    <m/>
    <x v="15"/>
    <x v="3"/>
    <s v="015-2008"/>
    <x v="13"/>
    <x v="4"/>
    <n v="5"/>
    <s v="Internal Combustion Engine"/>
    <x v="3"/>
    <n v="2021"/>
    <x v="3"/>
    <m/>
    <n v="0.6"/>
    <m/>
    <m/>
    <m/>
    <m/>
    <m/>
    <m/>
    <m/>
    <m/>
    <x v="3"/>
    <m/>
    <n v="6"/>
    <n v="2016"/>
    <m/>
    <m/>
    <m/>
    <s v="Electric Utility"/>
    <m/>
    <s v="DFO"/>
    <m/>
    <m/>
    <m/>
    <m/>
    <m/>
    <m/>
    <m/>
    <m/>
    <m/>
    <s v="Caterpillar "/>
    <s v="3512C"/>
  </r>
  <r>
    <x v="44"/>
    <x v="44"/>
    <s v="AEA-005"/>
    <n v="219"/>
    <x v="13"/>
    <n v="406"/>
    <m/>
    <x v="15"/>
    <x v="3"/>
    <s v="015-2008"/>
    <x v="13"/>
    <x v="4"/>
    <n v="4"/>
    <s v="Internal Combustion Engine"/>
    <x v="3"/>
    <n v="2021"/>
    <x v="3"/>
    <m/>
    <n v="1.03"/>
    <m/>
    <m/>
    <m/>
    <m/>
    <m/>
    <m/>
    <m/>
    <m/>
    <x v="0"/>
    <m/>
    <n v="6"/>
    <n v="2017"/>
    <m/>
    <m/>
    <m/>
    <s v="Electric Utility"/>
    <m/>
    <s v="DFO"/>
    <m/>
    <m/>
    <m/>
    <m/>
    <m/>
    <m/>
    <m/>
    <m/>
    <m/>
    <s v="Caterpillar "/>
    <s v="3508"/>
  </r>
  <r>
    <x v="45"/>
    <x v="45"/>
    <s v="AEA-005"/>
    <n v="219"/>
    <x v="13"/>
    <n v="7753"/>
    <m/>
    <x v="16"/>
    <x v="3"/>
    <s v="213-0000"/>
    <x v="14"/>
    <x v="1"/>
    <n v="1"/>
    <s v="Internal Combustion Engine"/>
    <x v="3"/>
    <n v="2021"/>
    <x v="3"/>
    <m/>
    <n v="0.112"/>
    <m/>
    <m/>
    <m/>
    <m/>
    <m/>
    <m/>
    <m/>
    <m/>
    <x v="0"/>
    <m/>
    <n v="5"/>
    <n v="2020"/>
    <m/>
    <m/>
    <m/>
    <s v="Electric Utility"/>
    <m/>
    <s v="DFO"/>
    <m/>
    <m/>
    <m/>
    <m/>
    <m/>
    <m/>
    <m/>
    <m/>
    <m/>
    <s v="John Deere"/>
    <s v="4045HF285"/>
  </r>
  <r>
    <x v="45"/>
    <x v="45"/>
    <s v="AEA-005"/>
    <n v="219"/>
    <x v="13"/>
    <n v="7753"/>
    <m/>
    <x v="16"/>
    <x v="3"/>
    <s v="213-0000"/>
    <x v="14"/>
    <x v="1"/>
    <n v="2"/>
    <s v="Internal Combustion Engine"/>
    <x v="3"/>
    <n v="2021"/>
    <x v="3"/>
    <m/>
    <n v="0.25"/>
    <m/>
    <m/>
    <m/>
    <m/>
    <m/>
    <m/>
    <m/>
    <m/>
    <x v="0"/>
    <m/>
    <n v="5"/>
    <n v="2020"/>
    <m/>
    <m/>
    <m/>
    <s v="Electric Utility"/>
    <m/>
    <s v="DFO"/>
    <m/>
    <m/>
    <m/>
    <m/>
    <m/>
    <m/>
    <m/>
    <m/>
    <m/>
    <s v="John Deere"/>
    <s v="6068HFG85"/>
  </r>
  <r>
    <x v="45"/>
    <x v="45"/>
    <s v="AEA-005"/>
    <n v="219"/>
    <x v="13"/>
    <n v="7753"/>
    <m/>
    <x v="16"/>
    <x v="3"/>
    <s v="213-0000"/>
    <x v="14"/>
    <x v="1"/>
    <n v="3"/>
    <s v="Internal Combustion Engine"/>
    <x v="3"/>
    <n v="2021"/>
    <x v="3"/>
    <m/>
    <n v="0.25"/>
    <m/>
    <m/>
    <m/>
    <m/>
    <m/>
    <m/>
    <m/>
    <m/>
    <x v="0"/>
    <m/>
    <n v="5"/>
    <n v="2020"/>
    <m/>
    <m/>
    <m/>
    <s v="Electric Utility"/>
    <m/>
    <s v="DFO"/>
    <m/>
    <m/>
    <m/>
    <m/>
    <m/>
    <m/>
    <m/>
    <m/>
    <m/>
    <s v="John Deere"/>
    <s v="6068HFG85"/>
  </r>
  <r>
    <x v="46"/>
    <x v="46"/>
    <s v="AEA-005"/>
    <n v="219"/>
    <x v="13"/>
    <m/>
    <s v="Falls Creek"/>
    <x v="17"/>
    <x v="3"/>
    <s v="118-0000"/>
    <x v="15"/>
    <x v="1"/>
    <m/>
    <s v="Conventional Hydroelectric"/>
    <x v="0"/>
    <m/>
    <x v="4"/>
    <m/>
    <n v="0.8"/>
    <m/>
    <m/>
    <m/>
    <m/>
    <m/>
    <m/>
    <m/>
    <m/>
    <x v="0"/>
    <m/>
    <n v="7"/>
    <n v="2009"/>
    <m/>
    <m/>
    <m/>
    <s v="Electric Utility"/>
    <n v="1"/>
    <s v="WAT"/>
    <m/>
    <m/>
    <m/>
    <n v="0"/>
    <m/>
    <m/>
    <m/>
    <m/>
    <m/>
    <m/>
    <m/>
  </r>
  <r>
    <x v="46"/>
    <x v="46"/>
    <s v="AEA-005"/>
    <n v="219"/>
    <x v="13"/>
    <m/>
    <m/>
    <x v="17"/>
    <x v="3"/>
    <s v="118-0000"/>
    <x v="15"/>
    <x v="1"/>
    <s v="1"/>
    <s v="Petroleum Liquids"/>
    <x v="3"/>
    <n v="2021"/>
    <x v="2"/>
    <s v="S"/>
    <n v="0.4"/>
    <m/>
    <n v="0.8"/>
    <n v="0.4"/>
    <n v="0.4"/>
    <n v="0.1"/>
    <s v="N"/>
    <s v=" "/>
    <s v=" "/>
    <x v="0"/>
    <s v="X"/>
    <n v="12"/>
    <n v="2008"/>
    <s v=" "/>
    <s v=" "/>
    <s v="N"/>
    <s v="Electric Utility"/>
    <n v="1"/>
    <s v="DFO"/>
    <s v=""/>
    <s v=""/>
    <s v=""/>
    <s v=" "/>
    <s v="10M"/>
    <s v="N"/>
    <s v=""/>
    <s v=""/>
    <m/>
    <m/>
    <m/>
  </r>
  <r>
    <x v="46"/>
    <x v="46"/>
    <s v="AEA-005"/>
    <n v="219"/>
    <x v="13"/>
    <m/>
    <m/>
    <x v="17"/>
    <x v="3"/>
    <s v="118-0000"/>
    <x v="15"/>
    <x v="1"/>
    <s v="2"/>
    <s v="Petroleum Liquids"/>
    <x v="3"/>
    <n v="2021"/>
    <x v="2"/>
    <s v="S"/>
    <n v="0.4"/>
    <m/>
    <n v="0.8"/>
    <n v="0.4"/>
    <n v="0.4"/>
    <n v="0.1"/>
    <s v="N"/>
    <s v=" "/>
    <s v=" "/>
    <x v="0"/>
    <s v="X"/>
    <n v="12"/>
    <n v="2008"/>
    <s v=" "/>
    <s v=" "/>
    <s v="N"/>
    <s v="Electric Utility"/>
    <n v="1"/>
    <s v="DFO"/>
    <s v=""/>
    <s v=""/>
    <s v=""/>
    <s v=" "/>
    <s v="10M"/>
    <s v="N"/>
    <s v=""/>
    <s v=""/>
    <m/>
    <m/>
    <m/>
  </r>
  <r>
    <x v="46"/>
    <x v="46"/>
    <s v="AEA-005"/>
    <n v="219"/>
    <x v="13"/>
    <m/>
    <m/>
    <x v="17"/>
    <x v="3"/>
    <s v="118-0000"/>
    <x v="15"/>
    <x v="1"/>
    <s v="3"/>
    <s v="Petroleum Liquids"/>
    <x v="3"/>
    <n v="2021"/>
    <x v="2"/>
    <s v="S"/>
    <n v="0.1"/>
    <m/>
    <n v="0.8"/>
    <n v="0.1"/>
    <n v="0.1"/>
    <n v="0"/>
    <s v="N"/>
    <s v=" "/>
    <s v=" "/>
    <x v="0"/>
    <s v="X"/>
    <n v="12"/>
    <n v="2008"/>
    <s v=" "/>
    <s v=" "/>
    <s v="N"/>
    <s v="Electric Utility"/>
    <n v="1"/>
    <s v="DFO"/>
    <s v=""/>
    <s v=""/>
    <s v=""/>
    <s v=" "/>
    <s v="10M"/>
    <s v="N"/>
    <s v=""/>
    <s v=""/>
    <m/>
    <m/>
    <m/>
  </r>
  <r>
    <x v="46"/>
    <x v="46"/>
    <s v="AEA-005"/>
    <n v="219"/>
    <x v="13"/>
    <m/>
    <m/>
    <x v="17"/>
    <x v="3"/>
    <s v="118-0000"/>
    <x v="15"/>
    <x v="1"/>
    <s v="4"/>
    <s v="Petroleum Liquids"/>
    <x v="3"/>
    <n v="2021"/>
    <x v="2"/>
    <s v="S"/>
    <n v="0.5"/>
    <m/>
    <n v="0.8"/>
    <n v="0.5"/>
    <n v="0.5"/>
    <n v="0.2"/>
    <s v="N"/>
    <s v=" "/>
    <s v=" "/>
    <x v="0"/>
    <s v="X"/>
    <n v="3"/>
    <n v="2021"/>
    <s v=" "/>
    <s v=" "/>
    <s v="N"/>
    <s v="Electric Utility"/>
    <n v="1"/>
    <s v="DFO"/>
    <s v=""/>
    <s v=""/>
    <s v=""/>
    <s v=" "/>
    <s v="10M"/>
    <s v="N"/>
    <s v=""/>
    <s v=""/>
    <m/>
    <m/>
    <m/>
  </r>
  <r>
    <x v="47"/>
    <x v="47"/>
    <s v="AEA-009"/>
    <n v="4959"/>
    <x v="14"/>
    <n v="7182"/>
    <m/>
    <x v="18"/>
    <x v="4"/>
    <s v="093-0000"/>
    <x v="16"/>
    <x v="3"/>
    <s v="1"/>
    <s v="Petroleum Liquids"/>
    <x v="3"/>
    <n v="2021"/>
    <x v="2"/>
    <s v="S"/>
    <n v="0.5"/>
    <m/>
    <n v="0.8"/>
    <n v="0.2"/>
    <n v="0.3"/>
    <n v="0.1"/>
    <s v="N"/>
    <s v=" "/>
    <s v=" "/>
    <x v="0"/>
    <s v="X"/>
    <n v="7"/>
    <n v="1988"/>
    <s v=" "/>
    <s v=" "/>
    <s v="N"/>
    <s v="Electric Utility"/>
    <n v="1"/>
    <s v="DFO"/>
    <s v=""/>
    <s v=""/>
    <s v=""/>
    <s v=" "/>
    <s v="10M"/>
    <s v="N"/>
    <s v="N"/>
    <s v="N"/>
    <m/>
    <s v="Caterpillar "/>
    <s v="3508A"/>
  </r>
  <r>
    <x v="47"/>
    <x v="47"/>
    <s v="AEA-009"/>
    <n v="4959"/>
    <x v="14"/>
    <n v="7182"/>
    <m/>
    <x v="18"/>
    <x v="4"/>
    <s v="093-0000"/>
    <x v="16"/>
    <x v="3"/>
    <s v="10"/>
    <s v="Petroleum Liquids"/>
    <x v="3"/>
    <n v="2021"/>
    <x v="2"/>
    <s v="S"/>
    <n v="0.6"/>
    <m/>
    <n v="0.9"/>
    <n v="0.6"/>
    <n v="0.6"/>
    <n v="0.3"/>
    <s v="N"/>
    <s v=" "/>
    <s v=" "/>
    <x v="0"/>
    <s v="X"/>
    <n v="7"/>
    <n v="2016"/>
    <s v=" "/>
    <s v=" "/>
    <s v="N"/>
    <s v="Electric Utility"/>
    <n v="1"/>
    <s v="DFO"/>
    <s v=""/>
    <s v=""/>
    <s v=""/>
    <s v=" "/>
    <s v="10M"/>
    <s v="N"/>
    <s v=""/>
    <s v=""/>
    <m/>
    <s v="Caterpillar "/>
    <s v="3512"/>
  </r>
  <r>
    <x v="47"/>
    <x v="47"/>
    <s v="AEA-009"/>
    <n v="4959"/>
    <x v="14"/>
    <n v="7182"/>
    <m/>
    <x v="18"/>
    <x v="4"/>
    <s v="093-0000"/>
    <x v="16"/>
    <x v="3"/>
    <s v="11"/>
    <s v="Petroleum Liquids"/>
    <x v="3"/>
    <n v="2021"/>
    <x v="2"/>
    <s v="S"/>
    <n v="0.5"/>
    <m/>
    <n v="0.8"/>
    <n v="0.5"/>
    <n v="0.5"/>
    <n v="0.1"/>
    <s v="N"/>
    <s v=" "/>
    <s v=" "/>
    <x v="0"/>
    <s v="X"/>
    <n v="9"/>
    <n v="2018"/>
    <s v=" "/>
    <s v=" "/>
    <s v="N"/>
    <s v="Electric Utility"/>
    <n v="1"/>
    <s v="DFO"/>
    <s v=""/>
    <s v=""/>
    <s v=""/>
    <s v=" "/>
    <s v="1H"/>
    <s v="N"/>
    <s v=""/>
    <s v=""/>
    <m/>
    <s v="Caterpillar "/>
    <s v="3508 B"/>
  </r>
  <r>
    <x v="47"/>
    <x v="47"/>
    <s v="AEA-009"/>
    <n v="4959"/>
    <x v="14"/>
    <n v="7182"/>
    <m/>
    <x v="18"/>
    <x v="4"/>
    <s v="093-0000"/>
    <x v="16"/>
    <x v="3"/>
    <s v="9"/>
    <s v="Petroleum Liquids"/>
    <x v="3"/>
    <n v="2021"/>
    <x v="2"/>
    <s v="S"/>
    <n v="0.6"/>
    <m/>
    <n v="0.8"/>
    <n v="0.6"/>
    <n v="0.6"/>
    <n v="0.1"/>
    <s v="N"/>
    <s v=" "/>
    <s v=" "/>
    <x v="0"/>
    <s v="X"/>
    <n v="12"/>
    <n v="1996"/>
    <s v=" "/>
    <s v=" "/>
    <s v="N"/>
    <s v="Electric Utility"/>
    <n v="1"/>
    <s v="DFO"/>
    <s v=""/>
    <s v=""/>
    <s v=""/>
    <s v=" "/>
    <s v="1H"/>
    <s v="N"/>
    <s v=""/>
    <s v=""/>
    <m/>
    <m/>
    <m/>
  </r>
  <r>
    <x v="47"/>
    <x v="47"/>
    <s v="AEA-009"/>
    <n v="4959"/>
    <x v="14"/>
    <n v="7182"/>
    <m/>
    <x v="18"/>
    <x v="4"/>
    <s v="093-0000"/>
    <x v="16"/>
    <x v="3"/>
    <s v="3"/>
    <s v="Petroleum Liquids"/>
    <x v="3"/>
    <n v="2021"/>
    <x v="2"/>
    <s v="S"/>
    <n v="0.3"/>
    <m/>
    <s v=" "/>
    <n v="0.2"/>
    <n v="0.2"/>
    <s v=" "/>
    <s v="N"/>
    <s v=" "/>
    <s v=" "/>
    <x v="1"/>
    <s v="X"/>
    <n v="7"/>
    <n v="1980"/>
    <n v="8"/>
    <n v="2005"/>
    <s v="N"/>
    <s v="Electric Utility"/>
    <n v="1"/>
    <s v="DFO"/>
    <s v=""/>
    <s v=""/>
    <s v=""/>
    <s v=" "/>
    <s v="10M"/>
    <s v=""/>
    <s v=""/>
    <s v=""/>
    <m/>
    <m/>
    <m/>
  </r>
  <r>
    <x v="47"/>
    <x v="47"/>
    <s v="AEA-009"/>
    <n v="4959"/>
    <x v="14"/>
    <n v="7182"/>
    <m/>
    <x v="18"/>
    <x v="4"/>
    <s v="093-0000"/>
    <x v="16"/>
    <x v="3"/>
    <s v="4"/>
    <s v="Petroleum Liquids"/>
    <x v="3"/>
    <n v="2021"/>
    <x v="2"/>
    <s v="S"/>
    <n v="0.3"/>
    <m/>
    <s v=" "/>
    <n v="0.2"/>
    <n v="0.2"/>
    <s v=" "/>
    <s v="N"/>
    <s v=" "/>
    <s v=" "/>
    <x v="1"/>
    <s v="X"/>
    <n v="7"/>
    <n v="1980"/>
    <n v="8"/>
    <n v="2005"/>
    <s v="N"/>
    <s v="Electric Utility"/>
    <n v="1"/>
    <s v="DFO"/>
    <s v=""/>
    <s v=""/>
    <s v=""/>
    <s v=" "/>
    <s v=""/>
    <s v=""/>
    <s v=""/>
    <s v=""/>
    <m/>
    <m/>
    <m/>
  </r>
  <r>
    <x v="47"/>
    <x v="47"/>
    <s v="AEA-009"/>
    <n v="4959"/>
    <x v="14"/>
    <n v="7182"/>
    <m/>
    <x v="18"/>
    <x v="4"/>
    <s v="093-0000"/>
    <x v="16"/>
    <x v="3"/>
    <s v="5"/>
    <s v="Petroleum Liquids"/>
    <x v="3"/>
    <n v="2021"/>
    <x v="2"/>
    <s v="S"/>
    <n v="0.3"/>
    <m/>
    <s v=" "/>
    <n v="0.3"/>
    <n v="0.3"/>
    <s v=" "/>
    <s v="N"/>
    <s v=" "/>
    <s v=" "/>
    <x v="1"/>
    <s v="X"/>
    <n v="5"/>
    <n v="1991"/>
    <n v="4"/>
    <n v="1994"/>
    <s v="N"/>
    <s v="Electric Utility"/>
    <n v="1"/>
    <s v="DFO"/>
    <s v=""/>
    <s v=""/>
    <s v=""/>
    <s v=" "/>
    <s v="1H"/>
    <s v=""/>
    <s v=""/>
    <s v=""/>
    <m/>
    <m/>
    <m/>
  </r>
  <r>
    <x v="48"/>
    <x v="48"/>
    <s v="AEA-132"/>
    <n v="3522"/>
    <x v="15"/>
    <m/>
    <m/>
    <x v="0"/>
    <x v="5"/>
    <s v="215-1985"/>
    <x v="0"/>
    <x v="0"/>
    <m/>
    <s v="Batteries"/>
    <x v="2"/>
    <m/>
    <x v="0"/>
    <m/>
    <n v="2"/>
    <n v="0.5"/>
    <m/>
    <m/>
    <m/>
    <m/>
    <m/>
    <m/>
    <m/>
    <x v="0"/>
    <m/>
    <m/>
    <n v="2017"/>
    <m/>
    <m/>
    <m/>
    <s v="Electric Utility"/>
    <n v="1"/>
    <s v="MWH"/>
    <m/>
    <m/>
    <m/>
    <n v="0"/>
    <m/>
    <m/>
    <m/>
    <m/>
    <m/>
    <m/>
    <m/>
  </r>
  <r>
    <x v="48"/>
    <x v="48"/>
    <s v="AEA-132"/>
    <n v="3522"/>
    <x v="15"/>
    <m/>
    <m/>
    <x v="0"/>
    <x v="5"/>
    <s v="215-1985"/>
    <x v="0"/>
    <x v="0"/>
    <m/>
    <s v="Flywheels"/>
    <x v="8"/>
    <m/>
    <x v="0"/>
    <m/>
    <n v="1"/>
    <n v="4.4999999999999997E-3"/>
    <m/>
    <m/>
    <m/>
    <m/>
    <m/>
    <m/>
    <m/>
    <x v="0"/>
    <m/>
    <m/>
    <n v="2017"/>
    <m/>
    <m/>
    <m/>
    <s v="Electric Utility"/>
    <n v="1"/>
    <s v="MWH"/>
    <m/>
    <m/>
    <m/>
    <n v="0"/>
    <m/>
    <m/>
    <m/>
    <m/>
    <m/>
    <m/>
    <m/>
  </r>
  <r>
    <x v="49"/>
    <x v="49"/>
    <s v="AEA-132"/>
    <n v="3522"/>
    <x v="15"/>
    <n v="75"/>
    <m/>
    <x v="0"/>
    <x v="5"/>
    <s v="215-1985"/>
    <x v="0"/>
    <x v="0"/>
    <s v="3R"/>
    <s v="Natural Gas Fired Combustion Turbine"/>
    <x v="5"/>
    <n v="2021"/>
    <x v="2"/>
    <s v="S"/>
    <n v="48.9"/>
    <m/>
    <n v="0.85"/>
    <n v="29.3"/>
    <n v="32.9"/>
    <n v="3"/>
    <s v="N"/>
    <s v=" "/>
    <s v=" "/>
    <x v="0"/>
    <s v="X"/>
    <n v="8"/>
    <n v="2007"/>
    <s v=" "/>
    <s v=" "/>
    <s v="N"/>
    <s v="Electric Utility"/>
    <n v="1"/>
    <s v="NG"/>
    <s v=""/>
    <s v=""/>
    <s v=""/>
    <s v=" "/>
    <s v="1H"/>
    <s v="N"/>
    <s v="N"/>
    <s v=""/>
    <m/>
    <m/>
    <m/>
  </r>
  <r>
    <x v="49"/>
    <x v="49"/>
    <s v="AEA-132"/>
    <n v="3522"/>
    <x v="15"/>
    <n v="75"/>
    <m/>
    <x v="0"/>
    <x v="5"/>
    <s v="215-1985"/>
    <x v="0"/>
    <x v="0"/>
    <s v="4"/>
    <s v="Natural Gas Fired Combustion Turbine"/>
    <x v="5"/>
    <n v="2021"/>
    <x v="2"/>
    <s v="S"/>
    <n v="27"/>
    <m/>
    <n v="0.85"/>
    <n v="31.1"/>
    <n v="33.200000000000003"/>
    <n v="5"/>
    <s v="N"/>
    <s v=" "/>
    <s v=" "/>
    <x v="3"/>
    <s v="X"/>
    <n v="3"/>
    <n v="1972"/>
    <s v=" "/>
    <s v=" "/>
    <s v="N"/>
    <s v="Electric Utility"/>
    <n v="1"/>
    <s v="NG"/>
    <s v="DFO"/>
    <s v=""/>
    <s v=""/>
    <s v=" "/>
    <s v="1H"/>
    <s v="Y"/>
    <s v="Y"/>
    <s v="Y"/>
    <m/>
    <m/>
    <m/>
  </r>
  <r>
    <x v="49"/>
    <x v="49"/>
    <s v="AEA-132"/>
    <n v="3522"/>
    <x v="15"/>
    <n v="75"/>
    <m/>
    <x v="0"/>
    <x v="5"/>
    <s v="215-1985"/>
    <x v="0"/>
    <x v="0"/>
    <s v="1"/>
    <s v="Natural Gas Fired Combustion Turbine"/>
    <x v="5"/>
    <n v="2021"/>
    <x v="2"/>
    <s v="S"/>
    <n v="12.5"/>
    <m/>
    <n v="0.8"/>
    <n v="14"/>
    <n v="16.2"/>
    <s v=" "/>
    <s v="N"/>
    <s v=" "/>
    <s v=" "/>
    <x v="1"/>
    <s v="X"/>
    <n v="11"/>
    <n v="1962"/>
    <n v="12"/>
    <n v="2016"/>
    <s v="N"/>
    <s v="Electric Utility"/>
    <n v="1"/>
    <s v="NG"/>
    <s v="DFO"/>
    <s v=""/>
    <s v=""/>
    <s v=" "/>
    <s v="1H"/>
    <s v="N"/>
    <s v="Y"/>
    <s v="Y"/>
    <m/>
    <m/>
    <m/>
  </r>
  <r>
    <x v="49"/>
    <x v="49"/>
    <s v="AEA-132"/>
    <n v="3522"/>
    <x v="15"/>
    <n v="75"/>
    <m/>
    <x v="0"/>
    <x v="5"/>
    <s v="215-1985"/>
    <x v="0"/>
    <x v="0"/>
    <s v="2"/>
    <s v="Natural Gas Fired Combustion Turbine"/>
    <x v="5"/>
    <n v="2021"/>
    <x v="2"/>
    <s v="S"/>
    <n v="12.5"/>
    <m/>
    <n v="0.8"/>
    <n v="14"/>
    <n v="16.2"/>
    <s v=" "/>
    <s v="N"/>
    <s v=" "/>
    <s v=" "/>
    <x v="1"/>
    <s v="X"/>
    <n v="3"/>
    <n v="1962"/>
    <n v="12"/>
    <n v="2016"/>
    <s v="N"/>
    <s v="Electric Utility"/>
    <n v="1"/>
    <s v="NG"/>
    <s v="DFO"/>
    <s v=""/>
    <s v=""/>
    <s v=" "/>
    <s v="1H"/>
    <s v="N"/>
    <s v="Y"/>
    <s v="Y"/>
    <m/>
    <m/>
    <m/>
  </r>
  <r>
    <x v="49"/>
    <x v="49"/>
    <s v="AEA-132"/>
    <n v="3522"/>
    <x v="15"/>
    <n v="75"/>
    <m/>
    <x v="0"/>
    <x v="5"/>
    <s v="215-1985"/>
    <x v="0"/>
    <x v="0"/>
    <s v="3"/>
    <s v="Natural Gas Fired Combustion Turbine"/>
    <x v="5"/>
    <n v="2021"/>
    <x v="2"/>
    <s v="S"/>
    <n v="16.3"/>
    <m/>
    <s v=" "/>
    <n v="17.7"/>
    <n v="19.399999999999999"/>
    <s v=" "/>
    <s v="N"/>
    <s v=" "/>
    <s v=" "/>
    <x v="1"/>
    <s v="X"/>
    <n v="12"/>
    <n v="1968"/>
    <n v="8"/>
    <n v="2004"/>
    <s v="N"/>
    <s v="Electric Utility"/>
    <n v="1"/>
    <s v="NG"/>
    <s v="DFO"/>
    <s v=""/>
    <s v=""/>
    <s v=" "/>
    <s v=""/>
    <s v="N"/>
    <s v="Y"/>
    <s v="Y"/>
    <m/>
    <m/>
    <m/>
  </r>
  <r>
    <x v="49"/>
    <x v="49"/>
    <s v="AEA-132"/>
    <n v="3522"/>
    <x v="15"/>
    <n v="75"/>
    <m/>
    <x v="0"/>
    <x v="5"/>
    <s v="215-1985"/>
    <x v="0"/>
    <x v="0"/>
    <s v="P1 BS"/>
    <s v="Petroleum Liquids"/>
    <x v="3"/>
    <n v="2021"/>
    <x v="2"/>
    <s v="S"/>
    <n v="2"/>
    <m/>
    <n v="0.8"/>
    <n v="2"/>
    <n v="2"/>
    <n v="0.1"/>
    <s v="N"/>
    <s v=" "/>
    <s v=" "/>
    <x v="0"/>
    <s v="X"/>
    <n v="2"/>
    <n v="2012"/>
    <s v=" "/>
    <s v=" "/>
    <s v="N"/>
    <s v="Electric Utility"/>
    <n v="1"/>
    <s v="DFO"/>
    <s v=""/>
    <s v=""/>
    <s v=""/>
    <s v=" "/>
    <s v="10M"/>
    <s v="N"/>
    <s v=""/>
    <s v=""/>
    <m/>
    <m/>
    <m/>
  </r>
  <r>
    <x v="49"/>
    <x v="49"/>
    <s v="AEA-132"/>
    <n v="3522"/>
    <x v="15"/>
    <n v="75"/>
    <m/>
    <x v="0"/>
    <x v="5"/>
    <s v="215-1985"/>
    <x v="0"/>
    <x v="0"/>
    <s v="D1"/>
    <s v="Petroleum Liquids"/>
    <x v="3"/>
    <n v="2021"/>
    <x v="2"/>
    <s v="S"/>
    <n v="1.1000000000000001"/>
    <m/>
    <s v=" "/>
    <n v="1.2"/>
    <n v="1.2"/>
    <s v=" "/>
    <s v="N"/>
    <s v=" "/>
    <s v=" "/>
    <x v="1"/>
    <s v="X"/>
    <n v="0"/>
    <n v="1956"/>
    <n v="1"/>
    <n v="2010"/>
    <s v="N"/>
    <s v="Electric Utility"/>
    <n v="1"/>
    <s v="DFO"/>
    <s v=""/>
    <s v=""/>
    <s v=""/>
    <s v=" "/>
    <s v=""/>
    <s v=""/>
    <s v=""/>
    <s v=""/>
    <m/>
    <m/>
    <m/>
  </r>
  <r>
    <x v="49"/>
    <x v="49"/>
    <s v="AEA-132"/>
    <n v="3522"/>
    <x v="15"/>
    <n v="75"/>
    <m/>
    <x v="0"/>
    <x v="5"/>
    <s v="215-1985"/>
    <x v="0"/>
    <x v="0"/>
    <s v="D2"/>
    <s v="Petroleum Liquids"/>
    <x v="3"/>
    <n v="2021"/>
    <x v="2"/>
    <s v="S"/>
    <n v="1.1000000000000001"/>
    <m/>
    <s v=" "/>
    <n v="1.4"/>
    <n v="1.4"/>
    <s v=" "/>
    <s v="N"/>
    <s v=" "/>
    <s v=" "/>
    <x v="1"/>
    <s v="X"/>
    <n v="0"/>
    <n v="1947"/>
    <n v="1"/>
    <n v="2010"/>
    <s v="N"/>
    <s v="Electric Utility"/>
    <n v="1"/>
    <s v="DFO"/>
    <s v=""/>
    <s v=""/>
    <s v=""/>
    <s v=" "/>
    <s v=""/>
    <s v=""/>
    <s v=""/>
    <s v=""/>
    <m/>
    <m/>
    <m/>
  </r>
  <r>
    <x v="50"/>
    <x v="50"/>
    <s v="AEA-132"/>
    <n v="3522"/>
    <x v="15"/>
    <n v="77"/>
    <s v="Eklutna Lake"/>
    <x v="0"/>
    <x v="5"/>
    <s v="215-1985"/>
    <x v="0"/>
    <x v="0"/>
    <s v="1"/>
    <s v="Conventional Hydroelectric"/>
    <x v="0"/>
    <n v="2021"/>
    <x v="2"/>
    <s v="J"/>
    <n v="22.2"/>
    <m/>
    <n v="0.9"/>
    <n v="22.2"/>
    <n v="22.2"/>
    <n v="3"/>
    <s v="N"/>
    <s v=" "/>
    <s v=" "/>
    <x v="0"/>
    <s v="X"/>
    <n v="1"/>
    <n v="1955"/>
    <s v=" "/>
    <s v=" "/>
    <s v="N"/>
    <s v="Electric Utility"/>
    <n v="1"/>
    <s v="WAT"/>
    <s v=""/>
    <s v=""/>
    <s v=""/>
    <s v=" "/>
    <s v="1H"/>
    <s v="N"/>
    <s v=""/>
    <s v=""/>
    <m/>
    <m/>
    <m/>
  </r>
  <r>
    <x v="50"/>
    <x v="50"/>
    <s v="AEA-132"/>
    <n v="3522"/>
    <x v="15"/>
    <n v="77"/>
    <s v="Eklutna Lake"/>
    <x v="0"/>
    <x v="5"/>
    <s v="215-1985"/>
    <x v="0"/>
    <x v="0"/>
    <s v="2"/>
    <s v="Conventional Hydroelectric"/>
    <x v="0"/>
    <n v="2021"/>
    <x v="2"/>
    <s v="J"/>
    <n v="22.2"/>
    <m/>
    <n v="0.9"/>
    <n v="22.2"/>
    <n v="22.2"/>
    <n v="3"/>
    <s v="N"/>
    <s v=" "/>
    <s v=" "/>
    <x v="0"/>
    <s v="X"/>
    <n v="4"/>
    <n v="1955"/>
    <s v=" "/>
    <s v=" "/>
    <s v="N"/>
    <s v="Electric Utility"/>
    <n v="1"/>
    <s v="WAT"/>
    <s v=""/>
    <s v=""/>
    <s v=""/>
    <s v=" "/>
    <s v="1H"/>
    <s v="N"/>
    <s v=""/>
    <s v=""/>
    <m/>
    <m/>
    <m/>
  </r>
  <r>
    <x v="51"/>
    <x v="51"/>
    <s v="AEA-132"/>
    <n v="3522"/>
    <x v="15"/>
    <n v="96"/>
    <m/>
    <x v="0"/>
    <x v="5"/>
    <s v="215-1985"/>
    <x v="0"/>
    <x v="0"/>
    <s v="8"/>
    <s v="Natural Gas Fired Combined Cycle"/>
    <x v="9"/>
    <n v="2021"/>
    <x v="2"/>
    <s v="S"/>
    <n v="62"/>
    <m/>
    <n v="0.9"/>
    <n v="44"/>
    <n v="53"/>
    <n v="10"/>
    <s v="N"/>
    <s v=" "/>
    <s v=" "/>
    <x v="1"/>
    <s v="X"/>
    <n v="9"/>
    <n v="1982"/>
    <n v="4"/>
    <n v="2015"/>
    <s v="N"/>
    <s v="Electric Utility"/>
    <n v="1"/>
    <s v="NG"/>
    <s v=""/>
    <s v=""/>
    <s v=""/>
    <s v=" "/>
    <s v="12H"/>
    <s v="N"/>
    <s v="N"/>
    <s v="N"/>
    <m/>
    <m/>
    <m/>
  </r>
  <r>
    <x v="51"/>
    <x v="51"/>
    <s v="AEA-132"/>
    <n v="3522"/>
    <x v="15"/>
    <n v="96"/>
    <m/>
    <x v="0"/>
    <x v="5"/>
    <s v="215-1985"/>
    <x v="0"/>
    <x v="0"/>
    <s v="1"/>
    <s v="Natural Gas Fired Combustion Turbine"/>
    <x v="5"/>
    <n v="2021"/>
    <x v="2"/>
    <s v="S"/>
    <n v="16"/>
    <m/>
    <n v="0.85"/>
    <n v="18.899999999999999"/>
    <n v="19.600000000000001"/>
    <n v="1"/>
    <s v="N"/>
    <s v=" "/>
    <s v=" "/>
    <x v="0"/>
    <s v="X"/>
    <n v="1"/>
    <n v="1968"/>
    <s v=" "/>
    <s v=" "/>
    <s v="N"/>
    <s v="Electric Utility"/>
    <n v="1"/>
    <s v="NG"/>
    <s v=""/>
    <s v=""/>
    <s v=""/>
    <s v=" "/>
    <s v="1H"/>
    <s v="N"/>
    <s v=""/>
    <s v=""/>
    <m/>
    <m/>
    <m/>
  </r>
  <r>
    <x v="51"/>
    <x v="51"/>
    <s v="AEA-132"/>
    <n v="3522"/>
    <x v="15"/>
    <n v="96"/>
    <m/>
    <x v="0"/>
    <x v="5"/>
    <s v="215-1985"/>
    <x v="0"/>
    <x v="0"/>
    <s v="2"/>
    <s v="Natural Gas Fired Combustion Turbine"/>
    <x v="5"/>
    <n v="2021"/>
    <x v="2"/>
    <s v="S"/>
    <n v="16"/>
    <m/>
    <n v="0.85"/>
    <n v="18.899999999999999"/>
    <n v="19.600000000000001"/>
    <n v="1"/>
    <s v="N"/>
    <s v=" "/>
    <s v=" "/>
    <x v="3"/>
    <s v="X"/>
    <n v="1"/>
    <n v="1968"/>
    <s v=" "/>
    <s v=" "/>
    <s v="N"/>
    <s v="Electric Utility"/>
    <n v="1"/>
    <s v="NG"/>
    <s v=""/>
    <s v=""/>
    <s v=""/>
    <s v=" "/>
    <s v="1H"/>
    <s v="N"/>
    <s v=""/>
    <s v=""/>
    <m/>
    <m/>
    <m/>
  </r>
  <r>
    <x v="51"/>
    <x v="51"/>
    <s v="AEA-132"/>
    <n v="3522"/>
    <x v="15"/>
    <n v="96"/>
    <m/>
    <x v="0"/>
    <x v="5"/>
    <s v="215-1985"/>
    <x v="0"/>
    <x v="0"/>
    <s v="3"/>
    <s v="Natural Gas Fired Combustion Turbine"/>
    <x v="5"/>
    <n v="2021"/>
    <x v="2"/>
    <s v="S"/>
    <n v="59.1"/>
    <m/>
    <n v="0.9"/>
    <n v="58"/>
    <n v="64.8"/>
    <n v="2"/>
    <s v="N"/>
    <s v=" "/>
    <s v=" "/>
    <x v="0"/>
    <s v="X"/>
    <n v="5"/>
    <n v="1972"/>
    <s v=" "/>
    <s v=" "/>
    <s v="N"/>
    <s v="Electric Utility"/>
    <n v="1"/>
    <s v="NG"/>
    <s v=""/>
    <s v=""/>
    <s v=""/>
    <s v=" "/>
    <s v="1H"/>
    <s v="N"/>
    <s v=""/>
    <s v=""/>
    <m/>
    <m/>
    <m/>
  </r>
  <r>
    <x v="51"/>
    <x v="51"/>
    <s v="AEA-132"/>
    <n v="3522"/>
    <x v="15"/>
    <n v="96"/>
    <m/>
    <x v="0"/>
    <x v="5"/>
    <s v="215-1985"/>
    <x v="0"/>
    <x v="0"/>
    <s v="5"/>
    <s v="Natural Gas Fired Combustion Turbine"/>
    <x v="5"/>
    <n v="2021"/>
    <x v="2"/>
    <s v="S"/>
    <n v="68.3"/>
    <m/>
    <n v="0.9"/>
    <n v="61.4"/>
    <n v="68.7"/>
    <n v="2"/>
    <s v="N"/>
    <s v=" "/>
    <s v=" "/>
    <x v="0"/>
    <s v="X"/>
    <n v="10"/>
    <n v="1975"/>
    <s v=" "/>
    <s v=" "/>
    <s v="N"/>
    <s v="Electric Utility"/>
    <n v="1"/>
    <s v="NG"/>
    <s v=""/>
    <s v=""/>
    <s v=""/>
    <s v=" "/>
    <s v="1H"/>
    <s v="N"/>
    <s v="N"/>
    <s v="N"/>
    <m/>
    <m/>
    <m/>
  </r>
  <r>
    <x v="51"/>
    <x v="51"/>
    <s v="AEA-132"/>
    <n v="3522"/>
    <x v="15"/>
    <n v="96"/>
    <m/>
    <x v="0"/>
    <x v="5"/>
    <s v="215-1985"/>
    <x v="0"/>
    <x v="0"/>
    <s v="6"/>
    <s v="Natural Gas Fired Combustion Turbine"/>
    <x v="5"/>
    <n v="2021"/>
    <x v="2"/>
    <s v="S"/>
    <n v="76.5"/>
    <m/>
    <n v="0.9"/>
    <n v="72.599999999999994"/>
    <n v="79.2"/>
    <n v="2"/>
    <s v="N"/>
    <s v=" "/>
    <s v=" "/>
    <x v="3"/>
    <s v="X"/>
    <n v="5"/>
    <n v="1976"/>
    <s v=" "/>
    <s v=" "/>
    <s v="N"/>
    <s v="Electric Utility"/>
    <n v="1"/>
    <s v="NG"/>
    <s v=""/>
    <s v=""/>
    <s v=""/>
    <s v=" "/>
    <s v="1H"/>
    <s v="N"/>
    <s v="N"/>
    <s v=""/>
    <m/>
    <m/>
    <m/>
  </r>
  <r>
    <x v="51"/>
    <x v="51"/>
    <s v="AEA-132"/>
    <n v="3522"/>
    <x v="15"/>
    <n v="96"/>
    <m/>
    <x v="0"/>
    <x v="5"/>
    <s v="215-1985"/>
    <x v="0"/>
    <x v="0"/>
    <s v="7"/>
    <s v="Natural Gas Fired Combustion Turbine"/>
    <x v="5"/>
    <n v="2021"/>
    <x v="2"/>
    <s v="S"/>
    <n v="76.5"/>
    <m/>
    <n v="0.9"/>
    <n v="70.599999999999994"/>
    <n v="80.099999999999994"/>
    <n v="2"/>
    <s v="N"/>
    <s v=" "/>
    <s v=" "/>
    <x v="0"/>
    <s v="X"/>
    <n v="12"/>
    <n v="1978"/>
    <s v=" "/>
    <s v=" "/>
    <s v="N"/>
    <s v="Electric Utility"/>
    <n v="1"/>
    <s v="NG"/>
    <s v=""/>
    <s v="PG"/>
    <s v=""/>
    <s v=" "/>
    <s v="1H"/>
    <s v="N"/>
    <s v="N"/>
    <s v="N"/>
    <m/>
    <m/>
    <m/>
  </r>
  <r>
    <x v="52"/>
    <x v="52"/>
    <s v="AEA-132"/>
    <n v="3522"/>
    <x v="15"/>
    <n v="6291"/>
    <s v="Cooper Creek/Stetson Creek"/>
    <x v="0"/>
    <x v="5"/>
    <s v="215-1985"/>
    <x v="0"/>
    <x v="0"/>
    <s v="1"/>
    <s v="Conventional Hydroelectric"/>
    <x v="0"/>
    <n v="2021"/>
    <x v="2"/>
    <s v="S"/>
    <n v="9.6999999999999993"/>
    <m/>
    <n v="0.85"/>
    <n v="9.6999999999999993"/>
    <n v="9.6999999999999993"/>
    <n v="6.5"/>
    <s v="N"/>
    <n v="8"/>
    <n v="2015"/>
    <x v="0"/>
    <s v="X"/>
    <n v="5"/>
    <n v="1961"/>
    <s v=" "/>
    <s v=" "/>
    <s v="N"/>
    <s v="Electric Utility"/>
    <n v="1"/>
    <s v="WAT"/>
    <s v=""/>
    <s v=""/>
    <s v=""/>
    <s v=" "/>
    <s v="1H"/>
    <s v=""/>
    <s v=""/>
    <s v=""/>
    <m/>
    <m/>
    <m/>
  </r>
  <r>
    <x v="52"/>
    <x v="52"/>
    <s v="AEA-132"/>
    <n v="3522"/>
    <x v="15"/>
    <n v="6291"/>
    <s v="Cooper Creek/Stetson Creek"/>
    <x v="0"/>
    <x v="5"/>
    <s v="215-1985"/>
    <x v="0"/>
    <x v="0"/>
    <s v="2"/>
    <s v="Conventional Hydroelectric"/>
    <x v="0"/>
    <n v="2021"/>
    <x v="2"/>
    <s v="S"/>
    <n v="9.6999999999999993"/>
    <m/>
    <n v="0.85"/>
    <n v="9.6999999999999993"/>
    <n v="9.6999999999999993"/>
    <n v="6.5"/>
    <s v="N"/>
    <n v="8"/>
    <n v="2015"/>
    <x v="0"/>
    <s v="X"/>
    <n v="5"/>
    <n v="1961"/>
    <s v=" "/>
    <s v=" "/>
    <s v="N"/>
    <s v="Electric Utility"/>
    <n v="1"/>
    <s v="WAT"/>
    <s v=""/>
    <s v=""/>
    <s v=""/>
    <s v=" "/>
    <s v="1H"/>
    <s v=""/>
    <s v=""/>
    <s v=""/>
    <m/>
    <m/>
    <m/>
  </r>
  <r>
    <x v="53"/>
    <x v="53"/>
    <s v="AEA-132"/>
    <n v="3522"/>
    <x v="15"/>
    <n v="6293"/>
    <m/>
    <x v="0"/>
    <x v="5"/>
    <s v="215-1985"/>
    <x v="0"/>
    <x v="0"/>
    <s v="1"/>
    <s v="Natural Gas Fired Combustion Turbine"/>
    <x v="5"/>
    <n v="2021"/>
    <x v="2"/>
    <s v="S"/>
    <n v="15"/>
    <m/>
    <n v="0.85"/>
    <n v="12.6"/>
    <n v="14.1"/>
    <n v="1"/>
    <s v="N"/>
    <s v=" "/>
    <s v=" "/>
    <x v="3"/>
    <s v="X"/>
    <n v="12"/>
    <n v="1964"/>
    <s v=" "/>
    <s v=" "/>
    <s v="N"/>
    <s v="Electric Utility"/>
    <n v="1"/>
    <s v="NG"/>
    <s v=""/>
    <s v=""/>
    <s v=""/>
    <s v=" "/>
    <s v="1H"/>
    <s v="N"/>
    <s v=""/>
    <s v=""/>
    <m/>
    <m/>
    <m/>
  </r>
  <r>
    <x v="53"/>
    <x v="53"/>
    <s v="AEA-132"/>
    <n v="3522"/>
    <x v="15"/>
    <n v="6293"/>
    <m/>
    <x v="0"/>
    <x v="5"/>
    <s v="215-1985"/>
    <x v="0"/>
    <x v="0"/>
    <s v="2"/>
    <s v="Natural Gas Fired Combustion Turbine"/>
    <x v="5"/>
    <n v="2021"/>
    <x v="2"/>
    <s v="S"/>
    <n v="15"/>
    <m/>
    <n v="0.85"/>
    <n v="12.6"/>
    <n v="14.1"/>
    <n v="1"/>
    <s v="N"/>
    <s v=" "/>
    <s v=" "/>
    <x v="1"/>
    <s v="X"/>
    <n v="11"/>
    <n v="1965"/>
    <n v="8"/>
    <n v="2020"/>
    <s v="N"/>
    <s v="Electric Utility"/>
    <n v="1"/>
    <s v="NG"/>
    <s v=""/>
    <s v=""/>
    <s v=""/>
    <s v=" "/>
    <s v="1H"/>
    <s v="N"/>
    <s v=""/>
    <s v=""/>
    <m/>
    <m/>
    <m/>
  </r>
  <r>
    <x v="53"/>
    <x v="53"/>
    <s v="AEA-132"/>
    <n v="3522"/>
    <x v="15"/>
    <n v="6293"/>
    <m/>
    <x v="0"/>
    <x v="5"/>
    <s v="215-1985"/>
    <x v="0"/>
    <x v="0"/>
    <s v="3"/>
    <s v="Natural Gas Fired Combustion Turbine"/>
    <x v="5"/>
    <n v="2021"/>
    <x v="2"/>
    <s v="S"/>
    <n v="16.3"/>
    <m/>
    <n v="0.85"/>
    <n v="16.7"/>
    <n v="18.5"/>
    <n v="2"/>
    <s v="N"/>
    <s v=" "/>
    <s v=" "/>
    <x v="1"/>
    <s v="X"/>
    <n v="11"/>
    <n v="1969"/>
    <n v="8"/>
    <n v="2015"/>
    <s v="N"/>
    <s v="Electric Utility"/>
    <n v="1"/>
    <s v="NG"/>
    <s v=""/>
    <s v=""/>
    <s v=""/>
    <s v=" "/>
    <s v="1H"/>
    <s v="N"/>
    <s v=""/>
    <s v=""/>
    <m/>
    <m/>
    <m/>
  </r>
  <r>
    <x v="54"/>
    <x v="54"/>
    <s v="AEA-132"/>
    <n v="3522"/>
    <x v="15"/>
    <n v="6559"/>
    <m/>
    <x v="0"/>
    <x v="5"/>
    <s v="215-1985"/>
    <x v="0"/>
    <x v="0"/>
    <s v="11"/>
    <s v="Natural Gas Fired Combined Cycle"/>
    <x v="9"/>
    <n v="2021"/>
    <x v="2"/>
    <s v="S"/>
    <n v="30.9"/>
    <m/>
    <n v="0.85"/>
    <n v="29"/>
    <n v="29"/>
    <n v="3"/>
    <s v="N"/>
    <s v=" "/>
    <s v=" "/>
    <x v="0"/>
    <s v="X"/>
    <n v="2"/>
    <n v="2017"/>
    <s v=" "/>
    <s v=" "/>
    <s v="N"/>
    <s v="Electric Utility"/>
    <n v="1"/>
    <s v="NG"/>
    <s v=""/>
    <s v=""/>
    <s v=""/>
    <s v=" "/>
    <s v="1H"/>
    <s v="N"/>
    <s v="N"/>
    <s v=""/>
    <m/>
    <m/>
    <m/>
  </r>
  <r>
    <x v="54"/>
    <x v="54"/>
    <s v="AEA-132"/>
    <n v="3522"/>
    <x v="15"/>
    <n v="6559"/>
    <m/>
    <x v="0"/>
    <x v="5"/>
    <s v="215-1985"/>
    <x v="0"/>
    <x v="0"/>
    <s v="6"/>
    <s v="Natural Gas Fired Combined Cycle"/>
    <x v="9"/>
    <n v="2021"/>
    <x v="2"/>
    <s v="S"/>
    <n v="33"/>
    <m/>
    <n v="0.85"/>
    <n v="34"/>
    <n v="37.5"/>
    <s v=" "/>
    <s v="N"/>
    <s v=" "/>
    <s v=" "/>
    <x v="1"/>
    <s v="X"/>
    <n v="3"/>
    <n v="1979"/>
    <n v="12"/>
    <n v="2016"/>
    <s v="N"/>
    <s v="Electric Utility"/>
    <n v="1"/>
    <s v="NG"/>
    <s v=""/>
    <s v=""/>
    <s v=""/>
    <s v=" "/>
    <s v="12H"/>
    <s v=""/>
    <s v=""/>
    <s v=""/>
    <m/>
    <m/>
    <m/>
  </r>
  <r>
    <x v="54"/>
    <x v="54"/>
    <s v="AEA-132"/>
    <n v="3522"/>
    <x v="15"/>
    <n v="6559"/>
    <m/>
    <x v="0"/>
    <x v="5"/>
    <s v="215-1985"/>
    <x v="0"/>
    <x v="0"/>
    <s v="10"/>
    <s v="Natural Gas Fired Combined Cycle"/>
    <x v="10"/>
    <n v="2021"/>
    <x v="2"/>
    <s v="S"/>
    <n v="60.4"/>
    <m/>
    <n v="0.85"/>
    <n v="50"/>
    <n v="50"/>
    <n v="5"/>
    <s v="N"/>
    <s v=" "/>
    <s v=" "/>
    <x v="0"/>
    <s v="X"/>
    <n v="2"/>
    <n v="2017"/>
    <s v=" "/>
    <s v=" "/>
    <s v="N"/>
    <s v="Electric Utility"/>
    <n v="1"/>
    <s v="NG"/>
    <s v=""/>
    <s v=""/>
    <s v=""/>
    <s v=" "/>
    <s v="1H"/>
    <s v="N"/>
    <s v="N"/>
    <s v=""/>
    <m/>
    <m/>
    <m/>
  </r>
  <r>
    <x v="54"/>
    <x v="54"/>
    <s v="AEA-132"/>
    <n v="3522"/>
    <x v="15"/>
    <n v="6559"/>
    <m/>
    <x v="0"/>
    <x v="5"/>
    <s v="215-1985"/>
    <x v="0"/>
    <x v="0"/>
    <s v="9"/>
    <s v="Natural Gas Fired Combined Cycle"/>
    <x v="10"/>
    <n v="2021"/>
    <x v="2"/>
    <s v="S"/>
    <n v="60.4"/>
    <m/>
    <n v="0.85"/>
    <n v="50"/>
    <n v="50"/>
    <n v="5"/>
    <s v="N"/>
    <s v=" "/>
    <s v=" "/>
    <x v="0"/>
    <s v="X"/>
    <n v="2"/>
    <n v="2017"/>
    <s v=" "/>
    <s v=" "/>
    <s v="N"/>
    <s v="Electric Utility"/>
    <n v="1"/>
    <s v="NG"/>
    <s v=""/>
    <s v=""/>
    <s v=""/>
    <s v=" "/>
    <s v="1H"/>
    <s v="N"/>
    <s v="N"/>
    <s v=""/>
    <m/>
    <m/>
    <m/>
  </r>
  <r>
    <x v="54"/>
    <x v="54"/>
    <s v="AEA-132"/>
    <n v="3522"/>
    <x v="15"/>
    <n v="6559"/>
    <m/>
    <x v="0"/>
    <x v="5"/>
    <s v="215-1985"/>
    <x v="0"/>
    <x v="0"/>
    <s v="5"/>
    <s v="Natural Gas Fired Combined Cycle"/>
    <x v="10"/>
    <n v="2021"/>
    <x v="2"/>
    <s v="S"/>
    <n v="38.1"/>
    <m/>
    <n v="0.9"/>
    <n v="33.799999999999997"/>
    <n v="37.4"/>
    <s v=" "/>
    <s v="N"/>
    <s v=" "/>
    <s v=" "/>
    <x v="1"/>
    <s v="X"/>
    <n v="1"/>
    <n v="1975"/>
    <n v="12"/>
    <n v="2016"/>
    <s v="N"/>
    <s v="Electric Utility"/>
    <n v="1"/>
    <s v="NG"/>
    <s v="DFO"/>
    <s v=""/>
    <s v=""/>
    <s v=" "/>
    <s v="1H"/>
    <s v="N"/>
    <s v="Y"/>
    <s v="Y"/>
    <m/>
    <m/>
    <m/>
  </r>
  <r>
    <x v="54"/>
    <x v="54"/>
    <s v="AEA-132"/>
    <n v="3522"/>
    <x v="15"/>
    <n v="6559"/>
    <m/>
    <x v="0"/>
    <x v="5"/>
    <s v="215-1985"/>
    <x v="0"/>
    <x v="0"/>
    <s v="7"/>
    <s v="Natural Gas Fired Combustion Turbine"/>
    <x v="5"/>
    <n v="2021"/>
    <x v="2"/>
    <s v="S"/>
    <n v="102.6"/>
    <m/>
    <n v="0.9"/>
    <n v="102.6"/>
    <n v="81.8"/>
    <n v="8"/>
    <s v="N"/>
    <s v=" "/>
    <s v=" "/>
    <x v="0"/>
    <s v="X"/>
    <n v="6"/>
    <n v="1979"/>
    <s v=" "/>
    <s v=" "/>
    <s v="N"/>
    <s v="Electric Utility"/>
    <n v="1"/>
    <s v="NG"/>
    <s v="DFO"/>
    <s v=""/>
    <s v=""/>
    <s v=" "/>
    <s v="1H"/>
    <s v="Y"/>
    <s v="Y"/>
    <s v="Y"/>
    <m/>
    <m/>
    <m/>
  </r>
  <r>
    <x v="54"/>
    <x v="54"/>
    <s v="AEA-132"/>
    <n v="3522"/>
    <x v="15"/>
    <n v="6559"/>
    <m/>
    <x v="0"/>
    <x v="5"/>
    <s v="215-1985"/>
    <x v="0"/>
    <x v="0"/>
    <s v="GT8"/>
    <s v="Natural Gas Fired Combustion Turbine"/>
    <x v="5"/>
    <n v="2021"/>
    <x v="2"/>
    <s v="S"/>
    <n v="92.6"/>
    <m/>
    <n v="0.85"/>
    <n v="77.7"/>
    <n v="86.5"/>
    <n v="5"/>
    <s v="N"/>
    <s v=" "/>
    <s v=" "/>
    <x v="2"/>
    <s v="Y"/>
    <n v="12"/>
    <n v="1984"/>
    <s v=" "/>
    <s v=" "/>
    <s v="N"/>
    <s v="Electric Utility"/>
    <n v="1"/>
    <s v="NG"/>
    <s v=""/>
    <s v=""/>
    <s v=""/>
    <s v=" "/>
    <s v="1H"/>
    <s v="N"/>
    <s v="N"/>
    <s v=""/>
    <m/>
    <m/>
    <m/>
  </r>
  <r>
    <x v="55"/>
    <x v="55"/>
    <s v="AEA-132"/>
    <n v="3522"/>
    <x v="15"/>
    <n v="57036"/>
    <m/>
    <x v="0"/>
    <x v="5"/>
    <s v="215-1985"/>
    <x v="0"/>
    <x v="0"/>
    <s v="4"/>
    <s v="Natural Gas Fired Combined Cycle"/>
    <x v="9"/>
    <n v="2021"/>
    <x v="2"/>
    <s v="J"/>
    <n v="57.5"/>
    <m/>
    <n v="0.85"/>
    <n v="50.3"/>
    <n v="57"/>
    <n v="5"/>
    <s v="N"/>
    <s v=" "/>
    <s v=" "/>
    <x v="0"/>
    <s v="X"/>
    <n v="1"/>
    <n v="2013"/>
    <s v=" "/>
    <s v=" "/>
    <s v="N"/>
    <s v="Electric Utility"/>
    <n v="1"/>
    <s v="NG"/>
    <s v=""/>
    <s v=""/>
    <s v=""/>
    <s v=" "/>
    <s v="12H"/>
    <s v="N"/>
    <s v=""/>
    <s v=""/>
    <m/>
    <m/>
    <m/>
  </r>
  <r>
    <x v="55"/>
    <x v="55"/>
    <s v="AEA-132"/>
    <n v="3522"/>
    <x v="15"/>
    <n v="57036"/>
    <m/>
    <x v="0"/>
    <x v="5"/>
    <s v="215-1985"/>
    <x v="0"/>
    <x v="0"/>
    <s v="1"/>
    <s v="Natural Gas Fired Combined Cycle"/>
    <x v="10"/>
    <n v="2021"/>
    <x v="2"/>
    <s v="J"/>
    <n v="48.8"/>
    <m/>
    <n v="0.85"/>
    <n v="39.799999999999997"/>
    <n v="48.8"/>
    <n v="5"/>
    <s v="N"/>
    <s v=" "/>
    <s v=" "/>
    <x v="0"/>
    <s v="X"/>
    <n v="1"/>
    <n v="2013"/>
    <s v=" "/>
    <s v=" "/>
    <s v="N"/>
    <s v="Electric Utility"/>
    <n v="1"/>
    <s v="NG"/>
    <s v=""/>
    <s v=""/>
    <s v=""/>
    <s v=" "/>
    <s v="10M"/>
    <s v="N"/>
    <s v=""/>
    <s v=""/>
    <m/>
    <m/>
    <m/>
  </r>
  <r>
    <x v="55"/>
    <x v="55"/>
    <s v="AEA-132"/>
    <n v="3522"/>
    <x v="15"/>
    <n v="57036"/>
    <m/>
    <x v="0"/>
    <x v="5"/>
    <s v="215-1985"/>
    <x v="0"/>
    <x v="0"/>
    <s v="2"/>
    <s v="Natural Gas Fired Combined Cycle"/>
    <x v="10"/>
    <n v="2021"/>
    <x v="2"/>
    <s v="J"/>
    <n v="48.8"/>
    <m/>
    <n v="0.85"/>
    <n v="39.799999999999997"/>
    <n v="48.8"/>
    <n v="5"/>
    <s v="N"/>
    <s v=" "/>
    <s v=" "/>
    <x v="0"/>
    <s v="X"/>
    <n v="1"/>
    <n v="2013"/>
    <s v=" "/>
    <s v=" "/>
    <s v="N"/>
    <s v="Electric Utility"/>
    <n v="1"/>
    <s v="NG"/>
    <s v=""/>
    <s v=""/>
    <s v=""/>
    <s v=" "/>
    <s v="10M"/>
    <s v="N"/>
    <s v=""/>
    <s v=""/>
    <m/>
    <m/>
    <m/>
  </r>
  <r>
    <x v="55"/>
    <x v="55"/>
    <s v="AEA-132"/>
    <n v="3522"/>
    <x v="15"/>
    <n v="57036"/>
    <m/>
    <x v="0"/>
    <x v="5"/>
    <s v="215-1985"/>
    <x v="0"/>
    <x v="0"/>
    <s v="3"/>
    <s v="Natural Gas Fired Combined Cycle"/>
    <x v="10"/>
    <n v="2021"/>
    <x v="2"/>
    <s v="J"/>
    <n v="48.8"/>
    <m/>
    <n v="0.85"/>
    <n v="39.799999999999997"/>
    <n v="48.8"/>
    <n v="5"/>
    <s v="N"/>
    <s v=" "/>
    <s v=" "/>
    <x v="0"/>
    <s v="X"/>
    <n v="1"/>
    <n v="2013"/>
    <s v=" "/>
    <s v=" "/>
    <s v="N"/>
    <s v="Electric Utility"/>
    <n v="1"/>
    <s v="NG"/>
    <s v=""/>
    <s v=""/>
    <s v=""/>
    <s v=" "/>
    <s v="10M"/>
    <s v="N"/>
    <s v=""/>
    <s v=""/>
    <m/>
    <m/>
    <m/>
  </r>
  <r>
    <x v="56"/>
    <x v="56"/>
    <s v="AEA-103"/>
    <n v="4329"/>
    <x v="16"/>
    <n v="390"/>
    <m/>
    <x v="0"/>
    <x v="6"/>
    <s v="216-1982"/>
    <x v="17"/>
    <x v="5"/>
    <s v="1"/>
    <s v="Conventional Hydroelectric"/>
    <x v="0"/>
    <n v="2021"/>
    <x v="2"/>
    <s v="S"/>
    <n v="6"/>
    <m/>
    <n v="0.8"/>
    <n v="6"/>
    <n v="6"/>
    <n v="0.5"/>
    <s v="N"/>
    <s v=" "/>
    <s v=" "/>
    <x v="0"/>
    <s v="X"/>
    <n v="1"/>
    <n v="1982"/>
    <s v=" "/>
    <s v=" "/>
    <s v="N"/>
    <s v="Electric Utility"/>
    <n v="1"/>
    <s v="WAT"/>
    <s v=""/>
    <s v=""/>
    <s v=""/>
    <s v=" "/>
    <s v="1H"/>
    <s v="N"/>
    <s v=""/>
    <s v=""/>
    <m/>
    <m/>
    <m/>
  </r>
  <r>
    <x v="56"/>
    <x v="56"/>
    <s v="AEA-103"/>
    <n v="4329"/>
    <x v="16"/>
    <n v="390"/>
    <m/>
    <x v="0"/>
    <x v="6"/>
    <s v="216-1982"/>
    <x v="17"/>
    <x v="5"/>
    <s v="2"/>
    <s v="Conventional Hydroelectric"/>
    <x v="0"/>
    <n v="2021"/>
    <x v="2"/>
    <s v="S"/>
    <n v="6"/>
    <m/>
    <n v="0.8"/>
    <n v="6"/>
    <n v="6"/>
    <n v="0.5"/>
    <s v="N"/>
    <s v=" "/>
    <s v=" "/>
    <x v="0"/>
    <s v="X"/>
    <n v="1"/>
    <n v="1982"/>
    <s v=" "/>
    <s v=" "/>
    <s v="N"/>
    <s v="Electric Utility"/>
    <n v="1"/>
    <s v="WAT"/>
    <s v=""/>
    <s v=""/>
    <s v=""/>
    <s v=" "/>
    <s v="1H"/>
    <s v="N"/>
    <s v=""/>
    <s v=""/>
    <m/>
    <m/>
    <m/>
  </r>
  <r>
    <x v="57"/>
    <x v="57"/>
    <s v="AEA-103"/>
    <n v="4329"/>
    <x v="16"/>
    <n v="6305"/>
    <m/>
    <x v="0"/>
    <x v="6"/>
    <s v="216-1982"/>
    <x v="17"/>
    <x v="5"/>
    <s v="6"/>
    <s v="Petroleum Liquids"/>
    <x v="3"/>
    <n v="2021"/>
    <x v="2"/>
    <s v="S"/>
    <n v="2.6"/>
    <m/>
    <n v="0.8"/>
    <n v="2.5"/>
    <n v="2.5"/>
    <n v="0.5"/>
    <s v="N"/>
    <s v=" "/>
    <s v=" "/>
    <x v="0"/>
    <s v="X"/>
    <n v="5"/>
    <n v="1976"/>
    <s v=" "/>
    <s v=" "/>
    <s v="N"/>
    <s v="Electric Utility"/>
    <n v="1"/>
    <s v="DFO"/>
    <s v=""/>
    <s v=""/>
    <s v=""/>
    <s v=" "/>
    <s v="10M"/>
    <s v="N"/>
    <s v="N"/>
    <s v="N"/>
    <m/>
    <m/>
    <m/>
  </r>
  <r>
    <x v="57"/>
    <x v="57"/>
    <s v="AEA-103"/>
    <n v="4329"/>
    <x v="16"/>
    <n v="6305"/>
    <m/>
    <x v="0"/>
    <x v="6"/>
    <s v="216-1982"/>
    <x v="17"/>
    <x v="5"/>
    <s v="7"/>
    <s v="Petroleum Liquids"/>
    <x v="3"/>
    <n v="2021"/>
    <x v="2"/>
    <s v="S"/>
    <n v="2.6"/>
    <m/>
    <n v="0.8"/>
    <n v="2.5"/>
    <n v="2.5"/>
    <n v="0.5"/>
    <s v="N"/>
    <s v=" "/>
    <s v=" "/>
    <x v="0"/>
    <s v="X"/>
    <n v="5"/>
    <n v="1976"/>
    <s v=" "/>
    <s v=" "/>
    <s v="N"/>
    <s v="Electric Utility"/>
    <n v="1"/>
    <s v="DFO"/>
    <s v=""/>
    <s v=""/>
    <s v=""/>
    <s v=" "/>
    <s v="10M"/>
    <s v="N"/>
    <s v="N"/>
    <s v="N"/>
    <m/>
    <m/>
    <m/>
  </r>
  <r>
    <x v="57"/>
    <x v="57"/>
    <s v="AEA-103"/>
    <n v="4329"/>
    <x v="16"/>
    <n v="6305"/>
    <m/>
    <x v="0"/>
    <x v="6"/>
    <s v="216-1982"/>
    <x v="17"/>
    <x v="5"/>
    <s v="8"/>
    <s v="Petroleum Liquids"/>
    <x v="3"/>
    <n v="2021"/>
    <x v="2"/>
    <s v="S"/>
    <n v="1.2"/>
    <m/>
    <n v="0.8"/>
    <n v="1.2"/>
    <n v="1.2"/>
    <n v="0.2"/>
    <s v="N"/>
    <s v=" "/>
    <s v=" "/>
    <x v="0"/>
    <s v="X"/>
    <n v="2"/>
    <n v="1999"/>
    <s v=" "/>
    <s v=" "/>
    <s v="N"/>
    <s v="Electric Utility"/>
    <n v="1"/>
    <s v="DFO"/>
    <s v=""/>
    <s v=""/>
    <s v=""/>
    <s v=" "/>
    <s v="10M"/>
    <s v="N"/>
    <s v="N"/>
    <s v="N"/>
    <m/>
    <m/>
    <m/>
  </r>
  <r>
    <x v="57"/>
    <x v="57"/>
    <s v="AEA-103"/>
    <n v="4329"/>
    <x v="16"/>
    <n v="6305"/>
    <m/>
    <x v="0"/>
    <x v="6"/>
    <s v="216-1982"/>
    <x v="17"/>
    <x v="5"/>
    <s v="9"/>
    <s v="Petroleum Liquids"/>
    <x v="3"/>
    <n v="2021"/>
    <x v="2"/>
    <s v="S"/>
    <n v="2.8"/>
    <m/>
    <n v="0.8"/>
    <n v="2.8"/>
    <n v="2.8"/>
    <n v="0.5"/>
    <s v="N"/>
    <s v=" "/>
    <s v=" "/>
    <x v="0"/>
    <s v="X"/>
    <n v="5"/>
    <n v="2010"/>
    <s v=" "/>
    <s v=" "/>
    <s v="N"/>
    <s v="Electric Utility"/>
    <n v="1"/>
    <s v="DFO"/>
    <s v=""/>
    <s v=""/>
    <s v=""/>
    <s v=" "/>
    <s v="OVER"/>
    <s v="N"/>
    <s v="N"/>
    <s v="N"/>
    <m/>
    <m/>
    <m/>
  </r>
  <r>
    <x v="57"/>
    <x v="57"/>
    <s v="AEA-103"/>
    <n v="4329"/>
    <x v="16"/>
    <n v="6305"/>
    <m/>
    <x v="0"/>
    <x v="6"/>
    <s v="216-1982"/>
    <x v="17"/>
    <x v="5"/>
    <s v="1"/>
    <s v="Petroleum Liquids"/>
    <x v="3"/>
    <n v="2021"/>
    <x v="2"/>
    <s v="S"/>
    <n v="0.3"/>
    <m/>
    <s v=" "/>
    <n v="0.3"/>
    <n v="0.3"/>
    <s v=" "/>
    <s v="N"/>
    <s v=" "/>
    <s v=" "/>
    <x v="1"/>
    <s v="X"/>
    <n v="88"/>
    <n v="1959"/>
    <n v="7"/>
    <n v="2008"/>
    <s v="N"/>
    <s v="Electric Utility"/>
    <n v="1"/>
    <s v="DFO"/>
    <s v=""/>
    <s v=""/>
    <s v=""/>
    <s v=" "/>
    <s v=""/>
    <s v=""/>
    <s v=""/>
    <s v=""/>
    <m/>
    <m/>
    <m/>
  </r>
  <r>
    <x v="57"/>
    <x v="57"/>
    <s v="AEA-103"/>
    <n v="4329"/>
    <x v="16"/>
    <n v="6305"/>
    <m/>
    <x v="0"/>
    <x v="6"/>
    <s v="216-1982"/>
    <x v="17"/>
    <x v="5"/>
    <s v="2"/>
    <s v="Petroleum Liquids"/>
    <x v="3"/>
    <n v="2021"/>
    <x v="2"/>
    <s v="S"/>
    <n v="0.3"/>
    <m/>
    <s v=" "/>
    <n v="0.3"/>
    <n v="0.3"/>
    <s v=" "/>
    <s v="N"/>
    <s v=" "/>
    <s v=" "/>
    <x v="1"/>
    <s v="X"/>
    <n v="88"/>
    <n v="1959"/>
    <n v="7"/>
    <n v="2008"/>
    <s v="N"/>
    <s v="Electric Utility"/>
    <n v="1"/>
    <s v="DFO"/>
    <s v=""/>
    <s v=""/>
    <s v=""/>
    <s v=" "/>
    <s v=""/>
    <s v=""/>
    <s v=""/>
    <s v=""/>
    <m/>
    <m/>
    <m/>
  </r>
  <r>
    <x v="57"/>
    <x v="57"/>
    <s v="AEA-103"/>
    <n v="4329"/>
    <x v="16"/>
    <n v="6305"/>
    <m/>
    <x v="0"/>
    <x v="6"/>
    <s v="216-1982"/>
    <x v="17"/>
    <x v="5"/>
    <s v="3"/>
    <s v="Petroleum Liquids"/>
    <x v="3"/>
    <n v="2021"/>
    <x v="2"/>
    <s v="S"/>
    <n v="0.5"/>
    <m/>
    <n v="0.8"/>
    <n v="0.5"/>
    <n v="0.5"/>
    <n v="0.1"/>
    <s v="N"/>
    <s v=" "/>
    <s v=" "/>
    <x v="1"/>
    <s v="X"/>
    <n v="4"/>
    <n v="1963"/>
    <n v="5"/>
    <n v="2019"/>
    <s v="N"/>
    <s v="Electric Utility"/>
    <n v="1"/>
    <s v="DFO"/>
    <s v=""/>
    <s v=""/>
    <s v=""/>
    <s v=" "/>
    <s v="10M"/>
    <s v="N"/>
    <s v="N"/>
    <s v="N"/>
    <m/>
    <m/>
    <m/>
  </r>
  <r>
    <x v="57"/>
    <x v="57"/>
    <s v="AEA-103"/>
    <n v="4329"/>
    <x v="16"/>
    <n v="6305"/>
    <m/>
    <x v="0"/>
    <x v="6"/>
    <s v="216-1982"/>
    <x v="17"/>
    <x v="5"/>
    <s v="4"/>
    <s v="Petroleum Liquids"/>
    <x v="3"/>
    <n v="2021"/>
    <x v="2"/>
    <s v="S"/>
    <n v="0.5"/>
    <m/>
    <n v="0.8"/>
    <n v="0.5"/>
    <n v="0.5"/>
    <n v="0.1"/>
    <s v="N"/>
    <s v=" "/>
    <s v=" "/>
    <x v="1"/>
    <s v="X"/>
    <n v="4"/>
    <n v="1966"/>
    <n v="5"/>
    <n v="2019"/>
    <s v="N"/>
    <s v="Electric Utility"/>
    <n v="1"/>
    <s v="DFO"/>
    <s v=""/>
    <s v=""/>
    <s v=""/>
    <s v=" "/>
    <s v="10M"/>
    <s v="N"/>
    <s v="N"/>
    <s v="N"/>
    <m/>
    <m/>
    <m/>
  </r>
  <r>
    <x v="57"/>
    <x v="57"/>
    <s v="AEA-103"/>
    <n v="4329"/>
    <x v="16"/>
    <n v="6305"/>
    <m/>
    <x v="0"/>
    <x v="6"/>
    <s v="216-1982"/>
    <x v="17"/>
    <x v="5"/>
    <s v="5"/>
    <s v="Petroleum Liquids"/>
    <x v="3"/>
    <n v="2021"/>
    <x v="2"/>
    <s v="S"/>
    <n v="0.5"/>
    <m/>
    <n v="0.8"/>
    <n v="0.5"/>
    <n v="0.5"/>
    <n v="0.1"/>
    <s v="N"/>
    <s v=" "/>
    <s v=" "/>
    <x v="1"/>
    <s v="X"/>
    <n v="4"/>
    <n v="1966"/>
    <n v="5"/>
    <n v="2019"/>
    <s v="N"/>
    <s v="Electric Utility"/>
    <n v="1"/>
    <s v="DFO"/>
    <s v=""/>
    <s v=""/>
    <s v=""/>
    <s v=" "/>
    <s v="10M"/>
    <s v="N"/>
    <s v="N"/>
    <s v="N"/>
    <m/>
    <m/>
    <m/>
  </r>
  <r>
    <x v="58"/>
    <x v="58"/>
    <s v="AEA-103"/>
    <n v="4329"/>
    <x v="16"/>
    <n v="6306"/>
    <m/>
    <x v="0"/>
    <x v="6"/>
    <s v="216-1982"/>
    <x v="17"/>
    <x v="5"/>
    <s v="7"/>
    <s v="Petroleum Liquids"/>
    <x v="5"/>
    <n v="2021"/>
    <x v="2"/>
    <s v="S"/>
    <n v="2.8"/>
    <m/>
    <n v="0.8"/>
    <n v="2.8"/>
    <n v="2.8"/>
    <n v="0.5"/>
    <s v="N"/>
    <s v=" "/>
    <s v=" "/>
    <x v="1"/>
    <s v="X"/>
    <n v="8"/>
    <n v="1976"/>
    <n v="1"/>
    <n v="2018"/>
    <s v="N"/>
    <s v="Electric Utility"/>
    <n v="1"/>
    <s v="DFO"/>
    <s v=""/>
    <s v=""/>
    <s v=""/>
    <s v=" "/>
    <s v="10M"/>
    <s v="N"/>
    <s v="N"/>
    <s v="N"/>
    <m/>
    <m/>
    <m/>
  </r>
  <r>
    <x v="58"/>
    <x v="58"/>
    <s v="AEA-103"/>
    <n v="4329"/>
    <x v="16"/>
    <n v="6306"/>
    <m/>
    <x v="0"/>
    <x v="6"/>
    <s v="216-1982"/>
    <x v="17"/>
    <x v="5"/>
    <s v="11"/>
    <s v="Petroleum Liquids"/>
    <x v="3"/>
    <n v="2021"/>
    <x v="2"/>
    <s v="S"/>
    <n v="1.6"/>
    <m/>
    <n v="0.8"/>
    <n v="1.6"/>
    <n v="1.6"/>
    <n v="0.1"/>
    <s v="N"/>
    <s v=" "/>
    <s v=" "/>
    <x v="0"/>
    <s v="X"/>
    <n v="6"/>
    <n v="2017"/>
    <s v=" "/>
    <s v=" "/>
    <s v="N"/>
    <s v="Electric Utility"/>
    <n v="1"/>
    <s v="DFO"/>
    <s v=""/>
    <s v=""/>
    <s v=""/>
    <s v=" "/>
    <s v="10M"/>
    <s v="N"/>
    <s v="N"/>
    <s v="N"/>
    <m/>
    <m/>
    <m/>
  </r>
  <r>
    <x v="58"/>
    <x v="58"/>
    <s v="AEA-103"/>
    <n v="4329"/>
    <x v="16"/>
    <n v="6306"/>
    <m/>
    <x v="0"/>
    <x v="6"/>
    <s v="216-1982"/>
    <x v="17"/>
    <x v="5"/>
    <s v="12"/>
    <s v="Petroleum Liquids"/>
    <x v="3"/>
    <n v="2021"/>
    <x v="2"/>
    <s v="S"/>
    <n v="1.6"/>
    <m/>
    <n v="0.8"/>
    <n v="1.6"/>
    <n v="1.6"/>
    <n v="0.1"/>
    <s v="N"/>
    <s v=" "/>
    <s v=" "/>
    <x v="0"/>
    <s v="X"/>
    <n v="6"/>
    <n v="2017"/>
    <s v=" "/>
    <s v=" "/>
    <s v="N"/>
    <s v="Electric Utility"/>
    <n v="1"/>
    <s v="DFO"/>
    <s v=""/>
    <s v=""/>
    <s v=""/>
    <s v=" "/>
    <s v="10M"/>
    <s v="N"/>
    <s v="N"/>
    <s v="N"/>
    <m/>
    <m/>
    <m/>
  </r>
  <r>
    <x v="58"/>
    <x v="58"/>
    <s v="AEA-103"/>
    <n v="4329"/>
    <x v="16"/>
    <n v="6306"/>
    <m/>
    <x v="0"/>
    <x v="6"/>
    <s v="216-1982"/>
    <x v="17"/>
    <x v="5"/>
    <s v="4"/>
    <s v="Petroleum Liquids"/>
    <x v="3"/>
    <n v="2021"/>
    <x v="2"/>
    <s v="S"/>
    <n v="1.9"/>
    <m/>
    <n v="0.8"/>
    <n v="1.5"/>
    <n v="1.5"/>
    <n v="0.2"/>
    <s v="N"/>
    <s v=" "/>
    <s v=" "/>
    <x v="0"/>
    <s v="X"/>
    <n v="10"/>
    <n v="1972"/>
    <s v=" "/>
    <s v=" "/>
    <s v="N"/>
    <s v="Electric Utility"/>
    <n v="1"/>
    <s v="DFO"/>
    <s v=""/>
    <s v=""/>
    <s v=""/>
    <s v=" "/>
    <s v="10M"/>
    <s v="N"/>
    <s v="N"/>
    <s v="N"/>
    <m/>
    <m/>
    <m/>
  </r>
  <r>
    <x v="58"/>
    <x v="58"/>
    <s v="AEA-103"/>
    <n v="4329"/>
    <x v="16"/>
    <n v="6306"/>
    <m/>
    <x v="0"/>
    <x v="6"/>
    <s v="216-1982"/>
    <x v="17"/>
    <x v="5"/>
    <s v="5"/>
    <s v="Petroleum Liquids"/>
    <x v="3"/>
    <n v="2021"/>
    <x v="2"/>
    <s v="S"/>
    <n v="2.6"/>
    <m/>
    <n v="0.8"/>
    <n v="2"/>
    <n v="2"/>
    <n v="0.5"/>
    <s v="N"/>
    <s v=" "/>
    <s v=" "/>
    <x v="0"/>
    <s v="X"/>
    <n v="6"/>
    <n v="1975"/>
    <s v=" "/>
    <s v=" "/>
    <s v="N"/>
    <s v="Electric Utility"/>
    <n v="1"/>
    <s v="DFO"/>
    <s v=""/>
    <s v=""/>
    <s v=""/>
    <s v=" "/>
    <s v="10M"/>
    <s v="N"/>
    <s v="N"/>
    <s v="N"/>
    <m/>
    <m/>
    <m/>
  </r>
  <r>
    <x v="58"/>
    <x v="58"/>
    <s v="AEA-103"/>
    <n v="4329"/>
    <x v="16"/>
    <n v="6306"/>
    <m/>
    <x v="0"/>
    <x v="6"/>
    <s v="216-1982"/>
    <x v="17"/>
    <x v="5"/>
    <s v="6"/>
    <s v="Petroleum Liquids"/>
    <x v="3"/>
    <n v="2021"/>
    <x v="2"/>
    <s v="S"/>
    <n v="0.9"/>
    <m/>
    <n v="0.8"/>
    <n v="0.8"/>
    <n v="0.8"/>
    <n v="0.1"/>
    <s v="N"/>
    <s v=" "/>
    <s v=" "/>
    <x v="0"/>
    <s v="X"/>
    <n v="8"/>
    <n v="1974"/>
    <s v=" "/>
    <s v=" "/>
    <s v="N"/>
    <s v="Electric Utility"/>
    <n v="1"/>
    <s v="DFO"/>
    <s v=""/>
    <s v=""/>
    <s v=""/>
    <s v=" "/>
    <s v="10M"/>
    <s v="N"/>
    <s v="N"/>
    <s v="N"/>
    <m/>
    <m/>
    <m/>
  </r>
  <r>
    <x v="58"/>
    <x v="58"/>
    <s v="AEA-103"/>
    <n v="4329"/>
    <x v="16"/>
    <n v="6306"/>
    <m/>
    <x v="0"/>
    <x v="6"/>
    <s v="216-1982"/>
    <x v="17"/>
    <x v="5"/>
    <s v="1"/>
    <s v="Petroleum Liquids"/>
    <x v="3"/>
    <n v="2021"/>
    <x v="2"/>
    <s v="S"/>
    <n v="0.5"/>
    <m/>
    <n v="0.8"/>
    <n v="0.5"/>
    <n v="0.5"/>
    <n v="0.1"/>
    <s v="N"/>
    <s v=" "/>
    <s v=" "/>
    <x v="1"/>
    <s v="X"/>
    <n v="1"/>
    <n v="1967"/>
    <n v="6"/>
    <n v="2016"/>
    <s v="N"/>
    <s v="Electric Utility"/>
    <n v="1"/>
    <s v="DFO"/>
    <s v=""/>
    <s v=""/>
    <s v=""/>
    <s v=" "/>
    <s v="OVER"/>
    <s v=""/>
    <s v="N"/>
    <s v="N"/>
    <m/>
    <m/>
    <m/>
  </r>
  <r>
    <x v="58"/>
    <x v="58"/>
    <s v="AEA-103"/>
    <n v="4329"/>
    <x v="16"/>
    <n v="6306"/>
    <m/>
    <x v="0"/>
    <x v="6"/>
    <s v="216-1982"/>
    <x v="17"/>
    <x v="5"/>
    <s v="2"/>
    <s v="Petroleum Liquids"/>
    <x v="3"/>
    <n v="2021"/>
    <x v="2"/>
    <s v="S"/>
    <n v="0.5"/>
    <m/>
    <n v="0.8"/>
    <n v="0.5"/>
    <n v="0.5"/>
    <n v="0.1"/>
    <s v="N"/>
    <s v=" "/>
    <s v=" "/>
    <x v="1"/>
    <s v="X"/>
    <n v="1"/>
    <n v="1967"/>
    <n v="6"/>
    <n v="2016"/>
    <s v="N"/>
    <s v="Electric Utility"/>
    <n v="1"/>
    <s v="DFO"/>
    <s v=""/>
    <s v=""/>
    <s v=""/>
    <s v=" "/>
    <s v="10M"/>
    <s v=""/>
    <s v="N"/>
    <s v="N"/>
    <m/>
    <m/>
    <m/>
  </r>
  <r>
    <x v="58"/>
    <x v="58"/>
    <s v="AEA-103"/>
    <n v="4329"/>
    <x v="16"/>
    <n v="6306"/>
    <m/>
    <x v="0"/>
    <x v="6"/>
    <s v="216-1982"/>
    <x v="17"/>
    <x v="5"/>
    <s v="3"/>
    <s v="Petroleum Liquids"/>
    <x v="3"/>
    <n v="2021"/>
    <x v="2"/>
    <s v="S"/>
    <n v="0.5"/>
    <m/>
    <n v="0.8"/>
    <n v="0.5"/>
    <n v="0.5"/>
    <n v="0.1"/>
    <s v="N"/>
    <s v=" "/>
    <s v=" "/>
    <x v="1"/>
    <s v="X"/>
    <n v="1"/>
    <n v="1967"/>
    <n v="6"/>
    <n v="2016"/>
    <s v="N"/>
    <s v="Electric Utility"/>
    <n v="1"/>
    <s v="DFO"/>
    <s v=""/>
    <s v=""/>
    <s v=""/>
    <s v=" "/>
    <s v="OVER"/>
    <s v=""/>
    <s v="N"/>
    <s v="N"/>
    <m/>
    <m/>
    <m/>
  </r>
  <r>
    <x v="59"/>
    <x v="59"/>
    <s v="AEA-103"/>
    <n v="4329"/>
    <x v="16"/>
    <n v="7841"/>
    <m/>
    <x v="0"/>
    <x v="6"/>
    <s v="216-1982"/>
    <x v="17"/>
    <x v="5"/>
    <s v="1"/>
    <s v="Petroleum Liquids"/>
    <x v="5"/>
    <n v="2021"/>
    <x v="2"/>
    <s v="S"/>
    <n v="5.3"/>
    <m/>
    <n v="0.8"/>
    <n v="5.0999999999999996"/>
    <n v="5.3"/>
    <n v="1"/>
    <s v="N"/>
    <s v=" "/>
    <s v=" "/>
    <x v="0"/>
    <s v="X"/>
    <n v="4"/>
    <n v="2000"/>
    <s v=" "/>
    <s v=" "/>
    <s v="Y"/>
    <s v="Electric Utility"/>
    <n v="1"/>
    <s v="WO"/>
    <s v=""/>
    <s v=""/>
    <s v=""/>
    <s v=" "/>
    <s v="1H"/>
    <s v="N"/>
    <s v="N"/>
    <s v="N"/>
    <m/>
    <m/>
    <m/>
  </r>
  <r>
    <x v="60"/>
    <x v="60"/>
    <s v="AEA-103"/>
    <n v="4329"/>
    <x v="16"/>
    <n v="58982"/>
    <m/>
    <x v="0"/>
    <x v="6"/>
    <s v="216-1982"/>
    <x v="17"/>
    <x v="5"/>
    <s v="GEN1"/>
    <s v="Conventional Hydroelectric"/>
    <x v="0"/>
    <n v="2021"/>
    <x v="2"/>
    <s v="S"/>
    <n v="6.5"/>
    <m/>
    <n v="0.9"/>
    <n v="6.5"/>
    <n v="6.5"/>
    <n v="0.3"/>
    <s v="N"/>
    <s v=" "/>
    <s v=" "/>
    <x v="0"/>
    <s v="X"/>
    <n v="10"/>
    <n v="2016"/>
    <s v=" "/>
    <s v=" "/>
    <s v="N"/>
    <s v="Electric Utility"/>
    <n v="1"/>
    <s v="WAT"/>
    <s v=""/>
    <s v=""/>
    <s v=""/>
    <s v=" "/>
    <s v="1H"/>
    <s v="N"/>
    <s v=""/>
    <s v=""/>
    <m/>
    <m/>
    <m/>
  </r>
  <r>
    <x v="61"/>
    <x v="61"/>
    <s v="AEA-104"/>
    <n v="7353"/>
    <x v="17"/>
    <m/>
    <m/>
    <x v="0"/>
    <x v="7"/>
    <s v="215-1985"/>
    <x v="0"/>
    <x v="0"/>
    <m/>
    <s v="Solar PV"/>
    <x v="1"/>
    <m/>
    <x v="0"/>
    <m/>
    <n v="0.56300000000000006"/>
    <m/>
    <m/>
    <m/>
    <m/>
    <m/>
    <m/>
    <m/>
    <m/>
    <x v="0"/>
    <m/>
    <n v="0"/>
    <n v="2018"/>
    <m/>
    <m/>
    <m/>
    <s v="Electric Utility"/>
    <n v="1"/>
    <s v="SUN"/>
    <m/>
    <m/>
    <m/>
    <n v="0"/>
    <m/>
    <m/>
    <m/>
    <m/>
    <m/>
    <m/>
    <m/>
  </r>
  <r>
    <x v="62"/>
    <x v="62"/>
    <s v="AEA-104"/>
    <n v="7353"/>
    <x v="17"/>
    <n v="6285"/>
    <m/>
    <x v="0"/>
    <x v="7"/>
    <s v="215-1985"/>
    <x v="0"/>
    <x v="0"/>
    <s v="STG1"/>
    <s v="Petroleum Liquids"/>
    <x v="9"/>
    <n v="2021"/>
    <x v="2"/>
    <s v="S"/>
    <n v="13"/>
    <m/>
    <n v="0.85"/>
    <n v="10"/>
    <n v="12"/>
    <n v="8"/>
    <s v="N"/>
    <s v=" "/>
    <s v=" "/>
    <x v="0"/>
    <s v="X"/>
    <n v="3"/>
    <n v="2007"/>
    <s v=" "/>
    <s v=" "/>
    <s v="N"/>
    <s v="Electric Utility"/>
    <n v="1"/>
    <s v="WO"/>
    <s v="DFO"/>
    <s v="DFO"/>
    <s v=""/>
    <s v=" "/>
    <s v="12H"/>
    <s v="N"/>
    <s v="N"/>
    <s v="N"/>
    <m/>
    <m/>
    <m/>
  </r>
  <r>
    <x v="62"/>
    <x v="62"/>
    <s v="AEA-104"/>
    <n v="7353"/>
    <x v="17"/>
    <n v="6285"/>
    <m/>
    <x v="0"/>
    <x v="7"/>
    <s v="215-1985"/>
    <x v="0"/>
    <x v="0"/>
    <s v="GT3"/>
    <s v="Petroleum Liquids"/>
    <x v="10"/>
    <n v="2021"/>
    <x v="2"/>
    <s v="S"/>
    <n v="47"/>
    <m/>
    <n v="0.9"/>
    <n v="41"/>
    <n v="53"/>
    <n v="15"/>
    <s v="N"/>
    <s v=" "/>
    <s v=" "/>
    <x v="0"/>
    <s v="X"/>
    <n v="3"/>
    <n v="2007"/>
    <s v=" "/>
    <s v=" "/>
    <s v="N"/>
    <s v="Electric Utility"/>
    <n v="1"/>
    <s v="WO"/>
    <s v="DFO"/>
    <s v="DFO"/>
    <s v=""/>
    <s v=" "/>
    <s v="1H"/>
    <s v="N"/>
    <s v="N"/>
    <s v="N"/>
    <m/>
    <m/>
    <m/>
  </r>
  <r>
    <x v="62"/>
    <x v="62"/>
    <s v="AEA-104"/>
    <n v="7353"/>
    <x v="17"/>
    <n v="6285"/>
    <m/>
    <x v="0"/>
    <x v="7"/>
    <s v="215-1985"/>
    <x v="0"/>
    <x v="0"/>
    <s v="1"/>
    <s v="Petroleum Liquids"/>
    <x v="5"/>
    <n v="2021"/>
    <x v="2"/>
    <s v="S"/>
    <n v="60.5"/>
    <m/>
    <n v="0.9"/>
    <n v="44"/>
    <n v="60"/>
    <n v="8"/>
    <s v="N"/>
    <s v=" "/>
    <s v=" "/>
    <x v="0"/>
    <s v="X"/>
    <n v="12"/>
    <n v="1976"/>
    <s v=" "/>
    <s v=" "/>
    <s v="N"/>
    <s v="Electric Utility"/>
    <n v="1"/>
    <s v="DFO"/>
    <s v=""/>
    <s v="DFO"/>
    <s v=""/>
    <s v=" "/>
    <s v="1H"/>
    <s v="N"/>
    <s v="N"/>
    <s v="N"/>
    <m/>
    <m/>
    <m/>
  </r>
  <r>
    <x v="62"/>
    <x v="62"/>
    <s v="AEA-104"/>
    <n v="7353"/>
    <x v="17"/>
    <n v="6285"/>
    <m/>
    <x v="0"/>
    <x v="7"/>
    <s v="215-1985"/>
    <x v="0"/>
    <x v="0"/>
    <s v="2"/>
    <s v="Petroleum Liquids"/>
    <x v="5"/>
    <n v="2021"/>
    <x v="2"/>
    <s v="S"/>
    <n v="60.5"/>
    <m/>
    <n v="0.9"/>
    <n v="50"/>
    <n v="64"/>
    <n v="8"/>
    <s v="N"/>
    <s v=" "/>
    <s v=" "/>
    <x v="0"/>
    <s v="X"/>
    <n v="2"/>
    <n v="1977"/>
    <s v=" "/>
    <s v=" "/>
    <s v="N"/>
    <s v="Electric Utility"/>
    <n v="1"/>
    <s v="DFO"/>
    <s v=""/>
    <s v="DFO"/>
    <s v=""/>
    <s v=" "/>
    <s v="1H"/>
    <s v="N"/>
    <s v="N"/>
    <s v="N"/>
    <m/>
    <m/>
    <m/>
  </r>
  <r>
    <x v="63"/>
    <x v="63"/>
    <s v="AEA-104"/>
    <n v="7353"/>
    <x v="17"/>
    <n v="6286"/>
    <m/>
    <x v="0"/>
    <x v="7"/>
    <s v="215-1985"/>
    <x v="0"/>
    <x v="0"/>
    <s v="GT1"/>
    <s v="Petroleum Liquids"/>
    <x v="5"/>
    <n v="2021"/>
    <x v="2"/>
    <s v="S"/>
    <n v="18.399999999999999"/>
    <m/>
    <n v="0.85"/>
    <n v="15.5"/>
    <n v="17.7"/>
    <n v="3"/>
    <s v="N"/>
    <s v=" "/>
    <s v=" "/>
    <x v="0"/>
    <s v="X"/>
    <n v="5"/>
    <n v="1971"/>
    <s v=" "/>
    <s v=" "/>
    <s v="N"/>
    <s v="Electric Utility"/>
    <n v="1"/>
    <s v="DFO"/>
    <s v=""/>
    <s v="DFO"/>
    <s v=""/>
    <s v=" "/>
    <s v="1H"/>
    <s v="N"/>
    <s v="N"/>
    <s v="N"/>
    <m/>
    <m/>
    <m/>
  </r>
  <r>
    <x v="63"/>
    <x v="63"/>
    <s v="AEA-104"/>
    <n v="7353"/>
    <x v="17"/>
    <n v="6286"/>
    <m/>
    <x v="0"/>
    <x v="7"/>
    <s v="215-1985"/>
    <x v="0"/>
    <x v="0"/>
    <s v="GT2"/>
    <s v="Petroleum Liquids"/>
    <x v="5"/>
    <n v="2021"/>
    <x v="2"/>
    <s v="S"/>
    <n v="18.399999999999999"/>
    <m/>
    <n v="0.85"/>
    <n v="15"/>
    <n v="17.7"/>
    <n v="3"/>
    <s v="N"/>
    <s v=" "/>
    <s v=" "/>
    <x v="0"/>
    <s v="X"/>
    <n v="11"/>
    <n v="1972"/>
    <s v=" "/>
    <s v=" "/>
    <s v="N"/>
    <s v="Electric Utility"/>
    <n v="1"/>
    <s v="DFO"/>
    <s v=""/>
    <s v="DFO"/>
    <s v=""/>
    <s v=" "/>
    <s v="1H"/>
    <s v="N"/>
    <s v="N"/>
    <s v="N"/>
    <m/>
    <m/>
    <m/>
  </r>
  <r>
    <x v="63"/>
    <x v="63"/>
    <s v="AEA-104"/>
    <n v="7353"/>
    <x v="17"/>
    <n v="6286"/>
    <m/>
    <x v="0"/>
    <x v="7"/>
    <s v="215-1985"/>
    <x v="0"/>
    <x v="0"/>
    <s v="5"/>
    <s v="Petroleum Liquids"/>
    <x v="3"/>
    <n v="2021"/>
    <x v="2"/>
    <s v="S"/>
    <n v="2.7"/>
    <m/>
    <n v="0.8"/>
    <n v="2.8"/>
    <n v="2.8"/>
    <n v="2.8"/>
    <s v="N"/>
    <s v=" "/>
    <s v=" "/>
    <x v="2"/>
    <s v="Y"/>
    <n v="5"/>
    <n v="1970"/>
    <s v=" "/>
    <s v=" "/>
    <s v="N"/>
    <s v="Electric Utility"/>
    <n v="1"/>
    <s v="DFO"/>
    <s v=""/>
    <s v="DFO"/>
    <s v=""/>
    <s v=" "/>
    <s v="10M"/>
    <s v="N"/>
    <s v="N"/>
    <s v="N"/>
    <m/>
    <m/>
    <m/>
  </r>
  <r>
    <x v="63"/>
    <x v="63"/>
    <s v="AEA-104"/>
    <n v="7353"/>
    <x v="17"/>
    <n v="6286"/>
    <m/>
    <x v="0"/>
    <x v="7"/>
    <s v="215-1985"/>
    <x v="0"/>
    <x v="0"/>
    <s v="6"/>
    <s v="Petroleum Liquids"/>
    <x v="3"/>
    <n v="2021"/>
    <x v="2"/>
    <s v="S"/>
    <n v="2.7"/>
    <m/>
    <n v="0.8"/>
    <n v="2.8"/>
    <n v="2.8"/>
    <n v="2.8"/>
    <s v="N"/>
    <s v=" "/>
    <s v=" "/>
    <x v="2"/>
    <s v="Y"/>
    <n v="9"/>
    <n v="1970"/>
    <s v=" "/>
    <s v=" "/>
    <s v="N"/>
    <s v="Electric Utility"/>
    <n v="1"/>
    <s v="DFO"/>
    <s v=""/>
    <s v="DFO"/>
    <s v=""/>
    <s v=" "/>
    <s v="10M"/>
    <s v="N"/>
    <s v="N"/>
    <s v="N"/>
    <m/>
    <m/>
    <m/>
  </r>
  <r>
    <x v="64"/>
    <x v="64"/>
    <s v="AEA-104"/>
    <n v="7353"/>
    <x v="17"/>
    <n v="6288"/>
    <m/>
    <x v="0"/>
    <x v="7"/>
    <s v="215-1985"/>
    <x v="0"/>
    <x v="0"/>
    <s v="IC1"/>
    <s v="Petroleum Liquids"/>
    <x v="3"/>
    <n v="2021"/>
    <x v="2"/>
    <s v="S"/>
    <n v="2.8"/>
    <m/>
    <n v="0.8"/>
    <n v="2.8"/>
    <n v="2.8"/>
    <n v="2.5"/>
    <s v="N"/>
    <s v=" "/>
    <s v=" "/>
    <x v="0"/>
    <s v="X"/>
    <n v="9"/>
    <n v="1967"/>
    <s v=" "/>
    <s v=" "/>
    <s v="N"/>
    <s v="Electric Utility"/>
    <n v="1"/>
    <s v="DFO"/>
    <s v=""/>
    <s v=""/>
    <s v=""/>
    <s v=" "/>
    <s v="1H"/>
    <s v="N"/>
    <s v=""/>
    <s v="N"/>
    <m/>
    <m/>
    <m/>
  </r>
  <r>
    <x v="64"/>
    <x v="64"/>
    <s v="AEA-104"/>
    <n v="7353"/>
    <x v="17"/>
    <n v="6288"/>
    <m/>
    <x v="0"/>
    <x v="7"/>
    <s v="215-1985"/>
    <x v="0"/>
    <x v="0"/>
    <s v="1"/>
    <s v="Conventional Steam Coal"/>
    <x v="4"/>
    <n v="2021"/>
    <x v="2"/>
    <s v="S"/>
    <n v="28"/>
    <m/>
    <n v="0.85"/>
    <n v="25"/>
    <n v="25"/>
    <n v="1.5"/>
    <s v="N"/>
    <s v=" "/>
    <s v=" "/>
    <x v="0"/>
    <s v="X"/>
    <n v="11"/>
    <n v="1967"/>
    <s v=" "/>
    <s v=" "/>
    <s v="N"/>
    <s v="Electric Utility"/>
    <n v="1"/>
    <s v="LIG"/>
    <s v="WC"/>
    <s v="DFO"/>
    <s v=""/>
    <s v=" "/>
    <s v="12H"/>
    <s v="Y"/>
    <s v="Y"/>
    <s v="N"/>
    <m/>
    <m/>
    <m/>
  </r>
  <r>
    <x v="64"/>
    <x v="64"/>
    <s v="AEA-104"/>
    <n v="7353"/>
    <x v="17"/>
    <n v="6288"/>
    <m/>
    <x v="0"/>
    <x v="7"/>
    <s v="215-1985"/>
    <x v="0"/>
    <x v="0"/>
    <s v="2"/>
    <s v="Conventional Steam Coal"/>
    <x v="4"/>
    <n v="2021"/>
    <x v="2"/>
    <s v="S"/>
    <n v="62"/>
    <m/>
    <n v="0.85"/>
    <n v="50"/>
    <n v="50"/>
    <n v="8"/>
    <s v="N"/>
    <s v=" "/>
    <s v=" "/>
    <x v="0"/>
    <s v="X"/>
    <n v="1"/>
    <n v="1998"/>
    <s v=" "/>
    <s v=" "/>
    <s v="N"/>
    <s v="Electric Utility"/>
    <n v="1"/>
    <s v="LIG"/>
    <s v="WC"/>
    <s v="DFO"/>
    <s v=""/>
    <s v=" "/>
    <s v="12H"/>
    <s v="Y"/>
    <s v="Y"/>
    <s v="N"/>
    <m/>
    <m/>
    <m/>
  </r>
  <r>
    <x v="65"/>
    <x v="65"/>
    <s v="AEA-104"/>
    <n v="7353"/>
    <x v="17"/>
    <n v="56325"/>
    <m/>
    <x v="0"/>
    <x v="7"/>
    <s v="215-1985"/>
    <x v="0"/>
    <x v="0"/>
    <s v="6"/>
    <s v="Petroleum Liquids"/>
    <x v="5"/>
    <n v="2021"/>
    <x v="2"/>
    <s v="S"/>
    <n v="23.1"/>
    <m/>
    <n v="0.9"/>
    <n v="23.1"/>
    <n v="26"/>
    <n v="3"/>
    <s v="N"/>
    <s v=" "/>
    <s v=" "/>
    <x v="2"/>
    <s v="Y"/>
    <n v="11"/>
    <n v="1976"/>
    <s v=" "/>
    <s v=" "/>
    <s v="N"/>
    <s v="Electric Utility"/>
    <n v="1"/>
    <s v="DFO"/>
    <s v=""/>
    <s v=""/>
    <s v=""/>
    <s v=" "/>
    <s v="1H"/>
    <s v="N"/>
    <s v="N"/>
    <s v="N"/>
    <m/>
    <m/>
    <m/>
  </r>
  <r>
    <x v="66"/>
    <x v="66"/>
    <s v="AEA-104"/>
    <n v="7353"/>
    <x v="17"/>
    <n v="57583"/>
    <m/>
    <x v="0"/>
    <x v="7"/>
    <s v="215-1985"/>
    <x v="0"/>
    <x v="0"/>
    <s v="BESS"/>
    <s v="Batteries"/>
    <x v="2"/>
    <n v="2021"/>
    <x v="2"/>
    <s v="S"/>
    <n v="40"/>
    <m/>
    <s v=" "/>
    <n v="40"/>
    <n v="40"/>
    <n v="0"/>
    <s v="N"/>
    <s v=" "/>
    <s v=" "/>
    <x v="0"/>
    <s v="X"/>
    <n v="12"/>
    <n v="2003"/>
    <s v=" "/>
    <s v=" "/>
    <s v="N"/>
    <s v="Electric Utility"/>
    <n v="1"/>
    <s v="MWH"/>
    <s v=""/>
    <s v=""/>
    <s v=""/>
    <s v=" "/>
    <s v="10M"/>
    <s v=""/>
    <s v="N"/>
    <s v="N"/>
    <m/>
    <m/>
    <m/>
  </r>
  <r>
    <x v="67"/>
    <x v="67"/>
    <s v="AEA-104"/>
    <n v="7353"/>
    <x v="17"/>
    <n v="57935"/>
    <m/>
    <x v="0"/>
    <x v="7"/>
    <s v="215-1985"/>
    <x v="0"/>
    <x v="0"/>
    <s v="EVW"/>
    <s v="Onshore Wind Turbine"/>
    <x v="6"/>
    <n v="2021"/>
    <x v="2"/>
    <s v="S"/>
    <n v="24.6"/>
    <m/>
    <s v=" "/>
    <n v="24.6"/>
    <n v="24.6"/>
    <n v="1"/>
    <s v="N"/>
    <s v=" "/>
    <s v=" "/>
    <x v="0"/>
    <s v="X"/>
    <n v="1"/>
    <n v="2013"/>
    <s v=" "/>
    <s v=" "/>
    <s v="N"/>
    <s v="Electric Utility"/>
    <n v="1"/>
    <s v="WND"/>
    <s v=""/>
    <s v=""/>
    <s v=""/>
    <n v="12"/>
    <s v=""/>
    <s v="N"/>
    <s v=""/>
    <s v=""/>
    <m/>
    <m/>
    <m/>
  </r>
  <r>
    <x v="68"/>
    <x v="68"/>
    <s v="AEA-106"/>
    <n v="10433"/>
    <x v="18"/>
    <n v="71"/>
    <m/>
    <x v="0"/>
    <x v="8"/>
    <s v="223-0000"/>
    <x v="18"/>
    <x v="6"/>
    <s v="1"/>
    <s v="Conventional Hydroelectric"/>
    <x v="0"/>
    <n v="2021"/>
    <x v="2"/>
    <s v="S"/>
    <n v="11.2"/>
    <m/>
    <n v="0.9"/>
    <n v="11.2"/>
    <n v="11.2"/>
    <n v="0.3"/>
    <s v="N"/>
    <n v="12"/>
    <n v="2019"/>
    <x v="0"/>
    <s v="X"/>
    <n v="12"/>
    <n v="1984"/>
    <s v=" "/>
    <s v=" "/>
    <s v="N"/>
    <s v="Electric Utility"/>
    <n v="1"/>
    <s v="WAT"/>
    <s v=""/>
    <s v=""/>
    <s v=""/>
    <s v=" "/>
    <s v="12H"/>
    <s v="N"/>
    <s v=""/>
    <s v=""/>
    <m/>
    <m/>
    <m/>
  </r>
  <r>
    <x v="68"/>
    <x v="68"/>
    <s v="AEA-106"/>
    <n v="10433"/>
    <x v="18"/>
    <n v="71"/>
    <m/>
    <x v="0"/>
    <x v="8"/>
    <s v="223-0000"/>
    <x v="18"/>
    <x v="6"/>
    <s v="2"/>
    <s v="Conventional Hydroelectric"/>
    <x v="0"/>
    <n v="2021"/>
    <x v="2"/>
    <s v="S"/>
    <n v="11.2"/>
    <m/>
    <n v="0.9"/>
    <n v="11.2"/>
    <n v="11.2"/>
    <n v="0.3"/>
    <s v="N"/>
    <n v="12"/>
    <n v="2019"/>
    <x v="0"/>
    <s v="X"/>
    <n v="12"/>
    <n v="1984"/>
    <s v=" "/>
    <s v=" "/>
    <s v="N"/>
    <s v="Electric Utility"/>
    <n v="1"/>
    <s v="WAT"/>
    <s v=""/>
    <s v=""/>
    <s v=""/>
    <s v=" "/>
    <s v="12H"/>
    <s v="N"/>
    <s v=""/>
    <s v=""/>
    <m/>
    <m/>
    <m/>
  </r>
  <r>
    <x v="68"/>
    <x v="68"/>
    <s v="AEA-106"/>
    <n v="10433"/>
    <x v="18"/>
    <n v="71"/>
    <m/>
    <x v="0"/>
    <x v="8"/>
    <s v="223-0000"/>
    <x v="18"/>
    <x v="6"/>
    <s v="3"/>
    <s v="Conventional Hydroelectric"/>
    <x v="0"/>
    <n v="2021"/>
    <x v="2"/>
    <s v="S"/>
    <n v="11.2"/>
    <m/>
    <n v="0.9"/>
    <n v="11.2"/>
    <n v="11.2"/>
    <n v="0.3"/>
    <s v="N"/>
    <n v="12"/>
    <n v="2019"/>
    <x v="0"/>
    <s v="X"/>
    <n v="2"/>
    <n v="2014"/>
    <s v=" "/>
    <s v=" "/>
    <s v="N"/>
    <s v="Electric Utility"/>
    <n v="1"/>
    <s v="WAT"/>
    <s v=""/>
    <s v=""/>
    <s v=""/>
    <s v=" "/>
    <s v="12H"/>
    <s v="N"/>
    <s v=""/>
    <s v=""/>
    <m/>
    <m/>
    <m/>
  </r>
  <r>
    <x v="69"/>
    <x v="69"/>
    <s v="AEA-106"/>
    <n v="10433"/>
    <x v="18"/>
    <n v="6281"/>
    <m/>
    <x v="0"/>
    <x v="8"/>
    <s v="223-0000"/>
    <x v="18"/>
    <x v="6"/>
    <s v="1"/>
    <s v="Petroleum Liquids"/>
    <x v="3"/>
    <n v="2021"/>
    <x v="2"/>
    <s v="S"/>
    <n v="2.5"/>
    <m/>
    <n v="0.9"/>
    <n v="2.5"/>
    <n v="2.5"/>
    <n v="0.6"/>
    <s v="N"/>
    <s v=" "/>
    <s v=" "/>
    <x v="0"/>
    <s v="X"/>
    <n v="12"/>
    <n v="1976"/>
    <s v=" "/>
    <s v=" "/>
    <s v="N"/>
    <s v="Electric Utility"/>
    <n v="1"/>
    <s v="DFO"/>
    <s v=""/>
    <s v=""/>
    <s v=""/>
    <s v=" "/>
    <s v="1H"/>
    <s v="N"/>
    <s v="N"/>
    <s v="N"/>
    <m/>
    <m/>
    <m/>
  </r>
  <r>
    <x v="69"/>
    <x v="69"/>
    <s v="AEA-106"/>
    <n v="10433"/>
    <x v="18"/>
    <n v="6281"/>
    <m/>
    <x v="0"/>
    <x v="8"/>
    <s v="223-0000"/>
    <x v="18"/>
    <x v="6"/>
    <s v="2c"/>
    <s v="Petroleum Liquids"/>
    <x v="3"/>
    <n v="2021"/>
    <x v="2"/>
    <s v="S"/>
    <n v="4.4000000000000004"/>
    <m/>
    <n v="0.9"/>
    <n v="4.4000000000000004"/>
    <n v="4.4000000000000004"/>
    <n v="1.1000000000000001"/>
    <s v="N"/>
    <s v=" "/>
    <s v=" "/>
    <x v="0"/>
    <s v="X"/>
    <n v="6"/>
    <n v="2005"/>
    <s v=" "/>
    <s v=" "/>
    <s v="N"/>
    <s v="Electric Utility"/>
    <n v="1"/>
    <s v="DFO"/>
    <s v=""/>
    <s v=""/>
    <s v=""/>
    <s v=" "/>
    <s v="1H"/>
    <s v="N"/>
    <s v="N"/>
    <s v="N"/>
    <m/>
    <m/>
    <m/>
  </r>
  <r>
    <x v="69"/>
    <x v="69"/>
    <s v="AEA-106"/>
    <n v="10433"/>
    <x v="18"/>
    <n v="6281"/>
    <m/>
    <x v="0"/>
    <x v="8"/>
    <s v="223-0000"/>
    <x v="18"/>
    <x v="6"/>
    <s v="3c"/>
    <s v="Petroleum Liquids"/>
    <x v="3"/>
    <n v="2021"/>
    <x v="2"/>
    <s v="S"/>
    <n v="4.4000000000000004"/>
    <m/>
    <n v="0.9"/>
    <n v="4.4000000000000004"/>
    <n v="4.4000000000000004"/>
    <n v="1.1000000000000001"/>
    <s v="N"/>
    <s v=" "/>
    <s v=" "/>
    <x v="0"/>
    <s v="X"/>
    <n v="6"/>
    <n v="2005"/>
    <s v=" "/>
    <s v=" "/>
    <s v="N"/>
    <s v="Electric Utility"/>
    <n v="1"/>
    <s v="DFO"/>
    <s v=""/>
    <s v=""/>
    <s v=""/>
    <s v=" "/>
    <s v="1H"/>
    <s v="N"/>
    <s v="N"/>
    <s v="N"/>
    <m/>
    <m/>
    <m/>
  </r>
  <r>
    <x v="69"/>
    <x v="69"/>
    <s v="AEA-106"/>
    <n v="10433"/>
    <x v="18"/>
    <n v="6281"/>
    <m/>
    <x v="0"/>
    <x v="8"/>
    <s v="223-0000"/>
    <x v="18"/>
    <x v="6"/>
    <s v="4"/>
    <s v="Petroleum Liquids"/>
    <x v="3"/>
    <n v="2021"/>
    <x v="2"/>
    <s v="S"/>
    <n v="7"/>
    <m/>
    <n v="0.9"/>
    <n v="7"/>
    <n v="7"/>
    <n v="2.5"/>
    <s v="N"/>
    <s v=" "/>
    <s v=" "/>
    <x v="0"/>
    <s v="X"/>
    <n v="7"/>
    <n v="1981"/>
    <s v=" "/>
    <s v=" "/>
    <s v="N"/>
    <s v="Electric Utility"/>
    <n v="1"/>
    <s v="DFO"/>
    <s v=""/>
    <s v=""/>
    <s v=""/>
    <s v=" "/>
    <s v="1H"/>
    <s v="N"/>
    <s v="N"/>
    <s v="N"/>
    <m/>
    <m/>
    <m/>
  </r>
  <r>
    <x v="69"/>
    <x v="69"/>
    <s v="AEA-106"/>
    <n v="10433"/>
    <x v="18"/>
    <n v="6281"/>
    <m/>
    <x v="0"/>
    <x v="8"/>
    <s v="223-0000"/>
    <x v="18"/>
    <x v="6"/>
    <s v="2"/>
    <s v="Petroleum Liquids"/>
    <x v="3"/>
    <n v="2021"/>
    <x v="2"/>
    <s v="S"/>
    <n v="5.2"/>
    <m/>
    <s v=" "/>
    <n v="5.2"/>
    <n v="5.2"/>
    <s v=" "/>
    <s v="N"/>
    <s v=" "/>
    <s v=" "/>
    <x v="1"/>
    <s v="X"/>
    <n v="12"/>
    <n v="1976"/>
    <n v="7"/>
    <n v="2003"/>
    <s v="N"/>
    <s v="Electric Utility"/>
    <n v="1"/>
    <s v="DFO"/>
    <s v=""/>
    <s v=""/>
    <s v=""/>
    <s v=" "/>
    <s v=""/>
    <s v="N"/>
    <s v=""/>
    <s v=""/>
    <m/>
    <m/>
    <m/>
  </r>
  <r>
    <x v="69"/>
    <x v="69"/>
    <s v="AEA-106"/>
    <n v="10433"/>
    <x v="18"/>
    <n v="6281"/>
    <m/>
    <x v="0"/>
    <x v="8"/>
    <s v="223-0000"/>
    <x v="18"/>
    <x v="6"/>
    <s v="3"/>
    <s v="Petroleum Liquids"/>
    <x v="3"/>
    <n v="2021"/>
    <x v="2"/>
    <s v="S"/>
    <n v="5.2"/>
    <m/>
    <s v=" "/>
    <n v="5.2"/>
    <n v="5.2"/>
    <s v=" "/>
    <s v="N"/>
    <s v=" "/>
    <s v=" "/>
    <x v="1"/>
    <s v="X"/>
    <n v="12"/>
    <n v="1976"/>
    <n v="4"/>
    <n v="2004"/>
    <s v="N"/>
    <s v="Electric Utility"/>
    <n v="1"/>
    <s v="DFO"/>
    <s v=""/>
    <s v=""/>
    <s v=""/>
    <s v=" "/>
    <s v=""/>
    <s v="N"/>
    <s v=""/>
    <s v=""/>
    <m/>
    <m/>
    <m/>
  </r>
  <r>
    <x v="69"/>
    <x v="69"/>
    <s v="AEA-106"/>
    <n v="10433"/>
    <x v="18"/>
    <n v="6281"/>
    <m/>
    <x v="0"/>
    <x v="8"/>
    <s v="223-0000"/>
    <x v="18"/>
    <x v="6"/>
    <s v="6"/>
    <s v="Petroleum Liquids"/>
    <x v="3"/>
    <n v="2021"/>
    <x v="2"/>
    <s v="S"/>
    <n v="2"/>
    <m/>
    <s v=" "/>
    <n v="2"/>
    <n v="2"/>
    <s v=" "/>
    <s v="N"/>
    <s v=" "/>
    <s v=" "/>
    <x v="1"/>
    <s v="X"/>
    <n v="2"/>
    <n v="1968"/>
    <n v="4"/>
    <n v="2004"/>
    <s v="N"/>
    <s v="Electric Utility"/>
    <n v="1"/>
    <s v="DFO"/>
    <s v=""/>
    <s v=""/>
    <s v=""/>
    <s v=" "/>
    <s v=""/>
    <s v=""/>
    <s v=""/>
    <s v=""/>
    <m/>
    <m/>
    <m/>
  </r>
  <r>
    <x v="69"/>
    <x v="69"/>
    <s v="AEA-106"/>
    <n v="10433"/>
    <x v="18"/>
    <n v="6281"/>
    <m/>
    <x v="0"/>
    <x v="8"/>
    <s v="223-0000"/>
    <x v="18"/>
    <x v="6"/>
    <s v="7"/>
    <s v="Petroleum Liquids"/>
    <x v="3"/>
    <n v="2021"/>
    <x v="2"/>
    <s v="S"/>
    <n v="2"/>
    <m/>
    <s v=" "/>
    <n v="2"/>
    <n v="2"/>
    <s v=" "/>
    <s v="N"/>
    <s v=" "/>
    <s v=" "/>
    <x v="1"/>
    <s v="X"/>
    <n v="2"/>
    <n v="1968"/>
    <n v="4"/>
    <n v="2002"/>
    <s v="N"/>
    <s v="Electric Utility"/>
    <n v="1"/>
    <s v="DFO"/>
    <s v=""/>
    <s v=""/>
    <s v=""/>
    <s v=" "/>
    <s v=""/>
    <s v=""/>
    <s v=""/>
    <s v=""/>
    <m/>
    <m/>
    <m/>
  </r>
  <r>
    <x v="69"/>
    <x v="69"/>
    <s v="AEA-106"/>
    <n v="10433"/>
    <x v="18"/>
    <n v="6281"/>
    <m/>
    <x v="0"/>
    <x v="8"/>
    <s v="223-0000"/>
    <x v="18"/>
    <x v="6"/>
    <s v="8"/>
    <s v="Petroleum Liquids"/>
    <x v="3"/>
    <n v="2021"/>
    <x v="2"/>
    <s v="S"/>
    <n v="2.6"/>
    <m/>
    <s v=" "/>
    <n v="2"/>
    <n v="2"/>
    <s v=" "/>
    <s v="N"/>
    <s v=" "/>
    <s v=" "/>
    <x v="1"/>
    <s v="X"/>
    <n v="12"/>
    <n v="1968"/>
    <n v="4"/>
    <n v="2002"/>
    <s v="N"/>
    <s v="Electric Utility"/>
    <n v="1"/>
    <s v="DFO"/>
    <s v=""/>
    <s v=""/>
    <s v=""/>
    <s v=" "/>
    <s v=""/>
    <s v=""/>
    <s v=""/>
    <s v=""/>
    <m/>
    <m/>
    <m/>
  </r>
  <r>
    <x v="69"/>
    <x v="69"/>
    <s v="AEA-106"/>
    <n v="10433"/>
    <x v="18"/>
    <n v="6281"/>
    <m/>
    <x v="0"/>
    <x v="8"/>
    <s v="223-0000"/>
    <x v="18"/>
    <x v="6"/>
    <s v="9"/>
    <s v="Petroleum Liquids"/>
    <x v="3"/>
    <n v="2021"/>
    <x v="2"/>
    <s v="S"/>
    <n v="2"/>
    <m/>
    <s v=" "/>
    <n v="2"/>
    <n v="2"/>
    <s v=" "/>
    <s v="N"/>
    <s v=" "/>
    <s v=" "/>
    <x v="1"/>
    <s v="X"/>
    <n v="12"/>
    <n v="1968"/>
    <n v="4"/>
    <n v="2002"/>
    <s v="N"/>
    <s v="Electric Utility"/>
    <n v="1"/>
    <s v="DFO"/>
    <s v=""/>
    <s v=""/>
    <s v=""/>
    <s v=" "/>
    <s v=""/>
    <s v=""/>
    <s v=""/>
    <s v=""/>
    <m/>
    <m/>
    <m/>
  </r>
  <r>
    <x v="70"/>
    <x v="70"/>
    <s v="AEA-106"/>
    <n v="10433"/>
    <x v="18"/>
    <n v="6282"/>
    <m/>
    <x v="0"/>
    <x v="8"/>
    <s v="223-0000"/>
    <x v="18"/>
    <x v="6"/>
    <s v="5"/>
    <s v="Petroleum Liquids"/>
    <x v="3"/>
    <n v="2021"/>
    <x v="2"/>
    <s v="S"/>
    <n v="0.5"/>
    <m/>
    <n v="0.8"/>
    <n v="0.5"/>
    <n v="0.5"/>
    <n v="0.1"/>
    <s v="N"/>
    <s v=" "/>
    <s v=" "/>
    <x v="0"/>
    <s v="X"/>
    <n v="9"/>
    <n v="2017"/>
    <s v=" "/>
    <s v=" "/>
    <s v="N"/>
    <s v="Electric Utility"/>
    <n v="1"/>
    <s v="DFO"/>
    <s v=""/>
    <s v=""/>
    <s v=""/>
    <s v=" "/>
    <s v="1H"/>
    <s v="N"/>
    <s v="N"/>
    <s v="N"/>
    <m/>
    <m/>
    <m/>
  </r>
  <r>
    <x v="70"/>
    <x v="70"/>
    <s v="AEA-106"/>
    <n v="10433"/>
    <x v="18"/>
    <n v="6282"/>
    <m/>
    <x v="0"/>
    <x v="8"/>
    <s v="223-0000"/>
    <x v="18"/>
    <x v="6"/>
    <s v="1"/>
    <s v="Petroleum Liquids"/>
    <x v="3"/>
    <n v="2021"/>
    <x v="2"/>
    <s v="S"/>
    <n v="0.3"/>
    <m/>
    <n v="0.9"/>
    <n v="0.3"/>
    <n v="0.3"/>
    <n v="0.1"/>
    <s v="N"/>
    <s v=" "/>
    <s v=" "/>
    <x v="1"/>
    <s v="X"/>
    <n v="8"/>
    <n v="1968"/>
    <n v="10"/>
    <n v="2017"/>
    <s v="N"/>
    <s v="Electric Utility"/>
    <n v="1"/>
    <s v="DFO"/>
    <s v=""/>
    <s v=""/>
    <s v=""/>
    <s v=" "/>
    <s v="1H"/>
    <s v="N"/>
    <s v="N"/>
    <s v="N"/>
    <m/>
    <m/>
    <m/>
  </r>
  <r>
    <x v="70"/>
    <x v="70"/>
    <s v="AEA-106"/>
    <n v="10433"/>
    <x v="18"/>
    <n v="6282"/>
    <m/>
    <x v="0"/>
    <x v="8"/>
    <s v="223-0000"/>
    <x v="18"/>
    <x v="6"/>
    <s v="2"/>
    <s v="Petroleum Liquids"/>
    <x v="3"/>
    <n v="2021"/>
    <x v="2"/>
    <s v="S"/>
    <n v="0.3"/>
    <m/>
    <n v="0.9"/>
    <n v="0.2"/>
    <n v="0.2"/>
    <n v="0.1"/>
    <s v="N"/>
    <s v=" "/>
    <s v=" "/>
    <x v="1"/>
    <s v="X"/>
    <n v="8"/>
    <n v="1968"/>
    <n v="10"/>
    <n v="2017"/>
    <s v="N"/>
    <s v="Electric Utility"/>
    <n v="1"/>
    <s v="DFO"/>
    <s v=""/>
    <s v=""/>
    <s v=""/>
    <s v=" "/>
    <s v="1H"/>
    <s v="N"/>
    <s v=""/>
    <s v=""/>
    <m/>
    <m/>
    <m/>
  </r>
  <r>
    <x v="70"/>
    <x v="70"/>
    <s v="AEA-106"/>
    <n v="10433"/>
    <x v="18"/>
    <n v="6282"/>
    <m/>
    <x v="0"/>
    <x v="8"/>
    <s v="223-0000"/>
    <x v="18"/>
    <x v="6"/>
    <s v="3"/>
    <s v="Petroleum Liquids"/>
    <x v="3"/>
    <n v="2021"/>
    <x v="2"/>
    <s v="S"/>
    <n v="0.2"/>
    <m/>
    <n v="0.9"/>
    <n v="0.2"/>
    <n v="0.2"/>
    <n v="0.1"/>
    <s v="N"/>
    <s v=" "/>
    <s v=" "/>
    <x v="1"/>
    <s v="X"/>
    <n v="6"/>
    <n v="1971"/>
    <n v="10"/>
    <n v="2017"/>
    <s v="N"/>
    <s v="Electric Utility"/>
    <n v="1"/>
    <s v="DFO"/>
    <s v=""/>
    <s v=""/>
    <s v=""/>
    <s v=" "/>
    <s v="1H"/>
    <s v="N"/>
    <s v=""/>
    <s v=""/>
    <m/>
    <m/>
    <m/>
  </r>
  <r>
    <x v="70"/>
    <x v="70"/>
    <s v="AEA-106"/>
    <n v="10433"/>
    <x v="18"/>
    <n v="6282"/>
    <m/>
    <x v="0"/>
    <x v="8"/>
    <s v="223-0000"/>
    <x v="18"/>
    <x v="6"/>
    <s v="4"/>
    <s v="Petroleum Liquids"/>
    <x v="3"/>
    <n v="2021"/>
    <x v="2"/>
    <s v="S"/>
    <n v="0.2"/>
    <m/>
    <n v="0.9"/>
    <n v="0.2"/>
    <n v="0.2"/>
    <n v="0.1"/>
    <s v="N"/>
    <s v=" "/>
    <s v=" "/>
    <x v="1"/>
    <s v="X"/>
    <n v="8"/>
    <n v="1975"/>
    <n v="10"/>
    <n v="2017"/>
    <s v="N"/>
    <s v="Electric Utility"/>
    <n v="1"/>
    <s v="DFO"/>
    <s v=""/>
    <s v=""/>
    <s v=""/>
    <s v=" "/>
    <s v="OVER"/>
    <s v="N"/>
    <s v=""/>
    <s v=""/>
    <m/>
    <m/>
    <m/>
  </r>
  <r>
    <x v="71"/>
    <x v="71"/>
    <s v="AEA-106"/>
    <n v="10433"/>
    <x v="18"/>
    <n v="7723"/>
    <m/>
    <x v="0"/>
    <x v="8"/>
    <s v="223-0000"/>
    <x v="18"/>
    <x v="6"/>
    <s v="1"/>
    <s v="Petroleum Liquids"/>
    <x v="3"/>
    <n v="2021"/>
    <x v="2"/>
    <s v="S"/>
    <n v="2.5"/>
    <m/>
    <n v="0.9"/>
    <n v="2.5"/>
    <n v="2.5"/>
    <n v="1"/>
    <s v="N"/>
    <s v=" "/>
    <s v=" "/>
    <x v="0"/>
    <s v="X"/>
    <n v="1"/>
    <n v="1994"/>
    <s v=" "/>
    <s v=" "/>
    <s v="N"/>
    <s v="Electric Utility"/>
    <n v="1"/>
    <s v="DFO"/>
    <s v=""/>
    <s v=""/>
    <s v=""/>
    <s v=" "/>
    <s v="1H"/>
    <s v="N"/>
    <s v="N"/>
    <s v="N"/>
    <m/>
    <m/>
    <m/>
  </r>
  <r>
    <x v="71"/>
    <x v="71"/>
    <s v="AEA-106"/>
    <n v="10433"/>
    <x v="18"/>
    <n v="7723"/>
    <m/>
    <x v="0"/>
    <x v="8"/>
    <s v="223-0000"/>
    <x v="18"/>
    <x v="6"/>
    <s v="2"/>
    <s v="Petroleum Liquids"/>
    <x v="3"/>
    <n v="2021"/>
    <x v="2"/>
    <s v="S"/>
    <n v="7.5"/>
    <m/>
    <n v="0.9"/>
    <n v="7.3"/>
    <n v="7.4"/>
    <n v="1"/>
    <s v="N"/>
    <s v=" "/>
    <s v=" "/>
    <x v="0"/>
    <s v="X"/>
    <n v="1"/>
    <n v="2000"/>
    <s v=" "/>
    <s v=" "/>
    <s v="N"/>
    <s v="Electric Utility"/>
    <n v="1"/>
    <s v="DFO"/>
    <s v=""/>
    <s v=""/>
    <s v=""/>
    <s v=" "/>
    <s v="1H"/>
    <s v="N"/>
    <s v="N"/>
    <s v="N"/>
    <m/>
    <m/>
    <m/>
  </r>
  <r>
    <x v="72"/>
    <x v="72"/>
    <s v="AEA-106"/>
    <n v="10433"/>
    <x v="18"/>
    <n v="57187"/>
    <m/>
    <x v="0"/>
    <x v="8"/>
    <s v="223-0000"/>
    <x v="18"/>
    <x v="6"/>
    <s v="1"/>
    <s v="Onshore Wind Turbine"/>
    <x v="6"/>
    <n v="2021"/>
    <x v="2"/>
    <s v="S"/>
    <n v="4.5"/>
    <m/>
    <s v=" "/>
    <n v="4.5"/>
    <n v="4.5"/>
    <n v="0"/>
    <s v="N"/>
    <s v=" "/>
    <s v=" "/>
    <x v="0"/>
    <s v="X"/>
    <n v="6"/>
    <n v="2009"/>
    <s v=" "/>
    <s v=" "/>
    <s v="N"/>
    <s v="Electric Utility"/>
    <n v="1"/>
    <s v="WND"/>
    <s v=""/>
    <s v=""/>
    <s v=""/>
    <n v="3"/>
    <s v=""/>
    <s v=""/>
    <s v=""/>
    <s v=""/>
    <m/>
    <m/>
    <m/>
  </r>
  <r>
    <x v="72"/>
    <x v="72"/>
    <s v="AEA-106"/>
    <n v="10433"/>
    <x v="18"/>
    <n v="57187"/>
    <m/>
    <x v="0"/>
    <x v="8"/>
    <s v="223-0000"/>
    <x v="18"/>
    <x v="6"/>
    <s v="2"/>
    <s v="Onshore Wind Turbine"/>
    <x v="6"/>
    <n v="2021"/>
    <x v="2"/>
    <s v="S"/>
    <n v="4.5"/>
    <m/>
    <s v=" "/>
    <n v="4.5"/>
    <n v="4.5"/>
    <n v="0"/>
    <s v="N"/>
    <s v=" "/>
    <s v=" "/>
    <x v="0"/>
    <s v="X"/>
    <n v="9"/>
    <n v="2012"/>
    <s v=" "/>
    <s v=" "/>
    <s v="N"/>
    <s v="Electric Utility"/>
    <n v="1"/>
    <s v="WND"/>
    <s v=""/>
    <s v=""/>
    <s v=""/>
    <n v="3"/>
    <s v=""/>
    <s v=""/>
    <s v=""/>
    <s v=""/>
    <m/>
    <m/>
    <m/>
  </r>
  <r>
    <x v="73"/>
    <x v="73"/>
    <s v="AEA-106"/>
    <n v="10433"/>
    <x v="18"/>
    <n v="58405"/>
    <m/>
    <x v="0"/>
    <x v="8"/>
    <s v="223-0000"/>
    <x v="18"/>
    <x v="6"/>
    <s v="1"/>
    <s v="Batteries"/>
    <x v="2"/>
    <n v="2021"/>
    <x v="2"/>
    <s v="S"/>
    <n v="3"/>
    <m/>
    <s v=" "/>
    <n v="3"/>
    <n v="3"/>
    <n v="0"/>
    <s v="N"/>
    <s v=" "/>
    <s v=" "/>
    <x v="0"/>
    <s v="X"/>
    <n v="11"/>
    <n v="2012"/>
    <s v=" "/>
    <s v=" "/>
    <s v="N"/>
    <s v="Electric Utility"/>
    <n v="1"/>
    <s v="MWH"/>
    <s v=""/>
    <s v=""/>
    <s v=""/>
    <s v=" "/>
    <s v="10M"/>
    <s v=""/>
    <s v=""/>
    <s v=""/>
    <m/>
    <m/>
    <m/>
  </r>
  <r>
    <x v="74"/>
    <x v="74"/>
    <s v="AEA-106"/>
    <n v="10433"/>
    <x v="18"/>
    <n v="60250"/>
    <m/>
    <x v="0"/>
    <x v="8"/>
    <s v="223-0000"/>
    <x v="18"/>
    <x v="6"/>
    <s v="13"/>
    <s v="Petroleum Liquids"/>
    <x v="3"/>
    <n v="2021"/>
    <x v="2"/>
    <s v="S"/>
    <n v="4.4000000000000004"/>
    <m/>
    <n v="0.8"/>
    <n v="4.4000000000000004"/>
    <n v="4.4000000000000004"/>
    <n v="3.2"/>
    <s v="N"/>
    <s v=" "/>
    <s v=" "/>
    <x v="0"/>
    <s v="X"/>
    <n v="4"/>
    <n v="2015"/>
    <s v=" "/>
    <s v=" "/>
    <s v="N"/>
    <s v="Electric Utility"/>
    <n v="1"/>
    <s v="DFO"/>
    <s v=""/>
    <s v=""/>
    <s v=""/>
    <s v=" "/>
    <s v="1H"/>
    <s v="N"/>
    <s v=""/>
    <s v=""/>
    <m/>
    <m/>
    <m/>
  </r>
  <r>
    <x v="74"/>
    <x v="74"/>
    <s v="AEA-106"/>
    <n v="10433"/>
    <x v="18"/>
    <n v="60250"/>
    <m/>
    <x v="0"/>
    <x v="8"/>
    <s v="223-0000"/>
    <x v="18"/>
    <x v="6"/>
    <s v="6A"/>
    <s v="Petroleum Liquids"/>
    <x v="3"/>
    <n v="2021"/>
    <x v="2"/>
    <s v="S"/>
    <n v="2"/>
    <m/>
    <n v="0.9"/>
    <n v="2"/>
    <n v="2"/>
    <n v="1.5"/>
    <s v="N"/>
    <s v=" "/>
    <s v=" "/>
    <x v="0"/>
    <s v="X"/>
    <n v="6"/>
    <n v="2002"/>
    <s v=" "/>
    <s v=" "/>
    <s v="N"/>
    <s v="Electric Utility"/>
    <n v="1"/>
    <s v="DFO"/>
    <s v=""/>
    <s v=""/>
    <s v=""/>
    <s v=" "/>
    <s v="10M"/>
    <s v="N"/>
    <s v="N"/>
    <s v="N"/>
    <m/>
    <m/>
    <m/>
  </r>
  <r>
    <x v="74"/>
    <x v="74"/>
    <s v="AEA-106"/>
    <n v="10433"/>
    <x v="18"/>
    <n v="60250"/>
    <m/>
    <x v="0"/>
    <x v="8"/>
    <s v="223-0000"/>
    <x v="18"/>
    <x v="6"/>
    <s v="7A"/>
    <s v="Petroleum Liquids"/>
    <x v="3"/>
    <n v="2021"/>
    <x v="2"/>
    <s v="S"/>
    <n v="2"/>
    <m/>
    <n v="0.9"/>
    <n v="2"/>
    <n v="2"/>
    <n v="1.5"/>
    <s v="N"/>
    <s v=" "/>
    <s v=" "/>
    <x v="0"/>
    <s v="X"/>
    <n v="2"/>
    <n v="2002"/>
    <s v=" "/>
    <s v=" "/>
    <s v="N"/>
    <s v="Electric Utility"/>
    <n v="1"/>
    <s v="DFO"/>
    <s v=""/>
    <s v=""/>
    <s v=""/>
    <s v=" "/>
    <s v="10M"/>
    <s v="N"/>
    <s v="N"/>
    <s v="N"/>
    <m/>
    <m/>
    <m/>
  </r>
  <r>
    <x v="75"/>
    <x v="75"/>
    <s v="AEA-106"/>
    <n v="10433"/>
    <x v="18"/>
    <n v="60563"/>
    <m/>
    <x v="0"/>
    <x v="8"/>
    <s v="223-0000"/>
    <x v="18"/>
    <x v="6"/>
    <s v="FESS"/>
    <s v="Flywheels"/>
    <x v="8"/>
    <n v="2021"/>
    <x v="2"/>
    <s v="S"/>
    <n v="2"/>
    <m/>
    <s v=" "/>
    <n v="2"/>
    <n v="2"/>
    <n v="0"/>
    <s v="N"/>
    <s v=" "/>
    <s v=" "/>
    <x v="0"/>
    <s v="X"/>
    <n v="9"/>
    <n v="2015"/>
    <s v=" "/>
    <s v=" "/>
    <s v="N"/>
    <s v="Electric Utility"/>
    <n v="1"/>
    <s v="MWH"/>
    <s v=""/>
    <s v=""/>
    <s v=""/>
    <s v=" "/>
    <s v="10M"/>
    <s v=""/>
    <s v=""/>
    <s v=""/>
    <m/>
    <m/>
    <m/>
  </r>
  <r>
    <x v="76"/>
    <x v="76"/>
    <s v="AEA-048"/>
    <n v="10451"/>
    <x v="19"/>
    <n v="6304"/>
    <m/>
    <x v="19"/>
    <x v="9"/>
    <s v="135-0000"/>
    <x v="19"/>
    <x v="7"/>
    <s v="ES1"/>
    <s v="Batteries"/>
    <x v="2"/>
    <n v="2021"/>
    <x v="2"/>
    <s v="S"/>
    <n v="1.2"/>
    <m/>
    <s v=" "/>
    <n v="1.2"/>
    <n v="1.2"/>
    <n v="0"/>
    <s v="N"/>
    <s v=" "/>
    <s v=" "/>
    <x v="0"/>
    <s v="X"/>
    <n v="12"/>
    <n v="2015"/>
    <s v=" "/>
    <s v=" "/>
    <s v="N"/>
    <s v="Electric Utility"/>
    <n v="1"/>
    <s v="MWH"/>
    <s v=""/>
    <s v=""/>
    <s v=""/>
    <s v=" "/>
    <s v="10M"/>
    <s v=""/>
    <s v=""/>
    <s v=""/>
    <m/>
    <m/>
    <m/>
  </r>
  <r>
    <x v="76"/>
    <x v="76"/>
    <s v="AEA-048"/>
    <n v="10451"/>
    <x v="19"/>
    <n v="6304"/>
    <m/>
    <x v="19"/>
    <x v="9"/>
    <s v="135-0000"/>
    <x v="19"/>
    <x v="7"/>
    <s v="10"/>
    <s v="Petroleum Liquids"/>
    <x v="3"/>
    <n v="2021"/>
    <x v="2"/>
    <s v="S"/>
    <n v="3"/>
    <m/>
    <n v="0.8"/>
    <n v="3"/>
    <n v="3"/>
    <n v="1.5"/>
    <s v="N"/>
    <s v=" "/>
    <s v=" "/>
    <x v="0"/>
    <s v="X"/>
    <n v="12"/>
    <n v="1992"/>
    <s v=" "/>
    <s v=" "/>
    <s v="N"/>
    <s v="Electric Utility"/>
    <n v="1"/>
    <s v="DFO"/>
    <s v=""/>
    <s v=""/>
    <s v=""/>
    <s v=" "/>
    <s v="12H"/>
    <s v="N"/>
    <s v="N"/>
    <s v="N"/>
    <m/>
    <m/>
    <m/>
  </r>
  <r>
    <x v="76"/>
    <x v="76"/>
    <s v="AEA-048"/>
    <n v="10451"/>
    <x v="19"/>
    <n v="6304"/>
    <m/>
    <x v="19"/>
    <x v="9"/>
    <s v="135-0000"/>
    <x v="19"/>
    <x v="7"/>
    <s v="14"/>
    <s v="Petroleum Liquids"/>
    <x v="3"/>
    <n v="2021"/>
    <x v="2"/>
    <s v="S"/>
    <n v="2.8"/>
    <m/>
    <n v="0.8"/>
    <n v="2.8"/>
    <n v="2.8"/>
    <n v="1"/>
    <s v="N"/>
    <s v=" "/>
    <s v=" "/>
    <x v="0"/>
    <s v="X"/>
    <n v="7"/>
    <n v="1994"/>
    <s v=" "/>
    <s v=" "/>
    <s v="N"/>
    <s v="Electric Utility"/>
    <n v="1"/>
    <s v="DFO"/>
    <s v=""/>
    <s v=""/>
    <s v=""/>
    <s v=" "/>
    <s v="12H"/>
    <s v="N"/>
    <s v="N"/>
    <s v="N"/>
    <m/>
    <m/>
    <m/>
  </r>
  <r>
    <x v="76"/>
    <x v="76"/>
    <s v="AEA-048"/>
    <n v="10451"/>
    <x v="19"/>
    <n v="6304"/>
    <m/>
    <x v="19"/>
    <x v="9"/>
    <s v="135-0000"/>
    <x v="19"/>
    <x v="7"/>
    <s v="15"/>
    <s v="Petroleum Liquids"/>
    <x v="3"/>
    <n v="2021"/>
    <x v="2"/>
    <s v="S"/>
    <n v="2.8"/>
    <m/>
    <n v="0.8"/>
    <n v="2.8"/>
    <n v="2.8"/>
    <n v="1"/>
    <s v="N"/>
    <s v=" "/>
    <s v=" "/>
    <x v="0"/>
    <s v="X"/>
    <n v="2"/>
    <n v="2006"/>
    <s v=" "/>
    <s v=" "/>
    <s v="N"/>
    <s v="Electric Utility"/>
    <n v="1"/>
    <s v="DFO"/>
    <s v=""/>
    <s v=""/>
    <s v=""/>
    <s v=" "/>
    <s v="12H"/>
    <s v="N"/>
    <s v="N"/>
    <s v="N"/>
    <m/>
    <m/>
    <m/>
  </r>
  <r>
    <x v="76"/>
    <x v="76"/>
    <s v="AEA-048"/>
    <n v="10451"/>
    <x v="19"/>
    <n v="6304"/>
    <m/>
    <x v="19"/>
    <x v="9"/>
    <s v="135-0000"/>
    <x v="19"/>
    <x v="7"/>
    <s v="16"/>
    <s v="Petroleum Liquids"/>
    <x v="3"/>
    <n v="2021"/>
    <x v="2"/>
    <s v="S"/>
    <n v="1.4"/>
    <m/>
    <n v="0.8"/>
    <n v="1.4"/>
    <n v="1.4"/>
    <n v="0.6"/>
    <s v="N"/>
    <s v=" "/>
    <s v=" "/>
    <x v="0"/>
    <s v="X"/>
    <n v="8"/>
    <n v="2013"/>
    <s v=" "/>
    <s v=" "/>
    <s v="N"/>
    <s v="Electric Utility"/>
    <n v="1"/>
    <s v="DFO"/>
    <s v=""/>
    <s v=""/>
    <s v=""/>
    <s v=" "/>
    <s v="12H"/>
    <s v="N"/>
    <s v=""/>
    <s v="N"/>
    <m/>
    <m/>
    <m/>
  </r>
  <r>
    <x v="76"/>
    <x v="76"/>
    <s v="AEA-048"/>
    <n v="10451"/>
    <x v="19"/>
    <n v="6304"/>
    <m/>
    <x v="19"/>
    <x v="9"/>
    <s v="135-0000"/>
    <x v="19"/>
    <x v="7"/>
    <s v="17"/>
    <s v="Petroleum Liquids"/>
    <x v="3"/>
    <n v="2021"/>
    <x v="2"/>
    <s v="S"/>
    <n v="0.7"/>
    <m/>
    <n v="0.8"/>
    <n v="0.7"/>
    <n v="0.7"/>
    <n v="0.1"/>
    <s v="N"/>
    <s v=" "/>
    <s v=" "/>
    <x v="0"/>
    <s v="X"/>
    <n v="5"/>
    <n v="2016"/>
    <s v=" "/>
    <s v=" "/>
    <s v="N"/>
    <s v="Electric Utility"/>
    <n v="1"/>
    <s v="DFO"/>
    <s v=""/>
    <s v=""/>
    <s v=""/>
    <s v=" "/>
    <s v="12H"/>
    <s v="N"/>
    <s v="N"/>
    <s v="N"/>
    <m/>
    <m/>
    <m/>
  </r>
  <r>
    <x v="76"/>
    <x v="76"/>
    <s v="AEA-048"/>
    <n v="10451"/>
    <x v="19"/>
    <n v="6304"/>
    <m/>
    <x v="19"/>
    <x v="9"/>
    <s v="135-0000"/>
    <x v="19"/>
    <x v="7"/>
    <s v="7A"/>
    <s v="Petroleum Liquids"/>
    <x v="3"/>
    <n v="2021"/>
    <x v="2"/>
    <s v="S"/>
    <n v="1.1000000000000001"/>
    <m/>
    <n v="0.8"/>
    <n v="1.1000000000000001"/>
    <n v="1.1000000000000001"/>
    <n v="0.4"/>
    <s v="N"/>
    <s v=" "/>
    <s v=" "/>
    <x v="0"/>
    <s v="X"/>
    <n v="8"/>
    <n v="1987"/>
    <s v=" "/>
    <s v=" "/>
    <s v="N"/>
    <s v="Electric Utility"/>
    <n v="1"/>
    <s v="DFO"/>
    <s v=""/>
    <s v=""/>
    <s v=""/>
    <s v=" "/>
    <s v="12H"/>
    <s v="N"/>
    <s v="N"/>
    <s v="N"/>
    <m/>
    <m/>
    <m/>
  </r>
  <r>
    <x v="76"/>
    <x v="76"/>
    <s v="AEA-048"/>
    <n v="10451"/>
    <x v="19"/>
    <n v="6304"/>
    <m/>
    <x v="19"/>
    <x v="9"/>
    <s v="135-0000"/>
    <x v="19"/>
    <x v="7"/>
    <s v="11"/>
    <s v="Petroleum Liquids"/>
    <x v="3"/>
    <n v="2021"/>
    <x v="2"/>
    <s v="S"/>
    <n v="1"/>
    <m/>
    <s v=" "/>
    <n v="1"/>
    <n v="1"/>
    <s v=" "/>
    <s v="N"/>
    <s v=" "/>
    <s v=" "/>
    <x v="1"/>
    <s v="X"/>
    <n v="7"/>
    <n v="1994"/>
    <n v="8"/>
    <n v="2013"/>
    <s v="N"/>
    <s v="Electric Utility"/>
    <n v="1"/>
    <s v="DFO"/>
    <s v=""/>
    <s v=""/>
    <s v=""/>
    <s v=" "/>
    <s v="12H"/>
    <s v="N"/>
    <s v="N"/>
    <s v="N"/>
    <m/>
    <m/>
    <m/>
  </r>
  <r>
    <x v="76"/>
    <x v="76"/>
    <s v="AEA-048"/>
    <n v="10451"/>
    <x v="19"/>
    <n v="6304"/>
    <m/>
    <x v="19"/>
    <x v="9"/>
    <s v="135-0000"/>
    <x v="19"/>
    <x v="7"/>
    <s v="12"/>
    <s v="Petroleum Liquids"/>
    <x v="3"/>
    <n v="2021"/>
    <x v="2"/>
    <s v="S"/>
    <n v="1"/>
    <m/>
    <s v=" "/>
    <n v="1"/>
    <n v="1"/>
    <n v="1"/>
    <s v="N"/>
    <s v=" "/>
    <s v=" "/>
    <x v="1"/>
    <s v="X"/>
    <n v="7"/>
    <n v="1994"/>
    <n v="7"/>
    <n v="2012"/>
    <s v="N"/>
    <s v="Electric Utility"/>
    <n v="1"/>
    <s v="DFO"/>
    <s v=""/>
    <s v=""/>
    <s v=""/>
    <s v=" "/>
    <s v=""/>
    <s v="N"/>
    <s v="N"/>
    <s v="N"/>
    <m/>
    <m/>
    <m/>
  </r>
  <r>
    <x v="76"/>
    <x v="76"/>
    <s v="AEA-048"/>
    <n v="10451"/>
    <x v="19"/>
    <n v="6304"/>
    <m/>
    <x v="19"/>
    <x v="9"/>
    <s v="135-0000"/>
    <x v="19"/>
    <x v="7"/>
    <s v="9"/>
    <s v="Petroleum Liquids"/>
    <x v="3"/>
    <n v="2021"/>
    <x v="2"/>
    <s v="S"/>
    <n v="2.1"/>
    <m/>
    <s v=" "/>
    <n v="2.1"/>
    <n v="2.1"/>
    <s v=" "/>
    <s v="N"/>
    <s v=" "/>
    <s v=" "/>
    <x v="1"/>
    <s v="X"/>
    <n v="12"/>
    <n v="1983"/>
    <n v="10"/>
    <n v="2004"/>
    <s v="N"/>
    <s v="Electric Utility"/>
    <n v="1"/>
    <s v="DFO"/>
    <s v=""/>
    <s v=""/>
    <s v=""/>
    <s v=" "/>
    <s v=""/>
    <s v=""/>
    <s v=""/>
    <s v=""/>
    <m/>
    <m/>
    <m/>
  </r>
  <r>
    <x v="76"/>
    <x v="76"/>
    <s v="AEA-048"/>
    <n v="10451"/>
    <x v="19"/>
    <n v="6304"/>
    <m/>
    <x v="19"/>
    <x v="9"/>
    <s v="135-0000"/>
    <x v="19"/>
    <x v="7"/>
    <s v="PV1"/>
    <s v="Solar Photovoltaic"/>
    <x v="1"/>
    <n v="2021"/>
    <x v="2"/>
    <s v="S"/>
    <n v="0.1"/>
    <m/>
    <s v=" "/>
    <n v="0.1"/>
    <n v="0.1"/>
    <n v="0.1"/>
    <s v="N"/>
    <s v=" "/>
    <s v=" "/>
    <x v="0"/>
    <s v="X"/>
    <n v="7"/>
    <n v="2020"/>
    <n v="7"/>
    <n v="2040"/>
    <s v="N"/>
    <s v="Electric Utility"/>
    <n v="1"/>
    <s v="SUN"/>
    <s v=""/>
    <s v=""/>
    <s v=""/>
    <s v=" "/>
    <s v=""/>
    <s v=""/>
    <s v=""/>
    <s v=""/>
    <m/>
    <m/>
    <m/>
  </r>
  <r>
    <x v="76"/>
    <x v="76"/>
    <s v="AEA-048"/>
    <n v="10451"/>
    <x v="19"/>
    <n v="6304"/>
    <m/>
    <x v="19"/>
    <x v="9"/>
    <s v="135-0000"/>
    <x v="19"/>
    <x v="7"/>
    <s v="PV2"/>
    <s v="Solar Photovoltaic"/>
    <x v="1"/>
    <n v="2021"/>
    <x v="2"/>
    <s v="S"/>
    <n v="0.1"/>
    <m/>
    <s v=" "/>
    <n v="0.1"/>
    <n v="0.1"/>
    <n v="0.1"/>
    <s v="N"/>
    <s v=" "/>
    <s v=" "/>
    <x v="0"/>
    <s v="X"/>
    <n v="7"/>
    <n v="2020"/>
    <n v="7"/>
    <n v="2040"/>
    <s v="N"/>
    <s v="Electric Utility"/>
    <n v="1"/>
    <s v="SUN"/>
    <s v=""/>
    <s v=""/>
    <s v=""/>
    <s v=" "/>
    <s v=""/>
    <s v=""/>
    <s v=""/>
    <s v=""/>
    <m/>
    <m/>
    <m/>
  </r>
  <r>
    <x v="76"/>
    <x v="76"/>
    <s v="AEA-048"/>
    <n v="10451"/>
    <x v="19"/>
    <n v="6304"/>
    <m/>
    <x v="19"/>
    <x v="9"/>
    <s v="135-0000"/>
    <x v="19"/>
    <x v="7"/>
    <s v="PV3"/>
    <s v="Solar Photovoltaic"/>
    <x v="1"/>
    <n v="2021"/>
    <x v="2"/>
    <s v="S"/>
    <n v="0.1"/>
    <m/>
    <s v=" "/>
    <n v="0.1"/>
    <n v="0.1"/>
    <n v="0.1"/>
    <s v="N"/>
    <s v=" "/>
    <s v=" "/>
    <x v="0"/>
    <s v="X"/>
    <n v="7"/>
    <n v="2020"/>
    <n v="7"/>
    <n v="2040"/>
    <s v="N"/>
    <s v="Electric Utility"/>
    <n v="1"/>
    <s v="SUN"/>
    <s v=""/>
    <s v=""/>
    <s v=""/>
    <s v=" "/>
    <s v=""/>
    <s v=""/>
    <s v=""/>
    <s v=""/>
    <m/>
    <m/>
    <m/>
  </r>
  <r>
    <x v="76"/>
    <x v="76"/>
    <s v="AEA-048"/>
    <n v="10451"/>
    <x v="19"/>
    <n v="6304"/>
    <m/>
    <x v="19"/>
    <x v="9"/>
    <s v="135-0000"/>
    <x v="19"/>
    <x v="7"/>
    <s v="PV4"/>
    <s v="Solar Photovoltaic"/>
    <x v="1"/>
    <n v="2021"/>
    <x v="2"/>
    <s v="S"/>
    <n v="0.1"/>
    <m/>
    <s v=" "/>
    <n v="0.1"/>
    <n v="0.1"/>
    <n v="0.1"/>
    <s v="N"/>
    <s v=" "/>
    <s v=" "/>
    <x v="0"/>
    <s v="X"/>
    <n v="7"/>
    <n v="2020"/>
    <n v="7"/>
    <n v="2040"/>
    <s v="N"/>
    <s v="Electric Utility"/>
    <n v="1"/>
    <s v="SUN"/>
    <s v=""/>
    <s v=""/>
    <s v=""/>
    <s v=" "/>
    <s v=""/>
    <s v=""/>
    <s v=""/>
    <s v=""/>
    <m/>
    <m/>
    <m/>
  </r>
  <r>
    <x v="76"/>
    <x v="76"/>
    <s v="AEA-048"/>
    <n v="10451"/>
    <x v="19"/>
    <n v="6304"/>
    <m/>
    <x v="19"/>
    <x v="9"/>
    <s v="135-0000"/>
    <x v="19"/>
    <x v="7"/>
    <s v="PV5"/>
    <s v="Solar Photovoltaic"/>
    <x v="1"/>
    <n v="2021"/>
    <x v="2"/>
    <s v="S"/>
    <n v="0.1"/>
    <m/>
    <s v=" "/>
    <n v="0.1"/>
    <n v="0.1"/>
    <n v="0.1"/>
    <s v="N"/>
    <s v=" "/>
    <s v=" "/>
    <x v="0"/>
    <s v="X"/>
    <n v="7"/>
    <n v="2020"/>
    <n v="7"/>
    <n v="2040"/>
    <s v="N"/>
    <s v="Electric Utility"/>
    <n v="1"/>
    <s v="SUN"/>
    <s v=""/>
    <s v=""/>
    <s v=""/>
    <s v=" "/>
    <s v=""/>
    <s v=""/>
    <s v=""/>
    <s v=""/>
    <m/>
    <m/>
    <m/>
  </r>
  <r>
    <x v="76"/>
    <x v="76"/>
    <s v="AEA-048"/>
    <n v="10451"/>
    <x v="19"/>
    <n v="6304"/>
    <m/>
    <x v="19"/>
    <x v="9"/>
    <s v="135-0000"/>
    <x v="19"/>
    <x v="7"/>
    <s v="PV6"/>
    <s v="Solar Photovoltaic"/>
    <x v="1"/>
    <n v="2021"/>
    <x v="2"/>
    <s v="S"/>
    <n v="0.1"/>
    <m/>
    <s v=" "/>
    <n v="0.1"/>
    <n v="0.1"/>
    <n v="0.1"/>
    <s v="N"/>
    <s v=" "/>
    <s v=" "/>
    <x v="0"/>
    <s v="X"/>
    <n v="7"/>
    <n v="2020"/>
    <n v="7"/>
    <n v="2040"/>
    <s v="N"/>
    <s v="Electric Utility"/>
    <n v="1"/>
    <s v="SUN"/>
    <s v=""/>
    <s v=""/>
    <s v=""/>
    <s v=" "/>
    <s v=""/>
    <s v=""/>
    <s v=""/>
    <s v=""/>
    <m/>
    <m/>
    <m/>
  </r>
  <r>
    <x v="76"/>
    <x v="76"/>
    <s v="AEA-048"/>
    <n v="10451"/>
    <x v="19"/>
    <n v="6304"/>
    <m/>
    <x v="19"/>
    <x v="9"/>
    <s v="135-0000"/>
    <x v="19"/>
    <x v="7"/>
    <s v="PV7"/>
    <s v="Solar Photovoltaic"/>
    <x v="1"/>
    <n v="2021"/>
    <x v="2"/>
    <s v="S"/>
    <n v="0.1"/>
    <m/>
    <s v=" "/>
    <n v="0.1"/>
    <n v="0.1"/>
    <n v="0.1"/>
    <s v="N"/>
    <s v=" "/>
    <s v=" "/>
    <x v="0"/>
    <s v="X"/>
    <n v="7"/>
    <n v="2020"/>
    <n v="7"/>
    <n v="2040"/>
    <s v="N"/>
    <s v="Electric Utility"/>
    <n v="1"/>
    <s v="SUN"/>
    <s v=""/>
    <s v=""/>
    <s v=""/>
    <s v=" "/>
    <s v=""/>
    <s v=""/>
    <s v=""/>
    <s v=""/>
    <m/>
    <m/>
    <m/>
  </r>
  <r>
    <x v="76"/>
    <x v="76"/>
    <s v="AEA-048"/>
    <n v="10451"/>
    <x v="19"/>
    <n v="6304"/>
    <m/>
    <x v="19"/>
    <x v="9"/>
    <s v="135-0000"/>
    <x v="19"/>
    <x v="7"/>
    <s v="PV8"/>
    <s v="Solar Photovoltaic"/>
    <x v="1"/>
    <n v="2021"/>
    <x v="2"/>
    <s v="S"/>
    <n v="0.1"/>
    <m/>
    <s v=" "/>
    <n v="0.1"/>
    <n v="0.1"/>
    <n v="0.1"/>
    <s v="N"/>
    <s v=" "/>
    <s v=" "/>
    <x v="0"/>
    <s v="X"/>
    <n v="7"/>
    <n v="2020"/>
    <n v="7"/>
    <n v="2040"/>
    <s v="N"/>
    <s v="Electric Utility"/>
    <n v="1"/>
    <s v="SUN"/>
    <s v=""/>
    <s v=""/>
    <s v=""/>
    <s v=" "/>
    <s v=""/>
    <s v=""/>
    <s v=""/>
    <s v=""/>
    <m/>
    <m/>
    <m/>
  </r>
  <r>
    <x v="76"/>
    <x v="76"/>
    <s v="AEA-048"/>
    <n v="10451"/>
    <x v="19"/>
    <n v="6304"/>
    <m/>
    <x v="19"/>
    <x v="9"/>
    <s v="135-0000"/>
    <x v="19"/>
    <x v="7"/>
    <s v="11wt"/>
    <s v="Onshore Wind Turbine"/>
    <x v="6"/>
    <n v="2021"/>
    <x v="2"/>
    <s v="S"/>
    <n v="0.1"/>
    <m/>
    <s v=" "/>
    <n v="0.1"/>
    <n v="0.1"/>
    <n v="0.1"/>
    <s v="N"/>
    <s v=" "/>
    <s v=" "/>
    <x v="0"/>
    <s v="X"/>
    <n v="5"/>
    <n v="2005"/>
    <n v="5"/>
    <n v="2025"/>
    <s v="N"/>
    <s v="Electric Utility"/>
    <n v="1"/>
    <s v="WND"/>
    <s v=""/>
    <s v=""/>
    <s v=""/>
    <n v="1"/>
    <s v=""/>
    <s v=""/>
    <s v=""/>
    <s v=""/>
    <m/>
    <m/>
    <m/>
  </r>
  <r>
    <x v="76"/>
    <x v="76"/>
    <s v="AEA-048"/>
    <n v="10451"/>
    <x v="19"/>
    <n v="6304"/>
    <m/>
    <x v="19"/>
    <x v="9"/>
    <s v="135-0000"/>
    <x v="19"/>
    <x v="7"/>
    <s v="13WT"/>
    <s v="Onshore Wind Turbine"/>
    <x v="6"/>
    <n v="2021"/>
    <x v="2"/>
    <s v="S"/>
    <n v="0.1"/>
    <m/>
    <s v=" "/>
    <n v="0.1"/>
    <n v="0.1"/>
    <n v="0.1"/>
    <s v="N"/>
    <s v=" "/>
    <s v=" "/>
    <x v="0"/>
    <s v="X"/>
    <n v="5"/>
    <n v="2006"/>
    <n v="5"/>
    <n v="2025"/>
    <s v="N"/>
    <s v="Electric Utility"/>
    <n v="1"/>
    <s v="WND"/>
    <s v=""/>
    <s v=""/>
    <s v=""/>
    <n v="1"/>
    <s v=""/>
    <s v=""/>
    <s v=""/>
    <s v=""/>
    <m/>
    <m/>
    <m/>
  </r>
  <r>
    <x v="76"/>
    <x v="76"/>
    <s v="AEA-048"/>
    <n v="10451"/>
    <x v="19"/>
    <n v="6304"/>
    <m/>
    <x v="19"/>
    <x v="9"/>
    <s v="135-0000"/>
    <x v="19"/>
    <x v="7"/>
    <s v="14wt"/>
    <s v="Onshore Wind Turbine"/>
    <x v="6"/>
    <n v="2021"/>
    <x v="2"/>
    <s v="S"/>
    <n v="0.1"/>
    <m/>
    <s v=" "/>
    <n v="0.1"/>
    <n v="0.1"/>
    <n v="0.1"/>
    <s v="N"/>
    <s v=" "/>
    <s v=" "/>
    <x v="0"/>
    <s v="X"/>
    <n v="5"/>
    <n v="2002"/>
    <n v="5"/>
    <n v="2025"/>
    <s v="N"/>
    <s v="Electric Utility"/>
    <n v="1"/>
    <s v="WND"/>
    <s v=""/>
    <s v=""/>
    <s v=""/>
    <n v="1"/>
    <s v=""/>
    <s v=""/>
    <s v=""/>
    <s v=""/>
    <m/>
    <m/>
    <m/>
  </r>
  <r>
    <x v="76"/>
    <x v="76"/>
    <s v="AEA-048"/>
    <n v="10451"/>
    <x v="19"/>
    <n v="6304"/>
    <m/>
    <x v="19"/>
    <x v="9"/>
    <s v="135-0000"/>
    <x v="19"/>
    <x v="7"/>
    <s v="15WT"/>
    <s v="Onshore Wind Turbine"/>
    <x v="6"/>
    <n v="2021"/>
    <x v="2"/>
    <s v="S"/>
    <n v="0.1"/>
    <m/>
    <s v=" "/>
    <n v="0.1"/>
    <n v="0.1"/>
    <n v="0.1"/>
    <s v="N"/>
    <s v=" "/>
    <s v=" "/>
    <x v="0"/>
    <s v="X"/>
    <n v="5"/>
    <n v="2006"/>
    <n v="5"/>
    <n v="2025"/>
    <s v="N"/>
    <s v="Electric Utility"/>
    <n v="1"/>
    <s v="WND"/>
    <s v=""/>
    <s v=""/>
    <s v=""/>
    <n v="1"/>
    <s v=""/>
    <s v=""/>
    <s v=""/>
    <s v=""/>
    <m/>
    <m/>
    <m/>
  </r>
  <r>
    <x v="76"/>
    <x v="76"/>
    <s v="AEA-048"/>
    <n v="10451"/>
    <x v="19"/>
    <n v="6304"/>
    <m/>
    <x v="19"/>
    <x v="9"/>
    <s v="135-0000"/>
    <x v="19"/>
    <x v="7"/>
    <s v="16WT"/>
    <s v="Onshore Wind Turbine"/>
    <x v="6"/>
    <n v="2021"/>
    <x v="2"/>
    <s v="S"/>
    <n v="0.1"/>
    <m/>
    <s v=" "/>
    <n v="0.1"/>
    <n v="0.1"/>
    <n v="0.1"/>
    <s v="N"/>
    <s v=" "/>
    <s v=" "/>
    <x v="0"/>
    <s v="X"/>
    <n v="5"/>
    <n v="2006"/>
    <n v="5"/>
    <n v="2025"/>
    <s v="N"/>
    <s v="Electric Utility"/>
    <n v="1"/>
    <s v="WND"/>
    <s v=""/>
    <s v=""/>
    <s v=""/>
    <n v="1"/>
    <s v=""/>
    <s v=""/>
    <s v=""/>
    <s v=""/>
    <m/>
    <m/>
    <m/>
  </r>
  <r>
    <x v="76"/>
    <x v="76"/>
    <s v="AEA-048"/>
    <n v="10451"/>
    <x v="19"/>
    <n v="6304"/>
    <m/>
    <x v="19"/>
    <x v="9"/>
    <s v="135-0000"/>
    <x v="19"/>
    <x v="7"/>
    <s v="17WT"/>
    <s v="Onshore Wind Turbine"/>
    <x v="6"/>
    <n v="2021"/>
    <x v="2"/>
    <s v="S"/>
    <n v="0.1"/>
    <m/>
    <s v=" "/>
    <n v="0.1"/>
    <n v="0.1"/>
    <n v="0.1"/>
    <s v="N"/>
    <s v=" "/>
    <s v=" "/>
    <x v="0"/>
    <s v="X"/>
    <n v="5"/>
    <n v="2006"/>
    <n v="5"/>
    <n v="2025"/>
    <s v="N"/>
    <s v="Electric Utility"/>
    <n v="1"/>
    <s v="WND"/>
    <s v=""/>
    <s v=""/>
    <s v=""/>
    <n v="1"/>
    <s v=""/>
    <s v=""/>
    <s v=""/>
    <s v=""/>
    <m/>
    <m/>
    <m/>
  </r>
  <r>
    <x v="76"/>
    <x v="76"/>
    <s v="AEA-048"/>
    <n v="10451"/>
    <x v="19"/>
    <n v="6304"/>
    <m/>
    <x v="19"/>
    <x v="9"/>
    <s v="135-0000"/>
    <x v="19"/>
    <x v="7"/>
    <s v="18WT"/>
    <s v="Onshore Wind Turbine"/>
    <x v="6"/>
    <n v="2021"/>
    <x v="2"/>
    <s v="S"/>
    <n v="0.9"/>
    <m/>
    <s v=" "/>
    <n v="0.9"/>
    <n v="0.9"/>
    <n v="0.9"/>
    <s v="N"/>
    <s v=" "/>
    <s v=" "/>
    <x v="0"/>
    <s v="X"/>
    <n v="5"/>
    <n v="2012"/>
    <s v=" "/>
    <s v=" "/>
    <s v="N"/>
    <s v="Electric Utility"/>
    <n v="1"/>
    <s v="WND"/>
    <s v=""/>
    <s v=""/>
    <s v=""/>
    <n v="1"/>
    <s v=""/>
    <s v=""/>
    <s v=""/>
    <s v=""/>
    <m/>
    <m/>
    <m/>
  </r>
  <r>
    <x v="76"/>
    <x v="76"/>
    <s v="AEA-048"/>
    <n v="10451"/>
    <x v="19"/>
    <n v="6304"/>
    <m/>
    <x v="19"/>
    <x v="9"/>
    <s v="135-0000"/>
    <x v="19"/>
    <x v="7"/>
    <s v="19WT"/>
    <s v="Onshore Wind Turbine"/>
    <x v="6"/>
    <n v="2021"/>
    <x v="2"/>
    <s v="S"/>
    <n v="0.9"/>
    <m/>
    <s v=" "/>
    <n v="0.9"/>
    <n v="0.9"/>
    <n v="0.9"/>
    <s v="N"/>
    <s v=" "/>
    <s v=" "/>
    <x v="0"/>
    <s v="X"/>
    <n v="5"/>
    <n v="2012"/>
    <s v=" "/>
    <s v=" "/>
    <s v="N"/>
    <s v="Electric Utility"/>
    <n v="1"/>
    <s v="WND"/>
    <s v=""/>
    <s v=""/>
    <s v=""/>
    <n v="1"/>
    <s v=""/>
    <s v=""/>
    <s v=""/>
    <s v=""/>
    <m/>
    <m/>
    <m/>
  </r>
  <r>
    <x v="76"/>
    <x v="76"/>
    <s v="AEA-048"/>
    <n v="10451"/>
    <x v="19"/>
    <n v="6304"/>
    <m/>
    <x v="19"/>
    <x v="9"/>
    <s v="135-0000"/>
    <x v="19"/>
    <x v="7"/>
    <s v="1WT"/>
    <s v="Onshore Wind Turbine"/>
    <x v="6"/>
    <n v="2021"/>
    <x v="2"/>
    <s v="S"/>
    <n v="0.6"/>
    <m/>
    <s v=" "/>
    <n v="0.6"/>
    <n v="0.6"/>
    <n v="0.6"/>
    <s v="N"/>
    <s v=" "/>
    <s v=" "/>
    <x v="0"/>
    <s v="X"/>
    <n v="5"/>
    <n v="1999"/>
    <n v="5"/>
    <n v="2025"/>
    <s v="N"/>
    <s v="Electric Utility"/>
    <n v="1"/>
    <s v="WND"/>
    <s v=""/>
    <s v=""/>
    <s v=""/>
    <n v="10"/>
    <s v=""/>
    <s v=""/>
    <s v=""/>
    <s v=""/>
    <m/>
    <m/>
    <m/>
  </r>
  <r>
    <x v="76"/>
    <x v="76"/>
    <s v="AEA-048"/>
    <n v="10451"/>
    <x v="19"/>
    <n v="6304"/>
    <m/>
    <x v="19"/>
    <x v="9"/>
    <s v="135-0000"/>
    <x v="19"/>
    <x v="7"/>
    <s v="2WT"/>
    <s v="Onshore Wind Turbine"/>
    <x v="6"/>
    <n v="2021"/>
    <x v="2"/>
    <s v="S"/>
    <n v="0.1"/>
    <m/>
    <s v=" "/>
    <n v="0.1"/>
    <n v="0.1"/>
    <n v="0.1"/>
    <s v="N"/>
    <s v=" "/>
    <s v=" "/>
    <x v="0"/>
    <s v="X"/>
    <n v="5"/>
    <n v="1999"/>
    <n v="5"/>
    <n v="2025"/>
    <s v="N"/>
    <s v="Electric Utility"/>
    <n v="1"/>
    <s v="WND"/>
    <s v=""/>
    <s v=""/>
    <s v=""/>
    <n v="1"/>
    <s v=""/>
    <s v=""/>
    <s v=""/>
    <s v=""/>
    <m/>
    <m/>
    <m/>
  </r>
  <r>
    <x v="76"/>
    <x v="76"/>
    <s v="AEA-048"/>
    <n v="10451"/>
    <x v="19"/>
    <n v="6304"/>
    <m/>
    <x v="19"/>
    <x v="9"/>
    <s v="135-0000"/>
    <x v="19"/>
    <x v="7"/>
    <s v="3WT"/>
    <s v="Onshore Wind Turbine"/>
    <x v="6"/>
    <n v="2021"/>
    <x v="2"/>
    <s v="S"/>
    <n v="0.2"/>
    <m/>
    <s v=" "/>
    <n v="0.2"/>
    <n v="0.2"/>
    <n v="0.1"/>
    <s v="N"/>
    <s v=" "/>
    <s v=" "/>
    <x v="0"/>
    <s v="X"/>
    <n v="1"/>
    <n v="1997"/>
    <n v="5"/>
    <n v="2025"/>
    <s v="N"/>
    <s v="Electric Utility"/>
    <n v="1"/>
    <s v="WND"/>
    <s v=""/>
    <s v=""/>
    <s v=""/>
    <n v="3"/>
    <s v=""/>
    <s v=""/>
    <s v=""/>
    <s v=""/>
    <m/>
    <m/>
    <m/>
  </r>
  <r>
    <x v="76"/>
    <x v="76"/>
    <s v="AEA-048"/>
    <n v="10451"/>
    <x v="19"/>
    <n v="6304"/>
    <m/>
    <x v="19"/>
    <x v="9"/>
    <s v="135-0000"/>
    <x v="19"/>
    <x v="7"/>
    <s v="10wt"/>
    <s v="Onshore Wind Turbine"/>
    <x v="6"/>
    <n v="2021"/>
    <x v="2"/>
    <s v="S"/>
    <n v="0.1"/>
    <m/>
    <s v=" "/>
    <n v="0.1"/>
    <n v="0.1"/>
    <n v="0.1"/>
    <s v="N"/>
    <s v=" "/>
    <s v=" "/>
    <x v="1"/>
    <s v="X"/>
    <n v="7"/>
    <n v="1999"/>
    <n v="5"/>
    <n v="2020"/>
    <s v="N"/>
    <s v="Electric Utility"/>
    <n v="1"/>
    <s v="WND"/>
    <s v=""/>
    <s v=""/>
    <s v=""/>
    <n v="1"/>
    <s v=""/>
    <s v=""/>
    <s v=""/>
    <s v=""/>
    <m/>
    <m/>
    <m/>
  </r>
  <r>
    <x v="76"/>
    <x v="76"/>
    <s v="AEA-048"/>
    <n v="10451"/>
    <x v="19"/>
    <n v="6304"/>
    <m/>
    <x v="19"/>
    <x v="9"/>
    <s v="135-0000"/>
    <x v="19"/>
    <x v="7"/>
    <s v="12wt"/>
    <s v="Onshore Wind Turbine"/>
    <x v="6"/>
    <n v="2021"/>
    <x v="2"/>
    <s v="S"/>
    <n v="0.1"/>
    <m/>
    <s v=" "/>
    <n v="0.1"/>
    <n v="0.1"/>
    <n v="0.1"/>
    <s v="N"/>
    <s v=" "/>
    <s v=" "/>
    <x v="1"/>
    <s v="X"/>
    <n v="5"/>
    <n v="2005"/>
    <n v="5"/>
    <n v="2020"/>
    <s v="N"/>
    <s v="Electric Utility"/>
    <n v="1"/>
    <s v="WND"/>
    <s v=""/>
    <s v=""/>
    <s v=""/>
    <n v="1"/>
    <s v=""/>
    <s v=""/>
    <s v=""/>
    <s v=""/>
    <m/>
    <m/>
    <m/>
  </r>
  <r>
    <x v="76"/>
    <x v="76"/>
    <s v="AEA-048"/>
    <n v="10451"/>
    <x v="19"/>
    <n v="6304"/>
    <m/>
    <x v="19"/>
    <x v="9"/>
    <s v="135-0000"/>
    <x v="19"/>
    <x v="7"/>
    <s v="4WT"/>
    <s v="Onshore Wind Turbine"/>
    <x v="6"/>
    <n v="2021"/>
    <x v="2"/>
    <s v="S"/>
    <n v="0.5"/>
    <m/>
    <s v=" "/>
    <n v="0.5"/>
    <n v="0.5"/>
    <n v="0.1"/>
    <s v="N"/>
    <s v=" "/>
    <s v=" "/>
    <x v="1"/>
    <s v="X"/>
    <n v="1"/>
    <n v="1999"/>
    <n v="5"/>
    <n v="2020"/>
    <s v="N"/>
    <s v="Electric Utility"/>
    <n v="1"/>
    <s v="WND"/>
    <s v=""/>
    <s v=""/>
    <s v=""/>
    <n v="7"/>
    <s v=""/>
    <s v=""/>
    <s v=""/>
    <s v=""/>
    <m/>
    <m/>
    <m/>
  </r>
  <r>
    <x v="76"/>
    <x v="76"/>
    <s v="AEA-048"/>
    <n v="10451"/>
    <x v="19"/>
    <n v="6304"/>
    <m/>
    <x v="19"/>
    <x v="9"/>
    <s v="135-0000"/>
    <x v="19"/>
    <x v="7"/>
    <s v="5WT"/>
    <s v="Onshore Wind Turbine"/>
    <x v="6"/>
    <n v="2021"/>
    <x v="2"/>
    <s v="S"/>
    <n v="0.1"/>
    <m/>
    <s v=" "/>
    <n v="0.1"/>
    <n v="0.1"/>
    <n v="0.1"/>
    <s v="N"/>
    <s v=" "/>
    <s v=" "/>
    <x v="1"/>
    <s v="X"/>
    <n v="1"/>
    <n v="2002"/>
    <n v="5"/>
    <n v="2020"/>
    <s v="N"/>
    <s v="Electric Utility"/>
    <n v="1"/>
    <s v="WND"/>
    <s v=""/>
    <s v=""/>
    <s v=""/>
    <n v="1"/>
    <s v=""/>
    <s v=""/>
    <s v=""/>
    <s v=""/>
    <m/>
    <m/>
    <m/>
  </r>
  <r>
    <x v="76"/>
    <x v="76"/>
    <s v="AEA-048"/>
    <n v="10451"/>
    <x v="19"/>
    <n v="6304"/>
    <m/>
    <x v="19"/>
    <x v="9"/>
    <s v="135-0000"/>
    <x v="19"/>
    <x v="7"/>
    <s v="6WT"/>
    <s v="Onshore Wind Turbine"/>
    <x v="6"/>
    <n v="2021"/>
    <x v="2"/>
    <s v="S"/>
    <n v="0.1"/>
    <m/>
    <s v=" "/>
    <n v="0.1"/>
    <n v="0.1"/>
    <n v="0.1"/>
    <s v="N"/>
    <s v=" "/>
    <s v=" "/>
    <x v="1"/>
    <s v="X"/>
    <n v="1"/>
    <n v="2005"/>
    <n v="5"/>
    <n v="2020"/>
    <s v="N"/>
    <s v="Electric Utility"/>
    <n v="1"/>
    <s v="WND"/>
    <s v=""/>
    <s v=""/>
    <s v=""/>
    <n v="2"/>
    <s v=""/>
    <s v=""/>
    <s v=""/>
    <s v=""/>
    <m/>
    <m/>
    <m/>
  </r>
  <r>
    <x v="76"/>
    <x v="76"/>
    <s v="AEA-048"/>
    <n v="10451"/>
    <x v="19"/>
    <n v="6304"/>
    <m/>
    <x v="19"/>
    <x v="9"/>
    <s v="135-0000"/>
    <x v="19"/>
    <x v="7"/>
    <s v="7WT"/>
    <s v="Onshore Wind Turbine"/>
    <x v="6"/>
    <n v="2021"/>
    <x v="2"/>
    <s v="S"/>
    <n v="0.1"/>
    <m/>
    <s v=" "/>
    <n v="0.1"/>
    <n v="0.1"/>
    <n v="0.1"/>
    <s v="N"/>
    <s v=" "/>
    <s v=" "/>
    <x v="1"/>
    <s v="X"/>
    <n v="2"/>
    <n v="2006"/>
    <n v="5"/>
    <n v="2020"/>
    <s v="N"/>
    <s v="Electric Utility"/>
    <n v="1"/>
    <s v="WND"/>
    <s v=""/>
    <s v=""/>
    <s v=""/>
    <n v="4"/>
    <s v=""/>
    <s v=""/>
    <s v=""/>
    <s v=""/>
    <m/>
    <m/>
    <m/>
  </r>
  <r>
    <x v="76"/>
    <x v="76"/>
    <s v="AEA-048"/>
    <n v="10451"/>
    <x v="19"/>
    <n v="6304"/>
    <m/>
    <x v="19"/>
    <x v="9"/>
    <s v="135-0000"/>
    <x v="19"/>
    <x v="7"/>
    <s v="8WT"/>
    <s v="Onshore Wind Turbine"/>
    <x v="6"/>
    <n v="2021"/>
    <x v="2"/>
    <s v="S"/>
    <n v="0.1"/>
    <m/>
    <s v=" "/>
    <n v="0.1"/>
    <n v="0.1"/>
    <n v="0.1"/>
    <s v="N"/>
    <s v=" "/>
    <s v=" "/>
    <x v="1"/>
    <s v="X"/>
    <n v="7"/>
    <n v="1999"/>
    <n v="5"/>
    <n v="2020"/>
    <s v="N"/>
    <s v="Electric Utility"/>
    <n v="1"/>
    <s v="WND"/>
    <s v=""/>
    <s v=""/>
    <s v=""/>
    <n v="1"/>
    <s v=""/>
    <s v=""/>
    <s v=""/>
    <s v=""/>
    <m/>
    <m/>
    <m/>
  </r>
  <r>
    <x v="76"/>
    <x v="76"/>
    <s v="AEA-048"/>
    <n v="10451"/>
    <x v="19"/>
    <n v="6304"/>
    <m/>
    <x v="19"/>
    <x v="9"/>
    <s v="135-0000"/>
    <x v="19"/>
    <x v="7"/>
    <s v="9wt"/>
    <s v="Onshore Wind Turbine"/>
    <x v="6"/>
    <n v="2021"/>
    <x v="2"/>
    <s v="S"/>
    <n v="0.1"/>
    <m/>
    <s v=" "/>
    <n v="0.1"/>
    <n v="0.1"/>
    <n v="0.1"/>
    <s v="N"/>
    <s v=" "/>
    <s v=" "/>
    <x v="1"/>
    <s v="X"/>
    <n v="7"/>
    <n v="1999"/>
    <n v="5"/>
    <n v="2020"/>
    <s v="N"/>
    <s v="Electric Utility"/>
    <n v="1"/>
    <s v="WND"/>
    <s v=""/>
    <s v=""/>
    <s v=""/>
    <n v="1"/>
    <s v=""/>
    <s v=""/>
    <s v=""/>
    <s v=""/>
    <m/>
    <m/>
    <m/>
  </r>
  <r>
    <x v="77"/>
    <x v="77"/>
    <s v="AEA-107"/>
    <n v="11824"/>
    <x v="20"/>
    <n v="58989"/>
    <m/>
    <x v="0"/>
    <x v="10"/>
    <s v="215-1985"/>
    <x v="0"/>
    <x v="0"/>
    <s v="EGS01"/>
    <s v="Natural Gas Internal Combustion Engine"/>
    <x v="3"/>
    <n v="2021"/>
    <x v="2"/>
    <s v="S"/>
    <n v="17.100000000000001"/>
    <m/>
    <n v="0.8"/>
    <n v="16.5"/>
    <n v="16.5"/>
    <n v="6.6"/>
    <s v="N"/>
    <s v=" "/>
    <s v=" "/>
    <x v="0"/>
    <s v="X"/>
    <n v="4"/>
    <n v="2015"/>
    <s v=" "/>
    <s v=" "/>
    <s v="N"/>
    <s v="Electric Utility"/>
    <n v="1"/>
    <s v="NG"/>
    <s v="DFO"/>
    <s v=""/>
    <s v=""/>
    <s v=" "/>
    <s v="10M"/>
    <s v="Y"/>
    <s v="N"/>
    <s v="Y"/>
    <m/>
    <m/>
    <m/>
  </r>
  <r>
    <x v="77"/>
    <x v="77"/>
    <s v="AEA-107"/>
    <n v="11824"/>
    <x v="20"/>
    <n v="58989"/>
    <m/>
    <x v="0"/>
    <x v="10"/>
    <s v="215-1985"/>
    <x v="0"/>
    <x v="0"/>
    <s v="EGS02"/>
    <s v="Natural Gas Internal Combustion Engine"/>
    <x v="3"/>
    <n v="2021"/>
    <x v="2"/>
    <s v="S"/>
    <n v="17.100000000000001"/>
    <m/>
    <n v="0.8"/>
    <n v="16.5"/>
    <n v="16.5"/>
    <n v="6.6"/>
    <s v="N"/>
    <s v=" "/>
    <s v=" "/>
    <x v="0"/>
    <s v="X"/>
    <n v="4"/>
    <n v="2015"/>
    <s v=" "/>
    <s v=" "/>
    <s v="N"/>
    <s v="Electric Utility"/>
    <n v="1"/>
    <s v="NG"/>
    <s v="DFO"/>
    <s v=""/>
    <s v=""/>
    <s v=" "/>
    <s v="10M"/>
    <s v="Y"/>
    <s v="N"/>
    <s v="Y"/>
    <m/>
    <m/>
    <m/>
  </r>
  <r>
    <x v="77"/>
    <x v="77"/>
    <s v="AEA-107"/>
    <n v="11824"/>
    <x v="20"/>
    <n v="58989"/>
    <m/>
    <x v="0"/>
    <x v="10"/>
    <s v="215-1985"/>
    <x v="0"/>
    <x v="0"/>
    <s v="EGS03"/>
    <s v="Natural Gas Internal Combustion Engine"/>
    <x v="3"/>
    <n v="2021"/>
    <x v="2"/>
    <s v="S"/>
    <n v="17.100000000000001"/>
    <m/>
    <n v="0.8"/>
    <n v="16.5"/>
    <n v="16.5"/>
    <n v="6.6"/>
    <s v="N"/>
    <s v=" "/>
    <s v=" "/>
    <x v="0"/>
    <s v="X"/>
    <n v="4"/>
    <n v="2015"/>
    <s v=" "/>
    <s v=" "/>
    <s v="N"/>
    <s v="Electric Utility"/>
    <n v="1"/>
    <s v="NG"/>
    <s v="DFO"/>
    <s v=""/>
    <s v=""/>
    <s v=" "/>
    <s v="10M"/>
    <s v="Y"/>
    <s v="N"/>
    <s v="Y"/>
    <m/>
    <m/>
    <m/>
  </r>
  <r>
    <x v="77"/>
    <x v="77"/>
    <s v="AEA-107"/>
    <n v="11824"/>
    <x v="20"/>
    <n v="58989"/>
    <m/>
    <x v="0"/>
    <x v="10"/>
    <s v="215-1985"/>
    <x v="0"/>
    <x v="0"/>
    <s v="EGS04"/>
    <s v="Natural Gas Internal Combustion Engine"/>
    <x v="3"/>
    <n v="2021"/>
    <x v="2"/>
    <s v="S"/>
    <n v="17.100000000000001"/>
    <m/>
    <n v="0.8"/>
    <n v="16.5"/>
    <n v="16.5"/>
    <n v="6.6"/>
    <s v="N"/>
    <s v=" "/>
    <s v=" "/>
    <x v="0"/>
    <s v="X"/>
    <n v="4"/>
    <n v="2015"/>
    <s v=" "/>
    <s v=" "/>
    <s v="N"/>
    <s v="Electric Utility"/>
    <n v="1"/>
    <s v="NG"/>
    <s v="DFO"/>
    <s v=""/>
    <s v=""/>
    <s v=" "/>
    <s v="10M"/>
    <s v="Y"/>
    <s v="N"/>
    <s v="Y"/>
    <m/>
    <m/>
    <m/>
  </r>
  <r>
    <x v="77"/>
    <x v="77"/>
    <s v="AEA-107"/>
    <n v="11824"/>
    <x v="20"/>
    <n v="58989"/>
    <m/>
    <x v="0"/>
    <x v="10"/>
    <s v="215-1985"/>
    <x v="0"/>
    <x v="0"/>
    <s v="EGS05"/>
    <s v="Natural Gas Internal Combustion Engine"/>
    <x v="3"/>
    <n v="2021"/>
    <x v="2"/>
    <s v="S"/>
    <n v="17.100000000000001"/>
    <m/>
    <n v="0.8"/>
    <n v="16.5"/>
    <n v="16.5"/>
    <n v="6.6"/>
    <s v="N"/>
    <s v=" "/>
    <s v=" "/>
    <x v="0"/>
    <s v="X"/>
    <n v="4"/>
    <n v="2015"/>
    <s v=" "/>
    <s v=" "/>
    <s v="N"/>
    <s v="Electric Utility"/>
    <n v="1"/>
    <s v="NG"/>
    <s v="DFO"/>
    <s v=""/>
    <s v=""/>
    <s v=" "/>
    <s v="10M"/>
    <s v="Y"/>
    <s v="N"/>
    <s v="Y"/>
    <m/>
    <m/>
    <m/>
  </r>
  <r>
    <x v="77"/>
    <x v="77"/>
    <s v="AEA-107"/>
    <n v="11824"/>
    <x v="20"/>
    <n v="58989"/>
    <m/>
    <x v="0"/>
    <x v="10"/>
    <s v="215-1985"/>
    <x v="0"/>
    <x v="0"/>
    <s v="EGS06"/>
    <s v="Natural Gas Internal Combustion Engine"/>
    <x v="3"/>
    <n v="2021"/>
    <x v="2"/>
    <s v="S"/>
    <n v="17.100000000000001"/>
    <m/>
    <n v="0.8"/>
    <n v="16.5"/>
    <n v="16.5"/>
    <n v="6.6"/>
    <s v="N"/>
    <s v=" "/>
    <s v=" "/>
    <x v="0"/>
    <s v="X"/>
    <n v="4"/>
    <n v="2015"/>
    <s v=" "/>
    <s v=" "/>
    <s v="N"/>
    <s v="Electric Utility"/>
    <n v="1"/>
    <s v="NG"/>
    <s v="DFO"/>
    <s v=""/>
    <s v=""/>
    <s v=" "/>
    <s v="10M"/>
    <s v="Y"/>
    <s v="N"/>
    <s v="Y"/>
    <m/>
    <m/>
    <m/>
  </r>
  <r>
    <x v="77"/>
    <x v="77"/>
    <s v="AEA-107"/>
    <n v="11824"/>
    <x v="20"/>
    <n v="58989"/>
    <m/>
    <x v="0"/>
    <x v="10"/>
    <s v="215-1985"/>
    <x v="0"/>
    <x v="0"/>
    <s v="EGS07"/>
    <s v="Natural Gas Internal Combustion Engine"/>
    <x v="3"/>
    <n v="2021"/>
    <x v="2"/>
    <s v="S"/>
    <n v="17.100000000000001"/>
    <m/>
    <n v="0.8"/>
    <n v="16.5"/>
    <n v="16.5"/>
    <n v="6.6"/>
    <s v="N"/>
    <s v=" "/>
    <s v=" "/>
    <x v="0"/>
    <s v="X"/>
    <n v="2"/>
    <n v="2015"/>
    <s v=" "/>
    <s v=" "/>
    <s v="N"/>
    <s v="Electric Utility"/>
    <n v="1"/>
    <s v="NG"/>
    <s v="DFO"/>
    <s v=""/>
    <s v=""/>
    <s v=" "/>
    <s v="10M"/>
    <s v="Y"/>
    <s v="N"/>
    <s v="Y"/>
    <m/>
    <m/>
    <m/>
  </r>
  <r>
    <x v="77"/>
    <x v="77"/>
    <s v="AEA-107"/>
    <n v="11824"/>
    <x v="20"/>
    <n v="58989"/>
    <m/>
    <x v="0"/>
    <x v="10"/>
    <s v="215-1985"/>
    <x v="0"/>
    <x v="0"/>
    <s v="EGS08"/>
    <s v="Natural Gas Internal Combustion Engine"/>
    <x v="3"/>
    <n v="2021"/>
    <x v="2"/>
    <s v="S"/>
    <n v="17.100000000000001"/>
    <m/>
    <n v="0.8"/>
    <n v="16.5"/>
    <n v="16.5"/>
    <n v="6.6"/>
    <s v="N"/>
    <s v=" "/>
    <s v=" "/>
    <x v="0"/>
    <s v="X"/>
    <n v="2"/>
    <n v="2015"/>
    <s v=" "/>
    <s v=" "/>
    <s v="N"/>
    <s v="Electric Utility"/>
    <n v="1"/>
    <s v="NG"/>
    <s v="DFO"/>
    <s v=""/>
    <s v=""/>
    <s v=" "/>
    <s v="10M"/>
    <s v="Y"/>
    <s v="N"/>
    <s v="Y"/>
    <m/>
    <m/>
    <m/>
  </r>
  <r>
    <x v="77"/>
    <x v="77"/>
    <s v="AEA-107"/>
    <n v="11824"/>
    <x v="20"/>
    <n v="58989"/>
    <m/>
    <x v="0"/>
    <x v="10"/>
    <s v="215-1985"/>
    <x v="0"/>
    <x v="0"/>
    <s v="EGS09"/>
    <s v="Natural Gas Internal Combustion Engine"/>
    <x v="3"/>
    <n v="2021"/>
    <x v="2"/>
    <s v="S"/>
    <n v="17.100000000000001"/>
    <m/>
    <n v="0.8"/>
    <n v="16.5"/>
    <n v="16.5"/>
    <n v="6.6"/>
    <s v="N"/>
    <s v=" "/>
    <s v=" "/>
    <x v="0"/>
    <s v="X"/>
    <n v="2"/>
    <n v="2015"/>
    <s v=" "/>
    <s v=" "/>
    <s v="N"/>
    <s v="Electric Utility"/>
    <n v="1"/>
    <s v="NG"/>
    <s v="DFO"/>
    <s v=""/>
    <s v=""/>
    <s v=" "/>
    <s v="10M"/>
    <s v="Y"/>
    <s v="N"/>
    <s v="Y"/>
    <m/>
    <m/>
    <m/>
  </r>
  <r>
    <x v="77"/>
    <x v="77"/>
    <s v="AEA-107"/>
    <n v="11824"/>
    <x v="20"/>
    <n v="58989"/>
    <m/>
    <x v="0"/>
    <x v="10"/>
    <s v="215-1985"/>
    <x v="0"/>
    <x v="0"/>
    <s v="EGS10"/>
    <s v="Natural Gas Internal Combustion Engine"/>
    <x v="3"/>
    <n v="2021"/>
    <x v="2"/>
    <s v="S"/>
    <n v="17.100000000000001"/>
    <m/>
    <n v="0.8"/>
    <n v="16.5"/>
    <n v="16.5"/>
    <n v="6.6"/>
    <s v="N"/>
    <s v=" "/>
    <s v=" "/>
    <x v="0"/>
    <s v="X"/>
    <n v="2"/>
    <n v="2015"/>
    <s v=" "/>
    <s v=" "/>
    <s v="N"/>
    <s v="Electric Utility"/>
    <n v="1"/>
    <s v="NG"/>
    <s v="DFO"/>
    <s v=""/>
    <s v=""/>
    <s v=" "/>
    <s v="10M"/>
    <s v="Y"/>
    <s v="N"/>
    <s v="Y"/>
    <m/>
    <m/>
    <m/>
  </r>
  <r>
    <x v="78"/>
    <x v="78"/>
    <s v="AEA-059"/>
    <n v="13201"/>
    <x v="21"/>
    <n v="6301"/>
    <m/>
    <x v="20"/>
    <x v="11"/>
    <s v="150-0000"/>
    <x v="20"/>
    <x v="8"/>
    <s v="4A"/>
    <s v="Petroleum Liquids"/>
    <x v="3"/>
    <n v="2021"/>
    <x v="2"/>
    <s v="S"/>
    <n v="1.3"/>
    <m/>
    <n v="0.97"/>
    <n v="1.3"/>
    <n v="1.3"/>
    <n v="1"/>
    <s v="N"/>
    <s v=" "/>
    <s v=" "/>
    <x v="0"/>
    <s v="X"/>
    <n v="7"/>
    <n v="1999"/>
    <s v=" "/>
    <s v=" "/>
    <s v="Y"/>
    <s v="Electric Utility"/>
    <n v="1"/>
    <s v="DFO"/>
    <s v=""/>
    <s v=""/>
    <s v=""/>
    <s v=" "/>
    <s v="10M"/>
    <s v="N"/>
    <s v=""/>
    <s v=""/>
    <m/>
    <m/>
    <m/>
  </r>
  <r>
    <x v="78"/>
    <x v="78"/>
    <s v="AEA-059"/>
    <n v="13201"/>
    <x v="21"/>
    <n v="6301"/>
    <m/>
    <x v="20"/>
    <x v="11"/>
    <s v="150-0000"/>
    <x v="20"/>
    <x v="8"/>
    <s v="5A"/>
    <s v="Petroleum Liquids"/>
    <x v="3"/>
    <n v="2021"/>
    <x v="2"/>
    <s v="S"/>
    <n v="1"/>
    <m/>
    <n v="0.97"/>
    <n v="1"/>
    <n v="1"/>
    <n v="1"/>
    <s v="N"/>
    <s v=" "/>
    <s v=" "/>
    <x v="0"/>
    <s v="X"/>
    <n v="5"/>
    <n v="2005"/>
    <s v=" "/>
    <s v=" "/>
    <s v="N"/>
    <s v="Electric Utility"/>
    <n v="1"/>
    <s v="DFO"/>
    <s v=""/>
    <s v=""/>
    <s v=""/>
    <s v=" "/>
    <s v="10M"/>
    <s v="N"/>
    <s v=""/>
    <s v=""/>
    <m/>
    <m/>
    <m/>
  </r>
  <r>
    <x v="78"/>
    <x v="78"/>
    <s v="AEA-059"/>
    <n v="13201"/>
    <x v="21"/>
    <n v="6301"/>
    <m/>
    <x v="20"/>
    <x v="11"/>
    <s v="150-0000"/>
    <x v="20"/>
    <x v="8"/>
    <s v="6A"/>
    <s v="Petroleum Liquids"/>
    <x v="3"/>
    <n v="2021"/>
    <x v="2"/>
    <s v="S"/>
    <n v="1"/>
    <m/>
    <n v="0.97"/>
    <n v="1"/>
    <n v="1"/>
    <n v="1"/>
    <s v="N"/>
    <s v=" "/>
    <s v=" "/>
    <x v="0"/>
    <s v="X"/>
    <n v="4"/>
    <n v="2006"/>
    <s v=" "/>
    <s v=" "/>
    <s v="N"/>
    <s v="Electric Utility"/>
    <n v="1"/>
    <s v="DFO"/>
    <s v=""/>
    <s v=""/>
    <s v=""/>
    <s v=" "/>
    <s v="10M"/>
    <s v="N"/>
    <s v=""/>
    <s v=""/>
    <m/>
    <m/>
    <m/>
  </r>
  <r>
    <x v="78"/>
    <x v="78"/>
    <s v="AEA-059"/>
    <n v="13201"/>
    <x v="21"/>
    <n v="6301"/>
    <m/>
    <x v="20"/>
    <x v="11"/>
    <s v="150-0000"/>
    <x v="20"/>
    <x v="8"/>
    <s v="7A"/>
    <s v="Petroleum Liquids"/>
    <x v="3"/>
    <n v="2021"/>
    <x v="2"/>
    <s v="S"/>
    <n v="1"/>
    <m/>
    <n v="0.97"/>
    <n v="1"/>
    <n v="1"/>
    <n v="1"/>
    <s v="N"/>
    <s v=" "/>
    <s v=" "/>
    <x v="0"/>
    <s v="X"/>
    <n v="4"/>
    <n v="2006"/>
    <s v=" "/>
    <s v=" "/>
    <s v="N"/>
    <s v="Electric Utility"/>
    <n v="1"/>
    <s v="DFO"/>
    <s v=""/>
    <s v=""/>
    <s v=""/>
    <s v=" "/>
    <s v="10M"/>
    <s v="N"/>
    <s v=""/>
    <s v=""/>
    <m/>
    <m/>
    <m/>
  </r>
  <r>
    <x v="78"/>
    <x v="78"/>
    <s v="AEA-059"/>
    <n v="13201"/>
    <x v="21"/>
    <n v="6301"/>
    <m/>
    <x v="20"/>
    <x v="11"/>
    <s v="150-0000"/>
    <x v="20"/>
    <x v="8"/>
    <s v="8"/>
    <s v="Petroleum Liquids"/>
    <x v="3"/>
    <n v="2021"/>
    <x v="2"/>
    <s v="S"/>
    <n v="1"/>
    <m/>
    <n v="0.97"/>
    <n v="1"/>
    <n v="1"/>
    <n v="1"/>
    <s v="N"/>
    <s v=" "/>
    <s v=" "/>
    <x v="0"/>
    <s v="X"/>
    <n v="12"/>
    <n v="1977"/>
    <s v=" "/>
    <s v=" "/>
    <s v="N"/>
    <s v="Electric Utility"/>
    <n v="1"/>
    <s v="DFO"/>
    <s v=""/>
    <s v=""/>
    <s v=""/>
    <s v=" "/>
    <s v="10M"/>
    <s v="N"/>
    <s v=""/>
    <s v=""/>
    <m/>
    <m/>
    <m/>
  </r>
  <r>
    <x v="78"/>
    <x v="78"/>
    <s v="AEA-059"/>
    <n v="13201"/>
    <x v="21"/>
    <n v="6301"/>
    <m/>
    <x v="20"/>
    <x v="11"/>
    <s v="150-0000"/>
    <x v="20"/>
    <x v="8"/>
    <s v="NA1"/>
    <s v="Petroleum Liquids"/>
    <x v="3"/>
    <n v="2021"/>
    <x v="2"/>
    <s v="S"/>
    <n v="1.1000000000000001"/>
    <m/>
    <n v="0.97"/>
    <n v="1.1000000000000001"/>
    <n v="1.1000000000000001"/>
    <n v="1"/>
    <s v="N"/>
    <s v=" "/>
    <s v=" "/>
    <x v="0"/>
    <s v="X"/>
    <n v="5"/>
    <n v="1988"/>
    <s v=" "/>
    <s v=" "/>
    <s v="Y"/>
    <s v="Electric Utility"/>
    <n v="1"/>
    <s v="DFO"/>
    <s v=""/>
    <s v=""/>
    <s v=""/>
    <s v=" "/>
    <s v="10M"/>
    <s v="N"/>
    <s v=""/>
    <s v=""/>
    <m/>
    <m/>
    <m/>
  </r>
  <r>
    <x v="78"/>
    <x v="78"/>
    <s v="AEA-059"/>
    <n v="13201"/>
    <x v="21"/>
    <n v="6301"/>
    <m/>
    <x v="20"/>
    <x v="11"/>
    <s v="150-0000"/>
    <x v="20"/>
    <x v="8"/>
    <s v="NA2"/>
    <s v="Petroleum Liquids"/>
    <x v="3"/>
    <n v="2021"/>
    <x v="2"/>
    <s v="S"/>
    <n v="1.1000000000000001"/>
    <m/>
    <n v="0.97"/>
    <n v="1.1000000000000001"/>
    <n v="1.1000000000000001"/>
    <n v="1"/>
    <s v="N"/>
    <s v=" "/>
    <s v=" "/>
    <x v="0"/>
    <s v="X"/>
    <n v="5"/>
    <n v="1988"/>
    <s v=" "/>
    <s v=" "/>
    <s v="Y"/>
    <s v="Electric Utility"/>
    <n v="1"/>
    <s v="DFO"/>
    <s v=""/>
    <s v=""/>
    <s v=""/>
    <s v=" "/>
    <s v="10M"/>
    <s v="N"/>
    <s v=""/>
    <s v=""/>
    <m/>
    <m/>
    <m/>
  </r>
  <r>
    <x v="78"/>
    <x v="78"/>
    <s v="AEA-059"/>
    <n v="13201"/>
    <x v="21"/>
    <n v="6301"/>
    <m/>
    <x v="20"/>
    <x v="11"/>
    <s v="150-0000"/>
    <x v="20"/>
    <x v="8"/>
    <s v="NA3"/>
    <s v="Petroleum Liquids"/>
    <x v="3"/>
    <n v="2021"/>
    <x v="2"/>
    <s v="S"/>
    <n v="0.8"/>
    <m/>
    <n v="0.97"/>
    <n v="0.8"/>
    <n v="0.8"/>
    <n v="0.8"/>
    <s v="N"/>
    <s v=" "/>
    <s v=" "/>
    <x v="0"/>
    <s v="X"/>
    <n v="5"/>
    <n v="1991"/>
    <s v=" "/>
    <s v=" "/>
    <s v="Y"/>
    <s v="Electric Utility"/>
    <n v="1"/>
    <s v="DFO"/>
    <s v=""/>
    <s v=""/>
    <s v=""/>
    <s v=" "/>
    <s v="10M"/>
    <s v="N"/>
    <s v=""/>
    <s v=""/>
    <m/>
    <m/>
    <m/>
  </r>
  <r>
    <x v="78"/>
    <x v="78"/>
    <s v="AEA-059"/>
    <n v="13201"/>
    <x v="21"/>
    <n v="6301"/>
    <m/>
    <x v="20"/>
    <x v="11"/>
    <s v="150-0000"/>
    <x v="20"/>
    <x v="8"/>
    <s v="NA4"/>
    <s v="Petroleum Liquids"/>
    <x v="3"/>
    <n v="2021"/>
    <x v="2"/>
    <s v="S"/>
    <n v="0.8"/>
    <m/>
    <n v="0.97"/>
    <n v="0.8"/>
    <n v="0.8"/>
    <n v="0.8"/>
    <s v="N"/>
    <s v=" "/>
    <s v=" "/>
    <x v="0"/>
    <s v="X"/>
    <n v="6"/>
    <n v="1992"/>
    <s v=" "/>
    <s v=" "/>
    <s v="Y"/>
    <s v="Electric Utility"/>
    <n v="1"/>
    <s v="DFO"/>
    <s v=""/>
    <s v=""/>
    <s v=""/>
    <s v=" "/>
    <s v="10M"/>
    <s v="N"/>
    <s v=""/>
    <s v=""/>
    <m/>
    <m/>
    <m/>
  </r>
  <r>
    <x v="78"/>
    <x v="78"/>
    <s v="AEA-059"/>
    <n v="13201"/>
    <x v="21"/>
    <n v="6301"/>
    <m/>
    <x v="20"/>
    <x v="11"/>
    <s v="150-0000"/>
    <x v="20"/>
    <x v="8"/>
    <s v="NA5"/>
    <s v="Petroleum Liquids"/>
    <x v="3"/>
    <n v="2021"/>
    <x v="2"/>
    <s v="S"/>
    <n v="0.8"/>
    <m/>
    <n v="0.97"/>
    <n v="0.8"/>
    <n v="0.8"/>
    <n v="0.8"/>
    <s v="N"/>
    <s v=" "/>
    <s v=" "/>
    <x v="0"/>
    <s v="X"/>
    <n v="9"/>
    <n v="1993"/>
    <s v=" "/>
    <s v=" "/>
    <s v="Y"/>
    <s v="Electric Utility"/>
    <n v="1"/>
    <s v="DFO"/>
    <s v=""/>
    <s v=""/>
    <s v=""/>
    <s v=" "/>
    <s v="10M"/>
    <s v="N"/>
    <s v=""/>
    <s v=""/>
    <m/>
    <m/>
    <m/>
  </r>
  <r>
    <x v="78"/>
    <x v="78"/>
    <s v="AEA-059"/>
    <n v="13201"/>
    <x v="21"/>
    <n v="6301"/>
    <m/>
    <x v="20"/>
    <x v="11"/>
    <s v="150-0000"/>
    <x v="20"/>
    <x v="8"/>
    <s v="NA6"/>
    <s v="Petroleum Liquids"/>
    <x v="3"/>
    <n v="2021"/>
    <x v="2"/>
    <s v="S"/>
    <n v="3.3"/>
    <m/>
    <n v="0.8"/>
    <n v="3"/>
    <n v="0.1"/>
    <n v="1.7"/>
    <s v="N"/>
    <s v=" "/>
    <s v=" "/>
    <x v="0"/>
    <s v="X"/>
    <n v="4"/>
    <n v="2019"/>
    <s v=" "/>
    <s v=" "/>
    <s v="N"/>
    <s v="Electric Utility"/>
    <n v="1"/>
    <s v="DFO"/>
    <s v=""/>
    <s v=""/>
    <s v=""/>
    <s v=" "/>
    <s v="10M"/>
    <s v="N"/>
    <s v=""/>
    <s v=""/>
    <m/>
    <m/>
    <m/>
  </r>
  <r>
    <x v="78"/>
    <x v="78"/>
    <s v="AEA-059"/>
    <n v="13201"/>
    <x v="21"/>
    <n v="6301"/>
    <m/>
    <x v="20"/>
    <x v="11"/>
    <s v="150-0000"/>
    <x v="20"/>
    <x v="8"/>
    <s v="NA7"/>
    <s v="Petroleum Liquids"/>
    <x v="3"/>
    <n v="2021"/>
    <x v="2"/>
    <s v="S"/>
    <n v="3.3"/>
    <m/>
    <n v="0.8"/>
    <n v="3"/>
    <n v="0.1"/>
    <n v="1.7"/>
    <s v="N"/>
    <s v=" "/>
    <s v=" "/>
    <x v="0"/>
    <s v="X"/>
    <n v="4"/>
    <n v="2019"/>
    <s v=" "/>
    <s v=" "/>
    <s v="N"/>
    <s v="Electric Utility"/>
    <n v="1"/>
    <s v="DFO"/>
    <s v=""/>
    <s v=""/>
    <s v=""/>
    <s v=" "/>
    <s v="10M"/>
    <s v="N"/>
    <s v=""/>
    <s v=""/>
    <m/>
    <m/>
    <m/>
  </r>
  <r>
    <x v="78"/>
    <x v="78"/>
    <s v="AEA-059"/>
    <n v="13201"/>
    <x v="21"/>
    <n v="6301"/>
    <m/>
    <x v="20"/>
    <x v="11"/>
    <s v="150-0000"/>
    <x v="20"/>
    <x v="8"/>
    <s v="5"/>
    <s v="Petroleum Liquids"/>
    <x v="3"/>
    <n v="2021"/>
    <x v="2"/>
    <s v="S"/>
    <n v="0.4"/>
    <m/>
    <n v="0.97"/>
    <n v="0.4"/>
    <n v="0.4"/>
    <s v=" "/>
    <s v="N"/>
    <s v=" "/>
    <s v=" "/>
    <x v="1"/>
    <s v="X"/>
    <n v="12"/>
    <n v="1977"/>
    <n v="8"/>
    <n v="2004"/>
    <s v="Y"/>
    <s v="Electric Utility"/>
    <n v="1"/>
    <s v="DFO"/>
    <s v=""/>
    <s v=""/>
    <s v=""/>
    <s v=" "/>
    <s v="10M"/>
    <s v="N"/>
    <s v="N"/>
    <s v="N"/>
    <m/>
    <m/>
    <m/>
  </r>
  <r>
    <x v="78"/>
    <x v="78"/>
    <s v="AEA-059"/>
    <n v="13201"/>
    <x v="21"/>
    <n v="6301"/>
    <m/>
    <x v="20"/>
    <x v="11"/>
    <s v="150-0000"/>
    <x v="20"/>
    <x v="8"/>
    <s v="6"/>
    <s v="Petroleum Liquids"/>
    <x v="3"/>
    <n v="2021"/>
    <x v="2"/>
    <s v="S"/>
    <n v="0.4"/>
    <m/>
    <n v="0.97"/>
    <n v="0.4"/>
    <n v="0.4"/>
    <s v=" "/>
    <s v="N"/>
    <s v=" "/>
    <s v=" "/>
    <x v="1"/>
    <s v="X"/>
    <n v="12"/>
    <n v="1977"/>
    <n v="8"/>
    <n v="2004"/>
    <s v="Y"/>
    <s v="Electric Utility"/>
    <n v="1"/>
    <s v="DFO"/>
    <s v=""/>
    <s v=""/>
    <s v=""/>
    <s v=" "/>
    <s v="10M"/>
    <s v="N"/>
    <s v="N"/>
    <s v="N"/>
    <m/>
    <m/>
    <m/>
  </r>
  <r>
    <x v="78"/>
    <x v="78"/>
    <s v="AEA-059"/>
    <n v="13201"/>
    <x v="21"/>
    <n v="6301"/>
    <m/>
    <x v="20"/>
    <x v="11"/>
    <s v="150-0000"/>
    <x v="20"/>
    <x v="8"/>
    <s v="7"/>
    <s v="Petroleum Liquids"/>
    <x v="3"/>
    <n v="2021"/>
    <x v="2"/>
    <s v="S"/>
    <n v="0.4"/>
    <m/>
    <n v="0.97"/>
    <n v="0.4"/>
    <n v="0.4"/>
    <s v=" "/>
    <s v="N"/>
    <s v=" "/>
    <s v=" "/>
    <x v="1"/>
    <s v="X"/>
    <n v="12"/>
    <n v="1977"/>
    <n v="8"/>
    <n v="2004"/>
    <s v="Y"/>
    <s v="Electric Utility"/>
    <n v="1"/>
    <s v="DFO"/>
    <s v=""/>
    <s v=""/>
    <s v=""/>
    <s v=" "/>
    <s v="10M"/>
    <s v="N"/>
    <s v="N"/>
    <s v="N"/>
    <m/>
    <m/>
    <m/>
  </r>
  <r>
    <x v="79"/>
    <x v="79"/>
    <s v="AEA-072"/>
    <n v="29297"/>
    <x v="22"/>
    <n v="6702"/>
    <m/>
    <x v="21"/>
    <x v="12"/>
    <s v="172-0000"/>
    <x v="21"/>
    <x v="1"/>
    <s v="HC1"/>
    <s v="Conventional Hydroelectric"/>
    <x v="0"/>
    <n v="2021"/>
    <x v="2"/>
    <s v="W"/>
    <n v="0.6"/>
    <m/>
    <n v="0.8"/>
    <n v="0.5"/>
    <n v="0.5"/>
    <n v="0.1"/>
    <s v="N"/>
    <s v=" "/>
    <s v=" "/>
    <x v="0"/>
    <s v="X"/>
    <n v="7"/>
    <n v="1984"/>
    <s v=" "/>
    <s v=" "/>
    <s v="N"/>
    <s v="Electric Utility"/>
    <n v="1"/>
    <s v="WAT"/>
    <s v=""/>
    <s v=""/>
    <s v=""/>
    <s v=" "/>
    <s v="10M"/>
    <s v="N"/>
    <s v=""/>
    <s v=""/>
    <m/>
    <m/>
    <m/>
  </r>
  <r>
    <x v="79"/>
    <x v="79"/>
    <s v="AEA-072"/>
    <n v="29297"/>
    <x v="22"/>
    <n v="6702"/>
    <m/>
    <x v="21"/>
    <x v="12"/>
    <s v="172-0000"/>
    <x v="21"/>
    <x v="1"/>
    <s v="HC2"/>
    <s v="Conventional Hydroelectric"/>
    <x v="0"/>
    <n v="2021"/>
    <x v="2"/>
    <s v="W"/>
    <n v="0.8"/>
    <m/>
    <n v="0.8"/>
    <n v="0.1"/>
    <n v="0.1"/>
    <n v="0.1"/>
    <s v="N"/>
    <s v=" "/>
    <s v=" "/>
    <x v="0"/>
    <s v="X"/>
    <n v="5"/>
    <n v="1984"/>
    <s v=" "/>
    <s v=" "/>
    <s v="N"/>
    <s v="Electric Utility"/>
    <n v="1"/>
    <s v="WAT"/>
    <s v=""/>
    <s v=""/>
    <s v=""/>
    <s v=" "/>
    <s v="10M"/>
    <s v="N"/>
    <s v=""/>
    <s v=""/>
    <m/>
    <m/>
    <m/>
  </r>
  <r>
    <x v="79"/>
    <x v="79"/>
    <s v="AEA-072"/>
    <n v="29297"/>
    <x v="22"/>
    <n v="6702"/>
    <m/>
    <x v="21"/>
    <x v="12"/>
    <s v="172-0000"/>
    <x v="21"/>
    <x v="1"/>
    <s v="IC6"/>
    <s v="Petroleum Liquids"/>
    <x v="3"/>
    <n v="2021"/>
    <x v="2"/>
    <s v="W"/>
    <n v="0.4"/>
    <m/>
    <n v="0.9"/>
    <n v="0.4"/>
    <n v="0.4"/>
    <n v="0.2"/>
    <s v="N"/>
    <s v=" "/>
    <s v=" "/>
    <x v="0"/>
    <s v="X"/>
    <n v="9"/>
    <n v="2008"/>
    <s v=" "/>
    <s v=" "/>
    <s v="N"/>
    <s v="Electric Utility"/>
    <n v="1"/>
    <s v="DFO"/>
    <s v=""/>
    <s v=""/>
    <s v=""/>
    <s v=" "/>
    <s v="10M"/>
    <s v="N"/>
    <s v=""/>
    <s v=""/>
    <m/>
    <m/>
    <m/>
  </r>
  <r>
    <x v="79"/>
    <x v="79"/>
    <s v="AEA-072"/>
    <n v="29297"/>
    <x v="22"/>
    <n v="6702"/>
    <m/>
    <x v="21"/>
    <x v="12"/>
    <s v="172-0000"/>
    <x v="21"/>
    <x v="1"/>
    <s v="IC7"/>
    <s v="Petroleum Liquids"/>
    <x v="3"/>
    <n v="2021"/>
    <x v="2"/>
    <s v="W"/>
    <n v="0.4"/>
    <m/>
    <n v="0.9"/>
    <n v="0.4"/>
    <n v="0.4"/>
    <n v="0.2"/>
    <s v="N"/>
    <s v=" "/>
    <s v=" "/>
    <x v="0"/>
    <s v="X"/>
    <n v="9"/>
    <n v="2008"/>
    <s v=" "/>
    <s v=" "/>
    <s v="N"/>
    <s v="Electric Utility"/>
    <n v="1"/>
    <s v="DFO"/>
    <s v=""/>
    <s v=""/>
    <s v=""/>
    <s v=" "/>
    <s v="10M"/>
    <s v="N"/>
    <s v=""/>
    <s v=""/>
    <m/>
    <m/>
    <m/>
  </r>
  <r>
    <x v="79"/>
    <x v="79"/>
    <s v="AEA-072"/>
    <n v="29297"/>
    <x v="22"/>
    <n v="6702"/>
    <m/>
    <x v="21"/>
    <x v="12"/>
    <s v="172-0000"/>
    <x v="21"/>
    <x v="1"/>
    <s v="IC8"/>
    <s v="Petroleum Liquids"/>
    <x v="3"/>
    <n v="2021"/>
    <x v="2"/>
    <s v="W"/>
    <n v="0.2"/>
    <m/>
    <n v="0.8"/>
    <n v="0.2"/>
    <n v="0.2"/>
    <n v="0.1"/>
    <s v="N"/>
    <s v=" "/>
    <s v=" "/>
    <x v="0"/>
    <s v="X"/>
    <n v="9"/>
    <n v="2008"/>
    <s v=" "/>
    <s v=" "/>
    <s v="N"/>
    <s v="Electric Utility"/>
    <n v="1"/>
    <s v="DFO"/>
    <s v=""/>
    <s v=""/>
    <s v=""/>
    <s v=" "/>
    <s v="10M"/>
    <s v="N"/>
    <s v=""/>
    <s v=""/>
    <m/>
    <m/>
    <m/>
  </r>
  <r>
    <x v="79"/>
    <x v="79"/>
    <s v="AEA-072"/>
    <n v="29297"/>
    <x v="22"/>
    <n v="6702"/>
    <m/>
    <x v="21"/>
    <x v="12"/>
    <s v="172-0000"/>
    <x v="21"/>
    <x v="1"/>
    <s v="IC1"/>
    <s v="Petroleum Liquids"/>
    <x v="3"/>
    <n v="2021"/>
    <x v="2"/>
    <s v="W"/>
    <n v="0.3"/>
    <m/>
    <s v=" "/>
    <n v="0.3"/>
    <n v="0.3"/>
    <s v=" "/>
    <s v=""/>
    <s v=" "/>
    <s v=" "/>
    <x v="1"/>
    <s v="X"/>
    <n v="12"/>
    <n v="1989"/>
    <n v="12"/>
    <n v="2011"/>
    <s v="N"/>
    <s v="Electric Utility"/>
    <n v="1"/>
    <s v="DFO"/>
    <s v=""/>
    <s v=""/>
    <s v=""/>
    <s v=" "/>
    <s v=""/>
    <s v=""/>
    <s v=""/>
    <s v=""/>
    <m/>
    <m/>
    <m/>
  </r>
  <r>
    <x v="79"/>
    <x v="79"/>
    <s v="AEA-072"/>
    <n v="29297"/>
    <x v="22"/>
    <n v="6702"/>
    <m/>
    <x v="21"/>
    <x v="12"/>
    <s v="172-0000"/>
    <x v="21"/>
    <x v="1"/>
    <s v="IC2"/>
    <s v="Petroleum Liquids"/>
    <x v="3"/>
    <n v="2021"/>
    <x v="2"/>
    <s v="W"/>
    <n v="0.1"/>
    <m/>
    <s v=" "/>
    <n v="0.1"/>
    <n v="0.1"/>
    <s v=" "/>
    <s v=""/>
    <s v=" "/>
    <s v=" "/>
    <x v="1"/>
    <s v="X"/>
    <n v="7"/>
    <n v="1964"/>
    <n v="12"/>
    <n v="2011"/>
    <s v="N"/>
    <s v="Electric Utility"/>
    <n v="1"/>
    <s v="DFO"/>
    <s v=""/>
    <s v=""/>
    <s v=""/>
    <s v=" "/>
    <s v=""/>
    <s v=""/>
    <s v=""/>
    <s v=""/>
    <m/>
    <m/>
    <m/>
  </r>
  <r>
    <x v="79"/>
    <x v="79"/>
    <s v="AEA-072"/>
    <n v="29297"/>
    <x v="22"/>
    <n v="6702"/>
    <m/>
    <x v="21"/>
    <x v="12"/>
    <s v="172-0000"/>
    <x v="21"/>
    <x v="1"/>
    <s v="IC3"/>
    <s v="Petroleum Liquids"/>
    <x v="3"/>
    <n v="2021"/>
    <x v="2"/>
    <s v="W"/>
    <n v="0.2"/>
    <m/>
    <s v=" "/>
    <n v="0.2"/>
    <n v="0.2"/>
    <s v=" "/>
    <s v=""/>
    <s v=" "/>
    <s v=" "/>
    <x v="1"/>
    <s v="X"/>
    <n v="9"/>
    <n v="1974"/>
    <n v="12"/>
    <n v="2011"/>
    <s v="N"/>
    <s v="Electric Utility"/>
    <n v="1"/>
    <s v="DFO"/>
    <s v=""/>
    <s v=""/>
    <s v=""/>
    <s v=" "/>
    <s v=""/>
    <s v=""/>
    <s v=""/>
    <s v=""/>
    <m/>
    <m/>
    <m/>
  </r>
  <r>
    <x v="79"/>
    <x v="79"/>
    <s v="AEA-072"/>
    <n v="29297"/>
    <x v="22"/>
    <n v="6702"/>
    <m/>
    <x v="21"/>
    <x v="12"/>
    <s v="172-0000"/>
    <x v="21"/>
    <x v="1"/>
    <s v="IC4"/>
    <s v="Petroleum Liquids"/>
    <x v="3"/>
    <n v="2021"/>
    <x v="2"/>
    <s v="W"/>
    <n v="0.2"/>
    <m/>
    <s v=" "/>
    <n v="0.2"/>
    <n v="0.2"/>
    <s v=" "/>
    <s v=""/>
    <s v=" "/>
    <s v=" "/>
    <x v="1"/>
    <s v="X"/>
    <n v="6"/>
    <n v="1980"/>
    <n v="12"/>
    <n v="2011"/>
    <s v="N"/>
    <s v="Electric Utility"/>
    <n v="1"/>
    <s v="DFO"/>
    <s v=""/>
    <s v=""/>
    <s v=""/>
    <s v=" "/>
    <s v=""/>
    <s v=""/>
    <s v=""/>
    <s v=""/>
    <m/>
    <m/>
    <m/>
  </r>
  <r>
    <x v="79"/>
    <x v="79"/>
    <s v="AEA-072"/>
    <n v="29297"/>
    <x v="22"/>
    <n v="6702"/>
    <m/>
    <x v="21"/>
    <x v="12"/>
    <s v="172-0000"/>
    <x v="21"/>
    <x v="1"/>
    <s v="IC5"/>
    <s v="Petroleum Liquids"/>
    <x v="3"/>
    <n v="2021"/>
    <x v="2"/>
    <s v="W"/>
    <n v="0.4"/>
    <m/>
    <s v=" "/>
    <n v="0.4"/>
    <n v="0.4"/>
    <s v=" "/>
    <s v=""/>
    <s v=" "/>
    <s v=" "/>
    <x v="1"/>
    <s v="X"/>
    <n v="7"/>
    <n v="1990"/>
    <n v="12"/>
    <n v="2011"/>
    <s v="N"/>
    <s v="Electric Utility"/>
    <n v="1"/>
    <s v="DFO"/>
    <s v=""/>
    <s v=""/>
    <s v=""/>
    <s v=" "/>
    <s v=""/>
    <s v="N"/>
    <s v=""/>
    <s v=""/>
    <m/>
    <m/>
    <m/>
  </r>
  <r>
    <x v="80"/>
    <x v="80"/>
    <s v="AEA-105"/>
    <n v="19558"/>
    <x v="23"/>
    <n v="6283"/>
    <m/>
    <x v="0"/>
    <x v="13"/>
    <s v="215-1985"/>
    <x v="0"/>
    <x v="0"/>
    <s v="5"/>
    <s v="Petroleum Liquids"/>
    <x v="3"/>
    <n v="2021"/>
    <x v="2"/>
    <s v="S"/>
    <n v="1.2"/>
    <m/>
    <n v="0.9"/>
    <n v="1.2"/>
    <n v="1.2"/>
    <n v="0.1"/>
    <s v="N"/>
    <s v=" "/>
    <s v=" "/>
    <x v="0"/>
    <s v="X"/>
    <n v="12"/>
    <n v="2004"/>
    <s v=" "/>
    <s v=" "/>
    <s v="N"/>
    <s v="Electric Utility"/>
    <n v="1"/>
    <s v="DFO"/>
    <s v=""/>
    <s v=""/>
    <s v=""/>
    <s v=" "/>
    <s v="10M"/>
    <s v="N"/>
    <s v="N"/>
    <s v=""/>
    <m/>
    <m/>
    <m/>
  </r>
  <r>
    <x v="80"/>
    <x v="80"/>
    <s v="AEA-105"/>
    <n v="19558"/>
    <x v="23"/>
    <n v="6283"/>
    <m/>
    <x v="0"/>
    <x v="13"/>
    <s v="215-1985"/>
    <x v="0"/>
    <x v="0"/>
    <s v="7"/>
    <s v="Petroleum Liquids"/>
    <x v="3"/>
    <n v="2021"/>
    <x v="2"/>
    <s v="S"/>
    <n v="1"/>
    <m/>
    <n v="0.8"/>
    <n v="1"/>
    <n v="1"/>
    <n v="0.1"/>
    <s v="N"/>
    <s v=" "/>
    <s v=" "/>
    <x v="0"/>
    <s v="X"/>
    <n v="10"/>
    <n v="2017"/>
    <s v=" "/>
    <s v=" "/>
    <s v="N"/>
    <s v="Electric Utility"/>
    <n v="1"/>
    <s v="DFO"/>
    <s v=""/>
    <s v=""/>
    <s v=""/>
    <s v=" "/>
    <s v="10M"/>
    <s v="N"/>
    <s v="N"/>
    <s v=""/>
    <m/>
    <m/>
    <m/>
  </r>
  <r>
    <x v="80"/>
    <x v="80"/>
    <s v="AEA-105"/>
    <n v="19558"/>
    <x v="23"/>
    <n v="6283"/>
    <m/>
    <x v="0"/>
    <x v="13"/>
    <s v="215-1985"/>
    <x v="0"/>
    <x v="0"/>
    <s v="1"/>
    <s v="Petroleum Liquids"/>
    <x v="3"/>
    <n v="2021"/>
    <x v="2"/>
    <s v="S"/>
    <n v="0.3"/>
    <m/>
    <s v=" "/>
    <n v="0.3"/>
    <n v="0.3"/>
    <s v=" "/>
    <s v=""/>
    <s v=" "/>
    <s v=" "/>
    <x v="1"/>
    <s v="X"/>
    <n v="8"/>
    <n v="1964"/>
    <n v="9"/>
    <n v="2003"/>
    <s v="N"/>
    <s v="Electric Utility"/>
    <n v="1"/>
    <s v="DFO"/>
    <s v=""/>
    <s v=""/>
    <s v=""/>
    <s v=" "/>
    <s v="10M"/>
    <s v="N"/>
    <s v="N"/>
    <s v="N"/>
    <m/>
    <m/>
    <m/>
  </r>
  <r>
    <x v="80"/>
    <x v="80"/>
    <s v="AEA-105"/>
    <n v="19558"/>
    <x v="23"/>
    <n v="6283"/>
    <m/>
    <x v="0"/>
    <x v="13"/>
    <s v="215-1985"/>
    <x v="0"/>
    <x v="0"/>
    <s v="2"/>
    <s v="Petroleum Liquids"/>
    <x v="3"/>
    <n v="2021"/>
    <x v="2"/>
    <s v="S"/>
    <n v="0.6"/>
    <m/>
    <s v=" "/>
    <n v="0.6"/>
    <n v="0.6"/>
    <s v=" "/>
    <s v=""/>
    <s v=" "/>
    <s v=" "/>
    <x v="1"/>
    <s v="X"/>
    <n v="8"/>
    <n v="1964"/>
    <n v="9"/>
    <n v="2003"/>
    <s v="N"/>
    <s v="Electric Utility"/>
    <n v="1"/>
    <s v="DFO"/>
    <s v=""/>
    <s v=""/>
    <s v=""/>
    <s v=" "/>
    <s v="10M"/>
    <s v="N"/>
    <s v="N"/>
    <s v="N"/>
    <m/>
    <m/>
    <m/>
  </r>
  <r>
    <x v="80"/>
    <x v="80"/>
    <s v="AEA-105"/>
    <n v="19558"/>
    <x v="23"/>
    <n v="6283"/>
    <m/>
    <x v="0"/>
    <x v="13"/>
    <s v="215-1985"/>
    <x v="0"/>
    <x v="0"/>
    <s v="3"/>
    <s v="Petroleum Liquids"/>
    <x v="3"/>
    <n v="2021"/>
    <x v="2"/>
    <s v="S"/>
    <n v="0.6"/>
    <m/>
    <s v=" "/>
    <n v="0.6"/>
    <n v="0.6"/>
    <s v=" "/>
    <s v=""/>
    <s v=" "/>
    <s v=" "/>
    <x v="1"/>
    <s v="X"/>
    <n v="8"/>
    <n v="1970"/>
    <n v="9"/>
    <n v="2003"/>
    <s v="N"/>
    <s v="Electric Utility"/>
    <n v="1"/>
    <s v="DFO"/>
    <s v=""/>
    <s v=""/>
    <s v=""/>
    <s v=" "/>
    <s v="10M"/>
    <s v="N"/>
    <s v="N"/>
    <s v="N"/>
    <m/>
    <m/>
    <m/>
  </r>
  <r>
    <x v="80"/>
    <x v="80"/>
    <s v="AEA-105"/>
    <n v="19558"/>
    <x v="23"/>
    <n v="6283"/>
    <m/>
    <x v="0"/>
    <x v="13"/>
    <s v="215-1985"/>
    <x v="0"/>
    <x v="0"/>
    <s v="4"/>
    <s v="Petroleum Liquids"/>
    <x v="3"/>
    <n v="2021"/>
    <x v="2"/>
    <s v="S"/>
    <n v="0.6"/>
    <m/>
    <s v=" "/>
    <n v="0.6"/>
    <n v="0.6"/>
    <s v=" "/>
    <s v="N"/>
    <s v=" "/>
    <s v=" "/>
    <x v="1"/>
    <s v="X"/>
    <n v="8"/>
    <n v="1979"/>
    <n v="9"/>
    <n v="2003"/>
    <s v="N"/>
    <s v="Electric Utility"/>
    <n v="1"/>
    <s v="DFO"/>
    <s v=""/>
    <s v=""/>
    <s v=""/>
    <s v=" "/>
    <s v=""/>
    <s v="N"/>
    <s v="N"/>
    <s v="N"/>
    <m/>
    <m/>
    <m/>
  </r>
  <r>
    <x v="80"/>
    <x v="80"/>
    <s v="AEA-105"/>
    <n v="19558"/>
    <x v="23"/>
    <n v="6283"/>
    <m/>
    <x v="0"/>
    <x v="13"/>
    <s v="215-1985"/>
    <x v="0"/>
    <x v="0"/>
    <s v="6"/>
    <s v="Petroleum Liquids"/>
    <x v="3"/>
    <n v="2021"/>
    <x v="2"/>
    <s v="S"/>
    <n v="1.2"/>
    <m/>
    <n v="0.9"/>
    <n v="1.2"/>
    <n v="1.2"/>
    <n v="0.1"/>
    <s v=""/>
    <s v=" "/>
    <s v=" "/>
    <x v="1"/>
    <s v="X"/>
    <n v="12"/>
    <n v="2004"/>
    <n v="9"/>
    <n v="2017"/>
    <s v="N"/>
    <s v="Electric Utility"/>
    <n v="1"/>
    <s v="DFO"/>
    <s v=""/>
    <s v=""/>
    <s v=""/>
    <s v=" "/>
    <s v="10M"/>
    <s v="N"/>
    <s v="N"/>
    <s v="N"/>
    <m/>
    <m/>
    <m/>
  </r>
  <r>
    <x v="81"/>
    <x v="81"/>
    <s v="AEA-105"/>
    <n v="19558"/>
    <x v="23"/>
    <n v="6292"/>
    <m/>
    <x v="0"/>
    <x v="13"/>
    <s v="215-1985"/>
    <x v="0"/>
    <x v="0"/>
    <s v="2"/>
    <s v="Natural Gas Fired Combustion Turbine"/>
    <x v="5"/>
    <n v="2021"/>
    <x v="2"/>
    <s v="S"/>
    <n v="20.7"/>
    <m/>
    <n v="0.95"/>
    <n v="17"/>
    <n v="19"/>
    <n v="2"/>
    <s v="N"/>
    <s v=" "/>
    <s v=" "/>
    <x v="0"/>
    <s v="X"/>
    <n v="11"/>
    <n v="1971"/>
    <s v=" "/>
    <s v=" "/>
    <s v="N"/>
    <s v="Electric Utility"/>
    <n v="1"/>
    <s v="NG"/>
    <s v=""/>
    <s v=""/>
    <s v=""/>
    <s v=" "/>
    <s v="1H"/>
    <s v="N"/>
    <s v="N"/>
    <s v=""/>
    <m/>
    <m/>
    <m/>
  </r>
  <r>
    <x v="81"/>
    <x v="81"/>
    <s v="AEA-105"/>
    <n v="19558"/>
    <x v="23"/>
    <n v="6292"/>
    <m/>
    <x v="0"/>
    <x v="13"/>
    <s v="215-1985"/>
    <x v="0"/>
    <x v="0"/>
    <s v="3"/>
    <s v="Natural Gas Fired Combustion Turbine"/>
    <x v="5"/>
    <n v="2021"/>
    <x v="2"/>
    <s v="S"/>
    <n v="28.8"/>
    <m/>
    <n v="0.95"/>
    <n v="22.9"/>
    <n v="26"/>
    <n v="5"/>
    <s v="N"/>
    <s v=" "/>
    <s v=" "/>
    <x v="0"/>
    <s v="X"/>
    <n v="12"/>
    <n v="1978"/>
    <s v=" "/>
    <s v=" "/>
    <s v="N"/>
    <s v="Electric Utility"/>
    <n v="1"/>
    <s v="NG"/>
    <s v=""/>
    <s v=""/>
    <s v=""/>
    <s v=" "/>
    <s v="1H"/>
    <s v="N"/>
    <s v="N"/>
    <s v=""/>
    <m/>
    <m/>
    <m/>
  </r>
  <r>
    <x v="81"/>
    <x v="81"/>
    <s v="AEA-105"/>
    <n v="19558"/>
    <x v="23"/>
    <n v="6292"/>
    <m/>
    <x v="0"/>
    <x v="13"/>
    <s v="215-1985"/>
    <x v="0"/>
    <x v="0"/>
    <s v="4"/>
    <s v="Natural Gas Fired Combustion Turbine"/>
    <x v="5"/>
    <n v="2021"/>
    <x v="2"/>
    <s v="S"/>
    <n v="27.2"/>
    <m/>
    <n v="0.95"/>
    <n v="22.5"/>
    <n v="26"/>
    <n v="5"/>
    <s v="N"/>
    <s v=" "/>
    <s v=" "/>
    <x v="0"/>
    <s v="X"/>
    <n v="11"/>
    <n v="1981"/>
    <s v=" "/>
    <s v=" "/>
    <s v="N"/>
    <s v="Electric Utility"/>
    <n v="1"/>
    <s v="NG"/>
    <s v=""/>
    <s v=""/>
    <s v=""/>
    <s v=" "/>
    <s v="1H"/>
    <s v="N"/>
    <s v="N"/>
    <s v=""/>
    <m/>
    <m/>
    <m/>
  </r>
  <r>
    <x v="82"/>
    <x v="82"/>
    <s v="AEA-105"/>
    <n v="19558"/>
    <x v="23"/>
    <n v="55966"/>
    <m/>
    <x v="0"/>
    <x v="13"/>
    <s v="215-1985"/>
    <x v="0"/>
    <x v="0"/>
    <s v="ST1"/>
    <s v="Natural Gas Fired Combined Cycle"/>
    <x v="9"/>
    <n v="2021"/>
    <x v="2"/>
    <s v="S"/>
    <n v="40"/>
    <m/>
    <n v="0.95"/>
    <n v="38"/>
    <n v="40"/>
    <n v="13"/>
    <s v="N"/>
    <s v=" "/>
    <s v=" "/>
    <x v="0"/>
    <s v="X"/>
    <n v="7"/>
    <n v="2013"/>
    <s v=" "/>
    <s v=" "/>
    <s v="N"/>
    <s v="Electric Utility"/>
    <n v="1"/>
    <s v="NG"/>
    <s v=""/>
    <s v="DFO"/>
    <s v=""/>
    <s v=" "/>
    <s v="12H"/>
    <s v="N"/>
    <s v="N"/>
    <s v=""/>
    <m/>
    <m/>
    <m/>
  </r>
  <r>
    <x v="82"/>
    <x v="82"/>
    <s v="AEA-105"/>
    <n v="19558"/>
    <x v="23"/>
    <n v="55966"/>
    <m/>
    <x v="0"/>
    <x v="13"/>
    <s v="215-1985"/>
    <x v="0"/>
    <x v="0"/>
    <s v="GT1"/>
    <s v="Natural Gas Fired Combined Cycle"/>
    <x v="10"/>
    <n v="2021"/>
    <x v="2"/>
    <s v="S"/>
    <n v="40.799999999999997"/>
    <m/>
    <n v="0.95"/>
    <n v="37.9"/>
    <n v="42"/>
    <n v="5"/>
    <s v="N"/>
    <s v=" "/>
    <s v=" "/>
    <x v="0"/>
    <s v="X"/>
    <n v="9"/>
    <n v="1986"/>
    <s v=" "/>
    <s v=" "/>
    <s v="N"/>
    <s v="Electric Utility"/>
    <n v="1"/>
    <s v="NG"/>
    <s v=""/>
    <s v="DFO"/>
    <s v=""/>
    <s v=" "/>
    <s v="1H"/>
    <s v="N"/>
    <s v="N"/>
    <s v=""/>
    <m/>
    <m/>
    <m/>
  </r>
  <r>
    <x v="83"/>
    <x v="83"/>
    <s v="AEA-057"/>
    <n v="12119"/>
    <x v="24"/>
    <n v="6555"/>
    <m/>
    <x v="22"/>
    <x v="14"/>
    <s v="143-0000"/>
    <x v="22"/>
    <x v="4"/>
    <s v="11"/>
    <s v="Petroleum Liquids"/>
    <x v="3"/>
    <n v="2021"/>
    <x v="2"/>
    <s v="S"/>
    <n v="0.4"/>
    <m/>
    <n v="0.8"/>
    <n v="0.4"/>
    <n v="0.4"/>
    <n v="0.1"/>
    <s v="N"/>
    <s v=" "/>
    <s v=" "/>
    <x v="0"/>
    <s v="X"/>
    <n v="4"/>
    <n v="2021"/>
    <s v=" "/>
    <s v=" "/>
    <s v="N"/>
    <s v="Electric Utility"/>
    <n v="1"/>
    <s v="DFO"/>
    <s v=""/>
    <s v=""/>
    <s v=""/>
    <n v="0"/>
    <s v="10M"/>
    <s v="N"/>
    <s v=""/>
    <s v=""/>
    <m/>
    <m/>
    <m/>
  </r>
  <r>
    <x v="83"/>
    <x v="83"/>
    <s v="AEA-057"/>
    <n v="12119"/>
    <x v="24"/>
    <n v="6555"/>
    <m/>
    <x v="22"/>
    <x v="14"/>
    <s v="143-0000"/>
    <x v="22"/>
    <x v="4"/>
    <s v="12"/>
    <s v="Petroleum Liquids"/>
    <x v="3"/>
    <n v="2021"/>
    <x v="2"/>
    <s v="S"/>
    <n v="0.4"/>
    <m/>
    <n v="0.8"/>
    <n v="0.4"/>
    <n v="0.4"/>
    <n v="0.1"/>
    <s v="N"/>
    <s v=" "/>
    <s v=" "/>
    <x v="0"/>
    <s v="X"/>
    <n v="4"/>
    <n v="2021"/>
    <s v=" "/>
    <s v=" "/>
    <s v="N"/>
    <s v="Electric Utility"/>
    <n v="1"/>
    <s v="DFO"/>
    <s v=""/>
    <s v=""/>
    <s v=""/>
    <s v=" "/>
    <s v="10M"/>
    <s v="N"/>
    <s v=""/>
    <s v=""/>
    <m/>
    <m/>
    <m/>
  </r>
  <r>
    <x v="83"/>
    <x v="83"/>
    <s v="AEA-057"/>
    <n v="12119"/>
    <x v="24"/>
    <n v="6555"/>
    <m/>
    <x v="22"/>
    <x v="14"/>
    <s v="143-0000"/>
    <x v="22"/>
    <x v="4"/>
    <s v="13"/>
    <s v="Petroleum Liquids"/>
    <x v="3"/>
    <n v="2021"/>
    <x v="2"/>
    <s v="S"/>
    <n v="0.4"/>
    <m/>
    <n v="0.8"/>
    <n v="0.4"/>
    <n v="0.4"/>
    <n v="0.1"/>
    <s v="N"/>
    <s v=" "/>
    <s v=" "/>
    <x v="0"/>
    <s v="X"/>
    <n v="4"/>
    <n v="2021"/>
    <s v=" "/>
    <s v=" "/>
    <s v="N"/>
    <s v="Electric Utility"/>
    <n v="1"/>
    <s v="DFO"/>
    <s v=""/>
    <s v=""/>
    <s v=""/>
    <n v="0"/>
    <s v="10M"/>
    <s v="N"/>
    <s v=""/>
    <s v=""/>
    <m/>
    <m/>
    <m/>
  </r>
  <r>
    <x v="83"/>
    <x v="83"/>
    <s v="AEA-057"/>
    <n v="12119"/>
    <x v="24"/>
    <n v="6555"/>
    <m/>
    <x v="22"/>
    <x v="14"/>
    <s v="143-0000"/>
    <x v="22"/>
    <x v="4"/>
    <s v="14"/>
    <s v="Petroleum Liquids"/>
    <x v="3"/>
    <n v="2021"/>
    <x v="2"/>
    <s v="S"/>
    <n v="0.4"/>
    <m/>
    <n v="0.8"/>
    <n v="0.4"/>
    <n v="0.4"/>
    <n v="0.1"/>
    <s v="N"/>
    <s v=" "/>
    <s v=" "/>
    <x v="0"/>
    <s v="X"/>
    <n v="4"/>
    <n v="2021"/>
    <s v=" "/>
    <s v=" "/>
    <s v="N"/>
    <s v="Electric Utility"/>
    <n v="1"/>
    <s v="DFO"/>
    <s v=""/>
    <s v=""/>
    <s v=""/>
    <n v="0"/>
    <s v="10M"/>
    <s v="N"/>
    <s v=""/>
    <s v=""/>
    <m/>
    <m/>
    <m/>
  </r>
  <r>
    <x v="83"/>
    <x v="83"/>
    <s v="AEA-057"/>
    <n v="12119"/>
    <x v="24"/>
    <n v="6555"/>
    <m/>
    <x v="22"/>
    <x v="14"/>
    <s v="143-0000"/>
    <x v="22"/>
    <x v="4"/>
    <s v="3"/>
    <s v="Petroleum Liquids"/>
    <x v="3"/>
    <n v="2021"/>
    <x v="2"/>
    <s v="S"/>
    <n v="0.2"/>
    <m/>
    <s v=" "/>
    <n v="0.2"/>
    <n v="0.2"/>
    <n v="0"/>
    <s v=""/>
    <s v=" "/>
    <s v=" "/>
    <x v="1"/>
    <s v="X"/>
    <n v="8"/>
    <n v="1979"/>
    <n v="10"/>
    <n v="2010"/>
    <s v="N"/>
    <s v="Electric Utility"/>
    <n v="1"/>
    <s v="DFO"/>
    <s v=""/>
    <s v=""/>
    <s v=""/>
    <s v=" "/>
    <s v=""/>
    <s v="N"/>
    <s v=""/>
    <s v=""/>
    <m/>
    <m/>
    <m/>
  </r>
  <r>
    <x v="83"/>
    <x v="83"/>
    <s v="AEA-057"/>
    <n v="12119"/>
    <x v="24"/>
    <n v="6555"/>
    <m/>
    <x v="22"/>
    <x v="14"/>
    <s v="143-0000"/>
    <x v="22"/>
    <x v="4"/>
    <s v="3A"/>
    <s v="Petroleum Liquids"/>
    <x v="3"/>
    <n v="2021"/>
    <x v="2"/>
    <s v="S"/>
    <n v="0.5"/>
    <m/>
    <n v="0.8"/>
    <n v="0.5"/>
    <n v="0.5"/>
    <n v="0.1"/>
    <s v="N"/>
    <s v=" "/>
    <s v=" "/>
    <x v="1"/>
    <s v="X"/>
    <n v="5"/>
    <n v="2011"/>
    <n v="4"/>
    <n v="2021"/>
    <s v="N"/>
    <s v="Electric Utility"/>
    <n v="1"/>
    <s v="DFO"/>
    <s v=""/>
    <s v=""/>
    <s v=""/>
    <s v=" "/>
    <s v="10M"/>
    <s v="N"/>
    <s v="N"/>
    <s v="N"/>
    <m/>
    <m/>
    <m/>
  </r>
  <r>
    <x v="83"/>
    <x v="83"/>
    <s v="AEA-057"/>
    <n v="12119"/>
    <x v="24"/>
    <n v="6555"/>
    <m/>
    <x v="22"/>
    <x v="14"/>
    <s v="143-0000"/>
    <x v="22"/>
    <x v="4"/>
    <s v="4"/>
    <s v="Petroleum Liquids"/>
    <x v="3"/>
    <n v="2021"/>
    <x v="2"/>
    <s v="S"/>
    <n v="0.2"/>
    <m/>
    <s v=" "/>
    <n v="0.1"/>
    <n v="0.2"/>
    <n v="0"/>
    <s v=""/>
    <s v=" "/>
    <s v=" "/>
    <x v="1"/>
    <s v="X"/>
    <n v="8"/>
    <n v="1979"/>
    <n v="10"/>
    <n v="2010"/>
    <s v="N"/>
    <s v="Electric Utility"/>
    <n v="1"/>
    <s v="DFO"/>
    <s v=""/>
    <s v=""/>
    <s v=""/>
    <s v=" "/>
    <s v=""/>
    <s v="N"/>
    <s v=""/>
    <s v=""/>
    <m/>
    <m/>
    <m/>
  </r>
  <r>
    <x v="83"/>
    <x v="83"/>
    <s v="AEA-057"/>
    <n v="12119"/>
    <x v="24"/>
    <n v="6555"/>
    <m/>
    <x v="22"/>
    <x v="14"/>
    <s v="143-0000"/>
    <x v="22"/>
    <x v="4"/>
    <s v="4A"/>
    <s v="Petroleum Liquids"/>
    <x v="3"/>
    <n v="2021"/>
    <x v="2"/>
    <s v="S"/>
    <n v="0.5"/>
    <m/>
    <n v="0.8"/>
    <n v="0.5"/>
    <n v="0.5"/>
    <n v="0.1"/>
    <s v="N"/>
    <s v=" "/>
    <s v=" "/>
    <x v="1"/>
    <s v="X"/>
    <n v="2"/>
    <n v="2011"/>
    <n v="4"/>
    <n v="2021"/>
    <s v="N"/>
    <s v="Electric Utility"/>
    <n v="1"/>
    <s v="DFO"/>
    <s v=""/>
    <s v=""/>
    <s v=""/>
    <s v=" "/>
    <s v="10M"/>
    <s v="N"/>
    <s v="N"/>
    <s v="N"/>
    <m/>
    <m/>
    <m/>
  </r>
  <r>
    <x v="83"/>
    <x v="83"/>
    <s v="AEA-057"/>
    <n v="12119"/>
    <x v="24"/>
    <n v="6555"/>
    <m/>
    <x v="22"/>
    <x v="14"/>
    <s v="143-0000"/>
    <x v="22"/>
    <x v="4"/>
    <s v="5"/>
    <s v="Petroleum Liquids"/>
    <x v="3"/>
    <n v="2021"/>
    <x v="2"/>
    <s v="S"/>
    <n v="0.6"/>
    <m/>
    <s v=" "/>
    <n v="0.6"/>
    <n v="0.6"/>
    <n v="0"/>
    <s v=""/>
    <s v=" "/>
    <s v=" "/>
    <x v="1"/>
    <s v="X"/>
    <n v="8"/>
    <n v="1979"/>
    <n v="10"/>
    <n v="2010"/>
    <s v="N"/>
    <s v="Electric Utility"/>
    <n v="1"/>
    <s v="DFO"/>
    <s v=""/>
    <s v=""/>
    <s v=""/>
    <s v=" "/>
    <s v=""/>
    <s v=""/>
    <s v=""/>
    <s v=""/>
    <m/>
    <m/>
    <m/>
  </r>
  <r>
    <x v="83"/>
    <x v="83"/>
    <s v="AEA-057"/>
    <n v="12119"/>
    <x v="24"/>
    <n v="6555"/>
    <m/>
    <x v="22"/>
    <x v="14"/>
    <s v="143-0000"/>
    <x v="22"/>
    <x v="4"/>
    <s v="6"/>
    <s v="Petroleum Liquids"/>
    <x v="3"/>
    <n v="2021"/>
    <x v="2"/>
    <s v="S"/>
    <n v="0.6"/>
    <m/>
    <n v="0.8"/>
    <n v="0.6"/>
    <n v="0.6"/>
    <n v="0.1"/>
    <s v="N"/>
    <s v=" "/>
    <s v=" "/>
    <x v="1"/>
    <s v="X"/>
    <n v="12"/>
    <n v="1988"/>
    <n v="4"/>
    <n v="2021"/>
    <s v="N"/>
    <s v="Electric Utility"/>
    <n v="1"/>
    <s v="DFO"/>
    <s v=""/>
    <s v=""/>
    <s v=""/>
    <s v=" "/>
    <s v="10M"/>
    <s v="N"/>
    <s v="N"/>
    <s v="N"/>
    <m/>
    <m/>
    <m/>
  </r>
  <r>
    <x v="83"/>
    <x v="83"/>
    <s v="AEA-057"/>
    <n v="12119"/>
    <x v="24"/>
    <n v="6555"/>
    <m/>
    <x v="22"/>
    <x v="14"/>
    <s v="143-0000"/>
    <x v="22"/>
    <x v="4"/>
    <s v="7"/>
    <s v="Petroleum Liquids"/>
    <x v="3"/>
    <n v="2021"/>
    <x v="2"/>
    <s v="S"/>
    <n v="0.6"/>
    <m/>
    <n v="0.8"/>
    <n v="0.6"/>
    <n v="0.6"/>
    <n v="0.1"/>
    <s v="N"/>
    <s v=" "/>
    <s v=" "/>
    <x v="1"/>
    <s v="X"/>
    <n v="4"/>
    <n v="1993"/>
    <n v="4"/>
    <n v="2021"/>
    <s v="N"/>
    <s v="Electric Utility"/>
    <n v="1"/>
    <s v="DFO"/>
    <s v=""/>
    <s v=""/>
    <s v=""/>
    <s v=" "/>
    <s v="10M"/>
    <s v="N"/>
    <s v="N"/>
    <s v="N"/>
    <m/>
    <m/>
    <m/>
  </r>
  <r>
    <x v="84"/>
    <x v="84"/>
    <s v="AEA-069"/>
    <n v="13870"/>
    <x v="25"/>
    <n v="109"/>
    <m/>
    <x v="23"/>
    <x v="15"/>
    <s v="169-0000"/>
    <x v="23"/>
    <x v="8"/>
    <s v="10"/>
    <s v="Petroleum Liquids"/>
    <x v="3"/>
    <n v="2021"/>
    <x v="2"/>
    <s v="S"/>
    <n v="1.1000000000000001"/>
    <m/>
    <n v="0.8"/>
    <n v="1.1000000000000001"/>
    <n v="1.1000000000000001"/>
    <n v="0.5"/>
    <s v="N"/>
    <s v=" "/>
    <s v=" "/>
    <x v="0"/>
    <s v="X"/>
    <n v="5"/>
    <n v="1988"/>
    <s v=" "/>
    <s v=" "/>
    <s v="N"/>
    <s v="Electric Utility"/>
    <n v="1"/>
    <s v="DFO"/>
    <s v=""/>
    <s v=""/>
    <s v=""/>
    <s v=" "/>
    <s v="10M"/>
    <s v="N"/>
    <s v="N"/>
    <s v="N"/>
    <m/>
    <m/>
    <m/>
  </r>
  <r>
    <x v="84"/>
    <x v="84"/>
    <s v="AEA-069"/>
    <n v="13870"/>
    <x v="25"/>
    <n v="109"/>
    <m/>
    <x v="23"/>
    <x v="15"/>
    <s v="169-0000"/>
    <x v="23"/>
    <x v="8"/>
    <s v="11"/>
    <s v="Petroleum Liquids"/>
    <x v="3"/>
    <n v="2021"/>
    <x v="2"/>
    <s v="S"/>
    <n v="1"/>
    <m/>
    <n v="0.8"/>
    <n v="1"/>
    <n v="1"/>
    <n v="0.5"/>
    <s v="N"/>
    <s v=" "/>
    <s v=" "/>
    <x v="0"/>
    <s v="X"/>
    <n v="11"/>
    <n v="2001"/>
    <s v=" "/>
    <s v=" "/>
    <s v="N"/>
    <s v="Electric Utility"/>
    <n v="1"/>
    <s v="DFO"/>
    <s v=""/>
    <s v=""/>
    <s v=""/>
    <s v=" "/>
    <s v="10M"/>
    <s v="N"/>
    <s v="N"/>
    <s v="N"/>
    <m/>
    <m/>
    <m/>
  </r>
  <r>
    <x v="84"/>
    <x v="84"/>
    <s v="AEA-069"/>
    <n v="13870"/>
    <x v="25"/>
    <n v="109"/>
    <m/>
    <x v="23"/>
    <x v="15"/>
    <s v="169-0000"/>
    <x v="23"/>
    <x v="8"/>
    <s v="12"/>
    <s v="Petroleum Liquids"/>
    <x v="3"/>
    <n v="2021"/>
    <x v="2"/>
    <s v="S"/>
    <n v="1"/>
    <m/>
    <n v="0.8"/>
    <n v="1"/>
    <n v="1"/>
    <n v="0.5"/>
    <s v="N"/>
    <s v=" "/>
    <s v=" "/>
    <x v="0"/>
    <s v="X"/>
    <n v="3"/>
    <n v="2006"/>
    <s v=" "/>
    <s v=" "/>
    <s v="N"/>
    <s v="Electric Utility"/>
    <n v="1"/>
    <s v="DFO"/>
    <s v=""/>
    <s v=""/>
    <s v=""/>
    <s v=" "/>
    <s v="10M"/>
    <s v="N"/>
    <s v="N"/>
    <s v="N"/>
    <m/>
    <m/>
    <m/>
  </r>
  <r>
    <x v="84"/>
    <x v="84"/>
    <s v="AEA-069"/>
    <n v="13870"/>
    <x v="25"/>
    <n v="109"/>
    <m/>
    <x v="23"/>
    <x v="15"/>
    <s v="169-0000"/>
    <x v="23"/>
    <x v="8"/>
    <s v="13"/>
    <s v="Petroleum Liquids"/>
    <x v="3"/>
    <n v="2021"/>
    <x v="2"/>
    <s v="S"/>
    <n v="1"/>
    <m/>
    <n v="0.8"/>
    <n v="1"/>
    <n v="1"/>
    <n v="0.5"/>
    <s v="N"/>
    <s v=" "/>
    <s v=" "/>
    <x v="0"/>
    <s v="X"/>
    <n v="4"/>
    <n v="2006"/>
    <s v=" "/>
    <s v=" "/>
    <s v="N"/>
    <s v="Electric Utility"/>
    <n v="1"/>
    <s v="DFO"/>
    <s v=""/>
    <s v=""/>
    <s v=""/>
    <s v=" "/>
    <s v="10M"/>
    <s v="N"/>
    <s v="N"/>
    <s v="N"/>
    <m/>
    <m/>
    <m/>
  </r>
  <r>
    <x v="84"/>
    <x v="84"/>
    <s v="AEA-069"/>
    <n v="13870"/>
    <x v="25"/>
    <n v="109"/>
    <m/>
    <x v="23"/>
    <x v="15"/>
    <s v="169-0000"/>
    <x v="23"/>
    <x v="8"/>
    <s v="14"/>
    <s v="Petroleum Liquids"/>
    <x v="3"/>
    <n v="2021"/>
    <x v="2"/>
    <s v="S"/>
    <n v="1"/>
    <m/>
    <n v="0.8"/>
    <n v="1"/>
    <n v="1"/>
    <n v="0.5"/>
    <s v="N"/>
    <s v=" "/>
    <s v=" "/>
    <x v="0"/>
    <s v="X"/>
    <n v="3"/>
    <n v="2008"/>
    <s v=" "/>
    <s v=" "/>
    <s v="N"/>
    <s v="Electric Utility"/>
    <n v="1"/>
    <s v="DFO"/>
    <s v=""/>
    <s v=""/>
    <s v=""/>
    <s v=" "/>
    <s v="10M"/>
    <s v="N"/>
    <s v="N"/>
    <s v="N"/>
    <m/>
    <m/>
    <m/>
  </r>
  <r>
    <x v="84"/>
    <x v="84"/>
    <s v="AEA-069"/>
    <n v="13870"/>
    <x v="25"/>
    <n v="109"/>
    <m/>
    <x v="23"/>
    <x v="15"/>
    <s v="169-0000"/>
    <x v="23"/>
    <x v="8"/>
    <s v="15"/>
    <s v="Petroleum Liquids"/>
    <x v="3"/>
    <n v="2021"/>
    <x v="2"/>
    <s v="S"/>
    <n v="1"/>
    <m/>
    <n v="0.8"/>
    <n v="1"/>
    <n v="1"/>
    <n v="0.5"/>
    <s v="N"/>
    <s v=" "/>
    <s v=" "/>
    <x v="0"/>
    <s v="X"/>
    <n v="5"/>
    <n v="2008"/>
    <s v=" "/>
    <s v=" "/>
    <s v="N"/>
    <s v="Electric Utility"/>
    <n v="1"/>
    <s v="DFO"/>
    <s v=""/>
    <s v=""/>
    <s v=""/>
    <s v=" "/>
    <s v="10M"/>
    <s v="N"/>
    <s v="N"/>
    <s v="N"/>
    <m/>
    <m/>
    <m/>
  </r>
  <r>
    <x v="84"/>
    <x v="84"/>
    <s v="AEA-069"/>
    <n v="13870"/>
    <x v="25"/>
    <n v="109"/>
    <m/>
    <x v="23"/>
    <x v="15"/>
    <s v="169-0000"/>
    <x v="23"/>
    <x v="8"/>
    <s v="16"/>
    <s v="Petroleum Liquids"/>
    <x v="3"/>
    <n v="2021"/>
    <x v="2"/>
    <s v="S"/>
    <n v="0.5"/>
    <m/>
    <n v="0.8"/>
    <n v="0.5"/>
    <n v="0.5"/>
    <n v="0.1"/>
    <s v="N"/>
    <s v=" "/>
    <s v=" "/>
    <x v="0"/>
    <s v="X"/>
    <n v="12"/>
    <n v="2009"/>
    <s v=" "/>
    <s v=" "/>
    <s v="N"/>
    <s v="Electric Utility"/>
    <n v="1"/>
    <s v="DFO"/>
    <s v=""/>
    <s v=""/>
    <s v=""/>
    <s v=" "/>
    <s v="10M"/>
    <s v="N"/>
    <s v="N"/>
    <s v="N"/>
    <m/>
    <m/>
    <m/>
  </r>
  <r>
    <x v="84"/>
    <x v="84"/>
    <s v="AEA-069"/>
    <n v="13870"/>
    <x v="25"/>
    <n v="109"/>
    <m/>
    <x v="23"/>
    <x v="15"/>
    <s v="169-0000"/>
    <x v="23"/>
    <x v="8"/>
    <s v="17"/>
    <s v="Petroleum Liquids"/>
    <x v="3"/>
    <n v="2021"/>
    <x v="2"/>
    <s v="S"/>
    <n v="2.2000000000000002"/>
    <m/>
    <n v="0.8"/>
    <n v="2.2000000000000002"/>
    <n v="2.2000000000000002"/>
    <n v="1"/>
    <s v="N"/>
    <s v=" "/>
    <s v=" "/>
    <x v="0"/>
    <s v="X"/>
    <n v="6"/>
    <n v="2019"/>
    <s v=" "/>
    <s v=" "/>
    <s v="N"/>
    <s v="Electric Utility"/>
    <n v="1"/>
    <s v="DFO"/>
    <s v=""/>
    <s v=""/>
    <s v=""/>
    <s v=" "/>
    <s v="10M"/>
    <s v="N"/>
    <s v=""/>
    <s v=""/>
    <m/>
    <m/>
    <m/>
  </r>
  <r>
    <x v="84"/>
    <x v="84"/>
    <s v="AEA-069"/>
    <n v="13870"/>
    <x v="25"/>
    <n v="109"/>
    <m/>
    <x v="23"/>
    <x v="15"/>
    <s v="169-0000"/>
    <x v="23"/>
    <x v="8"/>
    <s v="18"/>
    <s v="Petroleum Liquids"/>
    <x v="3"/>
    <n v="2021"/>
    <x v="2"/>
    <s v="S"/>
    <n v="2.2000000000000002"/>
    <m/>
    <n v="0.8"/>
    <n v="2.2000000000000002"/>
    <n v="2.2000000000000002"/>
    <n v="1"/>
    <s v="N"/>
    <s v=" "/>
    <s v=" "/>
    <x v="0"/>
    <s v="X"/>
    <n v="6"/>
    <n v="2019"/>
    <s v=" "/>
    <s v=" "/>
    <s v="N"/>
    <s v="Electric Utility"/>
    <n v="1"/>
    <s v="DFO"/>
    <s v=""/>
    <s v=""/>
    <s v=""/>
    <s v=" "/>
    <s v="10M"/>
    <s v="N"/>
    <s v=""/>
    <s v=""/>
    <m/>
    <m/>
    <m/>
  </r>
  <r>
    <x v="84"/>
    <x v="84"/>
    <s v="AEA-069"/>
    <n v="13870"/>
    <x v="25"/>
    <n v="109"/>
    <m/>
    <x v="23"/>
    <x v="15"/>
    <s v="169-0000"/>
    <x v="23"/>
    <x v="8"/>
    <s v="3"/>
    <s v="Petroleum Liquids"/>
    <x v="3"/>
    <n v="2021"/>
    <x v="2"/>
    <s v="S"/>
    <n v="0.3"/>
    <m/>
    <s v=" "/>
    <n v="0.3"/>
    <n v="0.3"/>
    <s v=" "/>
    <s v="N"/>
    <s v=" "/>
    <s v=" "/>
    <x v="1"/>
    <s v="X"/>
    <n v="1"/>
    <n v="1961"/>
    <n v="2"/>
    <n v="2009"/>
    <s v="N"/>
    <s v="Electric Utility"/>
    <n v="1"/>
    <s v="DFO"/>
    <s v=""/>
    <s v=""/>
    <s v=""/>
    <s v=" "/>
    <s v=""/>
    <s v=""/>
    <s v=""/>
    <s v=""/>
    <m/>
    <m/>
    <m/>
  </r>
  <r>
    <x v="84"/>
    <x v="84"/>
    <s v="AEA-069"/>
    <n v="13870"/>
    <x v="25"/>
    <n v="109"/>
    <m/>
    <x v="23"/>
    <x v="15"/>
    <s v="169-0000"/>
    <x v="23"/>
    <x v="8"/>
    <s v="4"/>
    <s v="Petroleum Liquids"/>
    <x v="3"/>
    <n v="2021"/>
    <x v="2"/>
    <s v="S"/>
    <n v="0.5"/>
    <m/>
    <s v=" "/>
    <n v="0.5"/>
    <n v="0.5"/>
    <s v=" "/>
    <s v="N"/>
    <s v=" "/>
    <s v=" "/>
    <x v="1"/>
    <s v="X"/>
    <n v="9"/>
    <n v="1967"/>
    <n v="5"/>
    <n v="2001"/>
    <s v="N"/>
    <s v="Electric Utility"/>
    <n v="1"/>
    <s v="DFO"/>
    <s v=""/>
    <s v=""/>
    <s v=""/>
    <s v=" "/>
    <s v=""/>
    <s v=""/>
    <s v="N"/>
    <s v=""/>
    <m/>
    <m/>
    <m/>
  </r>
  <r>
    <x v="84"/>
    <x v="84"/>
    <s v="AEA-069"/>
    <n v="13870"/>
    <x v="25"/>
    <n v="109"/>
    <m/>
    <x v="23"/>
    <x v="15"/>
    <s v="169-0000"/>
    <x v="23"/>
    <x v="8"/>
    <s v="5"/>
    <s v="Petroleum Liquids"/>
    <x v="3"/>
    <n v="2021"/>
    <x v="2"/>
    <s v="S"/>
    <n v="0.7"/>
    <m/>
    <s v=" "/>
    <n v="0.7"/>
    <n v="0.7"/>
    <s v=" "/>
    <s v="N"/>
    <s v=" "/>
    <s v=" "/>
    <x v="1"/>
    <s v="X"/>
    <n v="12"/>
    <n v="1973"/>
    <n v="3"/>
    <n v="2007"/>
    <s v="N"/>
    <s v="Electric Utility"/>
    <n v="1"/>
    <s v="DFO"/>
    <s v=""/>
    <s v=""/>
    <s v=""/>
    <s v=" "/>
    <s v=""/>
    <s v=""/>
    <s v="N"/>
    <s v=""/>
    <m/>
    <m/>
    <m/>
  </r>
  <r>
    <x v="84"/>
    <x v="84"/>
    <s v="AEA-069"/>
    <n v="13870"/>
    <x v="25"/>
    <n v="109"/>
    <m/>
    <x v="23"/>
    <x v="15"/>
    <s v="169-0000"/>
    <x v="23"/>
    <x v="8"/>
    <s v="6"/>
    <s v="Petroleum Liquids"/>
    <x v="3"/>
    <n v="2021"/>
    <x v="2"/>
    <s v="S"/>
    <n v="1"/>
    <m/>
    <s v=" "/>
    <n v="1"/>
    <n v="1"/>
    <s v=" "/>
    <s v="N"/>
    <s v=" "/>
    <s v=" "/>
    <x v="1"/>
    <s v="X"/>
    <n v="12"/>
    <n v="1976"/>
    <n v="10"/>
    <n v="2007"/>
    <s v="N"/>
    <s v="Electric Utility"/>
    <n v="1"/>
    <s v="DFO"/>
    <s v=""/>
    <s v=""/>
    <s v=""/>
    <s v=" "/>
    <s v=""/>
    <s v="N"/>
    <s v="N"/>
    <s v="N"/>
    <m/>
    <m/>
    <m/>
  </r>
  <r>
    <x v="84"/>
    <x v="84"/>
    <s v="AEA-069"/>
    <n v="13870"/>
    <x v="25"/>
    <n v="109"/>
    <m/>
    <x v="23"/>
    <x v="15"/>
    <s v="169-0000"/>
    <x v="23"/>
    <x v="8"/>
    <s v="8"/>
    <s v="Petroleum Liquids"/>
    <x v="3"/>
    <n v="2021"/>
    <x v="2"/>
    <s v="S"/>
    <n v="0.8"/>
    <m/>
    <s v=" "/>
    <n v="0.8"/>
    <n v="0.8"/>
    <s v=" "/>
    <s v="N"/>
    <s v=" "/>
    <s v=" "/>
    <x v="1"/>
    <s v="X"/>
    <n v="3"/>
    <n v="1985"/>
    <n v="4"/>
    <n v="2006"/>
    <s v="N"/>
    <s v="Electric Utility"/>
    <n v="1"/>
    <s v="DFO"/>
    <s v=""/>
    <s v=""/>
    <s v=""/>
    <s v=" "/>
    <s v=""/>
    <s v="N"/>
    <s v="N"/>
    <s v="N"/>
    <m/>
    <m/>
    <m/>
  </r>
  <r>
    <x v="84"/>
    <x v="84"/>
    <s v="AEA-069"/>
    <n v="13870"/>
    <x v="25"/>
    <n v="109"/>
    <m/>
    <x v="23"/>
    <x v="15"/>
    <s v="169-0000"/>
    <x v="23"/>
    <x v="8"/>
    <s v="IC9"/>
    <s v="Petroleum Liquids"/>
    <x v="3"/>
    <n v="2021"/>
    <x v="2"/>
    <s v="S"/>
    <n v="0.8"/>
    <m/>
    <s v=" "/>
    <n v="0.8"/>
    <n v="0.8"/>
    <s v=" "/>
    <s v="N"/>
    <s v=" "/>
    <s v=" "/>
    <x v="1"/>
    <s v="X"/>
    <n v="3"/>
    <n v="1985"/>
    <n v="3"/>
    <n v="2006"/>
    <s v="N"/>
    <s v="Electric Utility"/>
    <n v="1"/>
    <s v="DFO"/>
    <s v=""/>
    <s v=""/>
    <s v=""/>
    <s v=" "/>
    <s v=""/>
    <s v="N"/>
    <s v="N"/>
    <s v="N"/>
    <m/>
    <m/>
    <m/>
  </r>
  <r>
    <x v="85"/>
    <x v="85"/>
    <s v="AEA-037"/>
    <n v="7833"/>
    <x v="26"/>
    <n v="7174"/>
    <m/>
    <x v="24"/>
    <x v="16"/>
    <s v="119-0000"/>
    <x v="24"/>
    <x v="4"/>
    <s v="10"/>
    <s v="Petroleum Liquids"/>
    <x v="3"/>
    <n v="2021"/>
    <x v="2"/>
    <s v="S"/>
    <n v="0.4"/>
    <m/>
    <n v="0.98"/>
    <n v="0.2"/>
    <n v="0.3"/>
    <n v="0.2"/>
    <s v="N"/>
    <s v=" "/>
    <s v=" "/>
    <x v="0"/>
    <s v="X"/>
    <n v="12"/>
    <n v="2016"/>
    <s v=" "/>
    <s v=" "/>
    <s v="Y"/>
    <s v="Electric Utility"/>
    <n v="1"/>
    <s v="DFO"/>
    <s v=""/>
    <s v=""/>
    <s v=""/>
    <s v=" "/>
    <s v="10M"/>
    <s v="N"/>
    <s v="N"/>
    <s v=""/>
    <m/>
    <m/>
    <m/>
  </r>
  <r>
    <x v="85"/>
    <x v="85"/>
    <s v="AEA-037"/>
    <n v="7833"/>
    <x v="26"/>
    <n v="7174"/>
    <m/>
    <x v="24"/>
    <x v="16"/>
    <s v="119-0000"/>
    <x v="24"/>
    <x v="4"/>
    <s v="7"/>
    <s v="Petroleum Liquids"/>
    <x v="3"/>
    <n v="2021"/>
    <x v="2"/>
    <s v="S"/>
    <n v="1"/>
    <m/>
    <n v="0.98"/>
    <n v="0.4"/>
    <n v="0.6"/>
    <n v="0.2"/>
    <s v="N"/>
    <s v=" "/>
    <s v=" "/>
    <x v="0"/>
    <s v="X"/>
    <n v="10"/>
    <n v="2015"/>
    <s v=" "/>
    <s v=" "/>
    <s v="Y"/>
    <s v="Electric Utility"/>
    <n v="1"/>
    <s v="DFO"/>
    <s v=""/>
    <s v=""/>
    <s v=""/>
    <s v=" "/>
    <s v="10M"/>
    <s v="N"/>
    <s v=""/>
    <s v=""/>
    <m/>
    <m/>
    <m/>
  </r>
  <r>
    <x v="85"/>
    <x v="85"/>
    <s v="AEA-037"/>
    <n v="7833"/>
    <x v="26"/>
    <n v="7174"/>
    <m/>
    <x v="24"/>
    <x v="16"/>
    <s v="119-0000"/>
    <x v="24"/>
    <x v="4"/>
    <s v="8"/>
    <s v="Petroleum Liquids"/>
    <x v="3"/>
    <n v="2021"/>
    <x v="2"/>
    <s v="S"/>
    <n v="1"/>
    <m/>
    <n v="0.98"/>
    <n v="0.4"/>
    <n v="0.6"/>
    <n v="0.2"/>
    <s v="N"/>
    <s v=" "/>
    <s v=" "/>
    <x v="0"/>
    <s v="X"/>
    <n v="8"/>
    <n v="2016"/>
    <s v=" "/>
    <s v=" "/>
    <s v="Y"/>
    <s v="Electric Utility"/>
    <n v="1"/>
    <s v="DFO"/>
    <s v=""/>
    <s v=""/>
    <s v=""/>
    <s v=" "/>
    <s v="10M"/>
    <s v="N"/>
    <s v=""/>
    <s v=""/>
    <m/>
    <m/>
    <m/>
  </r>
  <r>
    <x v="85"/>
    <x v="85"/>
    <s v="AEA-037"/>
    <n v="7833"/>
    <x v="26"/>
    <n v="7174"/>
    <m/>
    <x v="24"/>
    <x v="16"/>
    <s v="119-0000"/>
    <x v="24"/>
    <x v="4"/>
    <s v="9"/>
    <s v="Petroleum Liquids"/>
    <x v="3"/>
    <n v="2021"/>
    <x v="2"/>
    <s v="S"/>
    <n v="0.4"/>
    <m/>
    <n v="0.98"/>
    <n v="0.2"/>
    <n v="0.3"/>
    <n v="0.2"/>
    <s v="N"/>
    <s v=" "/>
    <s v=" "/>
    <x v="0"/>
    <s v="X"/>
    <n v="12"/>
    <n v="2016"/>
    <s v=" "/>
    <s v=" "/>
    <s v="Y"/>
    <s v="Electric Utility"/>
    <n v="1"/>
    <s v="DFO"/>
    <s v=""/>
    <s v=""/>
    <s v=""/>
    <s v=" "/>
    <s v="10M"/>
    <s v="N"/>
    <s v=""/>
    <s v=""/>
    <m/>
    <m/>
    <m/>
  </r>
  <r>
    <x v="85"/>
    <x v="85"/>
    <s v="AEA-037"/>
    <n v="7833"/>
    <x v="26"/>
    <n v="7174"/>
    <m/>
    <x v="24"/>
    <x v="16"/>
    <s v="119-0000"/>
    <x v="24"/>
    <x v="4"/>
    <s v="1"/>
    <s v="Petroleum Liquids"/>
    <x v="3"/>
    <n v="2021"/>
    <x v="2"/>
    <s v="S"/>
    <n v="0.6"/>
    <m/>
    <n v="0.8"/>
    <n v="0.3"/>
    <n v="0.4"/>
    <n v="0.3"/>
    <s v=""/>
    <s v=" "/>
    <s v=" "/>
    <x v="1"/>
    <s v="X"/>
    <n v="5"/>
    <n v="1987"/>
    <n v="7"/>
    <n v="2018"/>
    <s v="N"/>
    <s v="Electric Utility"/>
    <n v="1"/>
    <s v="DFO"/>
    <s v=""/>
    <s v=""/>
    <s v=""/>
    <s v=" "/>
    <s v="10M"/>
    <s v="N"/>
    <s v="N"/>
    <s v="N"/>
    <m/>
    <m/>
    <m/>
  </r>
  <r>
    <x v="85"/>
    <x v="85"/>
    <s v="AEA-037"/>
    <n v="7833"/>
    <x v="26"/>
    <n v="7174"/>
    <m/>
    <x v="24"/>
    <x v="16"/>
    <s v="119-0000"/>
    <x v="24"/>
    <x v="4"/>
    <s v="2A"/>
    <s v="Petroleum Liquids"/>
    <x v="3"/>
    <n v="2021"/>
    <x v="2"/>
    <s v="S"/>
    <n v="0.5"/>
    <m/>
    <n v="0.8"/>
    <n v="0.3"/>
    <n v="0.4"/>
    <n v="0.2"/>
    <s v=""/>
    <s v=" "/>
    <s v=" "/>
    <x v="1"/>
    <s v="X"/>
    <n v="8"/>
    <n v="2012"/>
    <n v="8"/>
    <n v="2015"/>
    <s v="N"/>
    <s v="Electric Utility"/>
    <n v="1"/>
    <s v="DFO"/>
    <s v=""/>
    <s v=""/>
    <s v=""/>
    <s v=" "/>
    <s v="10M"/>
    <s v=""/>
    <s v="N"/>
    <s v="N"/>
    <m/>
    <m/>
    <m/>
  </r>
  <r>
    <x v="85"/>
    <x v="85"/>
    <s v="AEA-037"/>
    <n v="7833"/>
    <x v="26"/>
    <n v="7174"/>
    <m/>
    <x v="24"/>
    <x v="16"/>
    <s v="119-0000"/>
    <x v="24"/>
    <x v="4"/>
    <s v="3"/>
    <s v="Petroleum Liquids"/>
    <x v="3"/>
    <n v="2021"/>
    <x v="2"/>
    <s v="S"/>
    <n v="0.6"/>
    <m/>
    <n v="0.8"/>
    <n v="0.4"/>
    <n v="0.5"/>
    <s v=" "/>
    <s v=""/>
    <s v=" "/>
    <s v=" "/>
    <x v="1"/>
    <s v="X"/>
    <n v="9"/>
    <n v="1990"/>
    <n v="3"/>
    <n v="2009"/>
    <s v="N"/>
    <s v="Electric Utility"/>
    <n v="1"/>
    <s v="DFO"/>
    <s v=""/>
    <s v=""/>
    <s v=""/>
    <s v=" "/>
    <s v=""/>
    <s v=""/>
    <s v=""/>
    <s v="N"/>
    <m/>
    <m/>
    <m/>
  </r>
  <r>
    <x v="85"/>
    <x v="85"/>
    <s v="AEA-037"/>
    <n v="7833"/>
    <x v="26"/>
    <n v="7174"/>
    <m/>
    <x v="24"/>
    <x v="16"/>
    <s v="119-0000"/>
    <x v="24"/>
    <x v="4"/>
    <s v="4A"/>
    <s v="Petroleum Liquids"/>
    <x v="3"/>
    <n v="2021"/>
    <x v="2"/>
    <s v="S"/>
    <n v="0.5"/>
    <m/>
    <n v="0.8"/>
    <n v="0.3"/>
    <n v="0.4"/>
    <n v="0.2"/>
    <s v=""/>
    <s v=" "/>
    <s v=" "/>
    <x v="1"/>
    <s v="X"/>
    <n v="1"/>
    <n v="2011"/>
    <n v="8"/>
    <n v="2015"/>
    <s v="N"/>
    <s v="Electric Utility"/>
    <n v="1"/>
    <s v="DFO"/>
    <s v=""/>
    <s v=""/>
    <s v=""/>
    <s v=" "/>
    <s v="10M"/>
    <s v=""/>
    <s v="N"/>
    <s v=""/>
    <m/>
    <m/>
    <m/>
  </r>
  <r>
    <x v="85"/>
    <x v="85"/>
    <s v="AEA-037"/>
    <n v="7833"/>
    <x v="26"/>
    <n v="7174"/>
    <m/>
    <x v="24"/>
    <x v="16"/>
    <s v="119-0000"/>
    <x v="24"/>
    <x v="4"/>
    <s v="5"/>
    <s v="Petroleum Liquids"/>
    <x v="3"/>
    <n v="2021"/>
    <x v="2"/>
    <s v="S"/>
    <n v="0.5"/>
    <m/>
    <n v="0.8"/>
    <n v="0.4"/>
    <n v="0.5"/>
    <s v=" "/>
    <s v=""/>
    <s v=" "/>
    <s v=" "/>
    <x v="1"/>
    <s v="X"/>
    <n v="12"/>
    <n v="2000"/>
    <n v="11"/>
    <n v="2009"/>
    <s v="N"/>
    <s v="Electric Utility"/>
    <n v="1"/>
    <s v="DFO"/>
    <s v=""/>
    <s v=""/>
    <s v=""/>
    <s v=" "/>
    <s v=""/>
    <s v=""/>
    <s v=""/>
    <s v=""/>
    <m/>
    <m/>
    <m/>
  </r>
  <r>
    <x v="85"/>
    <x v="85"/>
    <s v="AEA-037"/>
    <n v="7833"/>
    <x v="26"/>
    <n v="7174"/>
    <m/>
    <x v="24"/>
    <x v="16"/>
    <s v="119-0000"/>
    <x v="24"/>
    <x v="4"/>
    <s v="6"/>
    <s v="Petroleum Liquids"/>
    <x v="3"/>
    <n v="2021"/>
    <x v="2"/>
    <s v="S"/>
    <n v="0.5"/>
    <m/>
    <n v="0.8"/>
    <n v="0.3"/>
    <n v="0.4"/>
    <n v="0.2"/>
    <s v=""/>
    <s v=" "/>
    <s v=" "/>
    <x v="1"/>
    <s v="X"/>
    <n v="11"/>
    <n v="2009"/>
    <n v="8"/>
    <n v="2015"/>
    <s v="N"/>
    <s v="Electric Utility"/>
    <n v="1"/>
    <s v="DFO"/>
    <s v=""/>
    <s v=""/>
    <s v=""/>
    <s v=" "/>
    <s v="10M"/>
    <s v="N"/>
    <s v="N"/>
    <s v=""/>
    <m/>
    <m/>
    <m/>
  </r>
  <r>
    <x v="86"/>
    <x v="86"/>
    <s v="AEA-090"/>
    <m/>
    <x v="27"/>
    <m/>
    <m/>
    <x v="25"/>
    <x v="17"/>
    <s v="188-0000"/>
    <x v="25"/>
    <x v="4"/>
    <n v="1"/>
    <s v="Internal Combustion Engine"/>
    <x v="3"/>
    <n v="2021"/>
    <x v="3"/>
    <m/>
    <n v="0.14000000000000001"/>
    <m/>
    <m/>
    <m/>
    <m/>
    <m/>
    <m/>
    <m/>
    <m/>
    <x v="0"/>
    <m/>
    <n v="6"/>
    <n v="2014"/>
    <m/>
    <m/>
    <m/>
    <s v="Electric Utility"/>
    <m/>
    <s v="DFO"/>
    <m/>
    <m/>
    <m/>
    <m/>
    <m/>
    <m/>
    <m/>
    <m/>
    <m/>
    <s v="John Deere"/>
    <s v="F717 CE"/>
  </r>
  <r>
    <x v="86"/>
    <x v="86"/>
    <s v="AEA-090"/>
    <m/>
    <x v="27"/>
    <m/>
    <m/>
    <x v="25"/>
    <x v="17"/>
    <s v="188-0000"/>
    <x v="25"/>
    <x v="4"/>
    <n v="2"/>
    <s v="Internal Combustion Engine"/>
    <x v="3"/>
    <n v="2021"/>
    <x v="3"/>
    <m/>
    <n v="9.6000000000000002E-2"/>
    <m/>
    <m/>
    <m/>
    <m/>
    <m/>
    <m/>
    <m/>
    <m/>
    <x v="0"/>
    <m/>
    <n v="6"/>
    <n v="2016"/>
    <m/>
    <m/>
    <m/>
    <s v="Electric Utility"/>
    <m/>
    <s v="DFO"/>
    <m/>
    <m/>
    <m/>
    <m/>
    <m/>
    <m/>
    <m/>
    <m/>
    <m/>
    <s v="John Deere"/>
    <s v="F867 C/E"/>
  </r>
  <r>
    <x v="87"/>
    <x v="87"/>
    <s v="AEA-086"/>
    <m/>
    <x v="28"/>
    <m/>
    <m/>
    <x v="26"/>
    <x v="18"/>
    <s v="184-0000"/>
    <x v="26"/>
    <x v="4"/>
    <n v="2"/>
    <s v="Internal Combustion Engine"/>
    <x v="3"/>
    <n v="2021"/>
    <x v="3"/>
    <m/>
    <n v="0.68"/>
    <m/>
    <m/>
    <m/>
    <m/>
    <m/>
    <m/>
    <m/>
    <m/>
    <x v="0"/>
    <m/>
    <n v="6"/>
    <n v="1993"/>
    <m/>
    <m/>
    <m/>
    <s v="Electric Utility"/>
    <m/>
    <s v="DFO"/>
    <m/>
    <m/>
    <m/>
    <m/>
    <m/>
    <m/>
    <m/>
    <m/>
    <m/>
    <s v="Caterpillar "/>
    <s v="3508-DITA"/>
  </r>
  <r>
    <x v="87"/>
    <x v="87"/>
    <s v="AEA-086"/>
    <m/>
    <x v="28"/>
    <m/>
    <m/>
    <x v="26"/>
    <x v="18"/>
    <s v="184-0000"/>
    <x v="26"/>
    <x v="4"/>
    <n v="3"/>
    <s v="Internal Combustion Engine"/>
    <x v="3"/>
    <n v="2021"/>
    <x v="3"/>
    <m/>
    <n v="0.43"/>
    <m/>
    <m/>
    <m/>
    <m/>
    <m/>
    <m/>
    <m/>
    <m/>
    <x v="0"/>
    <m/>
    <n v="6"/>
    <n v="1993"/>
    <m/>
    <m/>
    <m/>
    <s v="Electric Utility"/>
    <m/>
    <s v="DFO"/>
    <m/>
    <m/>
    <m/>
    <m/>
    <m/>
    <m/>
    <m/>
    <m/>
    <m/>
    <s v="Caterpillar"/>
    <s v="3508 DI"/>
  </r>
  <r>
    <x v="87"/>
    <x v="87"/>
    <s v="AEA-086"/>
    <m/>
    <x v="28"/>
    <m/>
    <m/>
    <x v="26"/>
    <x v="18"/>
    <s v="184-0000"/>
    <x v="26"/>
    <x v="4"/>
    <n v="4"/>
    <s v="Internal Combustion Engine"/>
    <x v="3"/>
    <n v="2021"/>
    <x v="3"/>
    <m/>
    <n v="0.17499999999999999"/>
    <m/>
    <m/>
    <m/>
    <m/>
    <m/>
    <m/>
    <m/>
    <m/>
    <x v="0"/>
    <m/>
    <n v="6"/>
    <n v="2017"/>
    <m/>
    <m/>
    <m/>
    <s v="Electric Utility"/>
    <m/>
    <s v="DFO"/>
    <m/>
    <m/>
    <m/>
    <m/>
    <m/>
    <m/>
    <m/>
    <m/>
    <m/>
    <s v="Detroit diesel "/>
    <s v="6063TK35"/>
  </r>
  <r>
    <x v="87"/>
    <x v="87"/>
    <s v="AEA-086"/>
    <m/>
    <x v="28"/>
    <m/>
    <m/>
    <x v="26"/>
    <x v="18"/>
    <s v="184-0000"/>
    <x v="26"/>
    <x v="4"/>
    <n v="1"/>
    <s v="Internal Combustion Engine"/>
    <x v="3"/>
    <n v="2021"/>
    <x v="3"/>
    <m/>
    <n v="0.32"/>
    <m/>
    <m/>
    <m/>
    <m/>
    <m/>
    <m/>
    <m/>
    <m/>
    <x v="0"/>
    <m/>
    <n v="6"/>
    <n v="2019"/>
    <m/>
    <m/>
    <m/>
    <s v="Electric Utility"/>
    <m/>
    <s v="DFO"/>
    <m/>
    <m/>
    <m/>
    <m/>
    <m/>
    <m/>
    <m/>
    <m/>
    <m/>
    <s v="Detroit diesel "/>
    <s v="6063TK35"/>
  </r>
  <r>
    <x v="88"/>
    <x v="88"/>
    <s v="AEA-130"/>
    <n v="17271"/>
    <x v="29"/>
    <n v="93"/>
    <m/>
    <x v="0"/>
    <x v="19"/>
    <s v="219-0000"/>
    <x v="27"/>
    <x v="1"/>
    <s v="3"/>
    <s v="Conventional Hydroelectric"/>
    <x v="0"/>
    <n v="2021"/>
    <x v="2"/>
    <s v="S"/>
    <n v="5.3"/>
    <m/>
    <n v="0.8"/>
    <n v="5.3"/>
    <n v="5.3"/>
    <n v="1"/>
    <s v="N"/>
    <s v=" "/>
    <s v=" "/>
    <x v="0"/>
    <s v="X"/>
    <n v="10"/>
    <n v="2014"/>
    <s v=" "/>
    <s v=" "/>
    <s v="N"/>
    <s v="Electric Utility"/>
    <n v="1"/>
    <s v="WAT"/>
    <s v=""/>
    <s v=""/>
    <s v=""/>
    <s v=" "/>
    <s v="1H"/>
    <s v="N"/>
    <s v=""/>
    <s v=""/>
    <m/>
    <m/>
    <m/>
  </r>
  <r>
    <x v="88"/>
    <x v="88"/>
    <s v="AEA-130"/>
    <n v="17271"/>
    <x v="29"/>
    <n v="93"/>
    <m/>
    <x v="0"/>
    <x v="19"/>
    <s v="219-0000"/>
    <x v="27"/>
    <x v="1"/>
    <s v="4"/>
    <s v="Conventional Hydroelectric"/>
    <x v="0"/>
    <n v="2021"/>
    <x v="2"/>
    <s v="S"/>
    <n v="5.3"/>
    <m/>
    <n v="0.8"/>
    <n v="5.3"/>
    <n v="5.3"/>
    <n v="1"/>
    <s v="N"/>
    <s v=" "/>
    <s v=" "/>
    <x v="0"/>
    <s v="X"/>
    <n v="10"/>
    <n v="2014"/>
    <s v=" "/>
    <s v=" "/>
    <s v="N"/>
    <s v="Electric Utility"/>
    <n v="1"/>
    <s v="WAT"/>
    <s v=""/>
    <s v=""/>
    <s v=""/>
    <s v=" "/>
    <s v="1H"/>
    <s v="N"/>
    <s v=""/>
    <s v=""/>
    <m/>
    <m/>
    <m/>
  </r>
  <r>
    <x v="88"/>
    <x v="88"/>
    <s v="AEA-130"/>
    <n v="17271"/>
    <x v="29"/>
    <n v="93"/>
    <m/>
    <x v="0"/>
    <x v="19"/>
    <s v="219-0000"/>
    <x v="27"/>
    <x v="1"/>
    <s v="5"/>
    <s v="Conventional Hydroelectric"/>
    <x v="0"/>
    <n v="2021"/>
    <x v="2"/>
    <s v="S"/>
    <n v="5.3"/>
    <m/>
    <n v="0.8"/>
    <n v="5.3"/>
    <n v="5.3"/>
    <n v="1"/>
    <s v="N"/>
    <s v=" "/>
    <s v=" "/>
    <x v="0"/>
    <s v="X"/>
    <n v="10"/>
    <n v="2014"/>
    <s v=" "/>
    <s v=" "/>
    <s v="N"/>
    <s v="Electric Utility"/>
    <n v="1"/>
    <s v="WAT"/>
    <s v=""/>
    <s v=""/>
    <s v=""/>
    <s v=" "/>
    <s v="1H"/>
    <s v="N"/>
    <s v=""/>
    <s v=""/>
    <m/>
    <m/>
    <m/>
  </r>
  <r>
    <x v="88"/>
    <x v="88"/>
    <s v="AEA-130"/>
    <n v="17271"/>
    <x v="29"/>
    <n v="93"/>
    <m/>
    <x v="0"/>
    <x v="19"/>
    <s v="219-0000"/>
    <x v="27"/>
    <x v="1"/>
    <s v="1"/>
    <s v="Conventional Hydroelectric"/>
    <x v="0"/>
    <n v="2021"/>
    <x v="2"/>
    <s v="S"/>
    <n v="3.5"/>
    <m/>
    <n v="0.8"/>
    <n v="3.5"/>
    <n v="3.5"/>
    <n v="1"/>
    <s v="N"/>
    <s v=" "/>
    <s v=" "/>
    <x v="1"/>
    <s v="X"/>
    <n v="6"/>
    <n v="1961"/>
    <n v="8"/>
    <n v="2014"/>
    <s v="N"/>
    <s v="Electric Utility"/>
    <n v="1"/>
    <s v="WAT"/>
    <s v=""/>
    <s v=""/>
    <s v=""/>
    <s v=" "/>
    <s v="1H"/>
    <s v="N"/>
    <s v=""/>
    <s v=""/>
    <m/>
    <m/>
    <m/>
  </r>
  <r>
    <x v="88"/>
    <x v="88"/>
    <s v="AEA-130"/>
    <n v="17271"/>
    <x v="29"/>
    <n v="93"/>
    <m/>
    <x v="0"/>
    <x v="19"/>
    <s v="219-0000"/>
    <x v="27"/>
    <x v="1"/>
    <s v="2"/>
    <s v="Conventional Hydroelectric"/>
    <x v="0"/>
    <n v="2021"/>
    <x v="2"/>
    <s v="S"/>
    <n v="3.5"/>
    <m/>
    <n v="0.8"/>
    <n v="3.5"/>
    <n v="3.5"/>
    <n v="1"/>
    <s v="N"/>
    <s v=" "/>
    <s v=" "/>
    <x v="1"/>
    <s v="X"/>
    <n v="6"/>
    <n v="1961"/>
    <n v="8"/>
    <n v="2014"/>
    <s v="N"/>
    <s v="Electric Utility"/>
    <n v="1"/>
    <s v="WAT"/>
    <s v=""/>
    <s v=""/>
    <s v=""/>
    <s v=" "/>
    <s v="1H"/>
    <s v="N"/>
    <s v=""/>
    <s v=""/>
    <m/>
    <m/>
    <m/>
  </r>
  <r>
    <x v="89"/>
    <x v="89"/>
    <s v="AEA-130"/>
    <n v="17271"/>
    <x v="29"/>
    <n v="313"/>
    <m/>
    <x v="0"/>
    <x v="19"/>
    <s v="219-0000"/>
    <x v="27"/>
    <x v="1"/>
    <s v="1"/>
    <s v="Conventional Hydroelectric"/>
    <x v="0"/>
    <n v="2021"/>
    <x v="2"/>
    <s v="S"/>
    <n v="9.3000000000000007"/>
    <m/>
    <n v="0.8"/>
    <n v="9.3000000000000007"/>
    <n v="9.3000000000000007"/>
    <n v="4"/>
    <s v="N"/>
    <s v=" "/>
    <s v=" "/>
    <x v="0"/>
    <s v="X"/>
    <n v="4"/>
    <n v="1982"/>
    <s v=" "/>
    <s v=" "/>
    <s v="N"/>
    <s v="Electric Utility"/>
    <n v="1"/>
    <s v="WAT"/>
    <s v=""/>
    <s v=""/>
    <s v=""/>
    <s v=" "/>
    <s v="1H"/>
    <s v="N"/>
    <s v=""/>
    <s v=""/>
    <m/>
    <m/>
    <m/>
  </r>
  <r>
    <x v="89"/>
    <x v="89"/>
    <s v="AEA-130"/>
    <n v="17271"/>
    <x v="29"/>
    <n v="313"/>
    <m/>
    <x v="0"/>
    <x v="19"/>
    <s v="219-0000"/>
    <x v="27"/>
    <x v="1"/>
    <s v="2"/>
    <s v="Conventional Hydroelectric"/>
    <x v="0"/>
    <n v="2021"/>
    <x v="2"/>
    <s v="S"/>
    <n v="9.3000000000000007"/>
    <m/>
    <n v="0.8"/>
    <n v="9.3000000000000007"/>
    <n v="9.3000000000000007"/>
    <n v="4"/>
    <s v="N"/>
    <s v=" "/>
    <s v=" "/>
    <x v="0"/>
    <s v="X"/>
    <n v="10"/>
    <n v="1982"/>
    <s v=" "/>
    <s v=" "/>
    <s v="N"/>
    <s v="Electric Utility"/>
    <n v="1"/>
    <s v="WAT"/>
    <s v=""/>
    <s v=""/>
    <s v=""/>
    <s v=" "/>
    <s v="1H"/>
    <s v="N"/>
    <s v=""/>
    <s v=""/>
    <m/>
    <m/>
    <m/>
  </r>
  <r>
    <x v="90"/>
    <x v="90"/>
    <s v="AEA-130"/>
    <n v="17271"/>
    <x v="29"/>
    <n v="6801"/>
    <m/>
    <x v="0"/>
    <x v="19"/>
    <s v="219-0000"/>
    <x v="27"/>
    <x v="1"/>
    <s v="1"/>
    <s v="Petroleum Liquids"/>
    <x v="3"/>
    <n v="2021"/>
    <x v="2"/>
    <s v="S"/>
    <n v="2"/>
    <m/>
    <n v="0.8"/>
    <n v="2"/>
    <n v="2"/>
    <n v="1"/>
    <s v="N"/>
    <s v=" "/>
    <s v=" "/>
    <x v="0"/>
    <s v="X"/>
    <n v="8"/>
    <n v="1979"/>
    <s v=" "/>
    <s v=" "/>
    <s v="N"/>
    <s v="Electric Utility"/>
    <n v="1"/>
    <s v="DFO"/>
    <s v=""/>
    <s v=""/>
    <s v=""/>
    <s v=" "/>
    <s v="1H"/>
    <s v="N"/>
    <s v="N"/>
    <s v=""/>
    <m/>
    <m/>
    <m/>
  </r>
  <r>
    <x v="90"/>
    <x v="90"/>
    <s v="AEA-130"/>
    <n v="17271"/>
    <x v="29"/>
    <n v="6801"/>
    <m/>
    <x v="0"/>
    <x v="19"/>
    <s v="219-0000"/>
    <x v="27"/>
    <x v="1"/>
    <s v="2"/>
    <s v="Petroleum Liquids"/>
    <x v="3"/>
    <n v="2021"/>
    <x v="2"/>
    <s v="S"/>
    <n v="2.8"/>
    <m/>
    <n v="0.8"/>
    <n v="2.8"/>
    <n v="2.8"/>
    <n v="1"/>
    <s v="N"/>
    <s v=" "/>
    <s v=" "/>
    <x v="0"/>
    <s v="X"/>
    <n v="8"/>
    <n v="1979"/>
    <s v=" "/>
    <s v=" "/>
    <s v="N"/>
    <s v="Electric Utility"/>
    <n v="1"/>
    <s v="DFO"/>
    <s v=""/>
    <s v=""/>
    <s v=""/>
    <s v=" "/>
    <s v="1H"/>
    <s v="N"/>
    <s v=""/>
    <s v=""/>
    <m/>
    <m/>
    <m/>
  </r>
  <r>
    <x v="90"/>
    <x v="90"/>
    <s v="AEA-130"/>
    <n v="17271"/>
    <x v="29"/>
    <n v="6801"/>
    <m/>
    <x v="0"/>
    <x v="19"/>
    <s v="219-0000"/>
    <x v="27"/>
    <x v="1"/>
    <s v="3"/>
    <s v="Petroleum Liquids"/>
    <x v="3"/>
    <n v="2021"/>
    <x v="2"/>
    <s v="S"/>
    <n v="2.8"/>
    <m/>
    <n v="0.8"/>
    <n v="2.8"/>
    <n v="2.8"/>
    <n v="1"/>
    <s v="N"/>
    <s v=" "/>
    <s v=" "/>
    <x v="0"/>
    <s v="X"/>
    <n v="8"/>
    <n v="1979"/>
    <s v=" "/>
    <s v=" "/>
    <s v="N"/>
    <s v="Electric Utility"/>
    <n v="1"/>
    <s v="DFO"/>
    <s v=""/>
    <s v=""/>
    <s v=""/>
    <s v=" "/>
    <s v="1H"/>
    <s v="N"/>
    <s v=""/>
    <s v=""/>
    <m/>
    <m/>
    <m/>
  </r>
  <r>
    <x v="90"/>
    <x v="90"/>
    <s v="AEA-130"/>
    <n v="17271"/>
    <x v="29"/>
    <n v="6801"/>
    <m/>
    <x v="0"/>
    <x v="19"/>
    <s v="219-0000"/>
    <x v="27"/>
    <x v="1"/>
    <s v="4"/>
    <s v="Petroleum Liquids"/>
    <x v="3"/>
    <n v="2021"/>
    <x v="2"/>
    <s v="S"/>
    <n v="4.5"/>
    <m/>
    <n v="0.8"/>
    <n v="4"/>
    <n v="4"/>
    <n v="2.5"/>
    <s v="N"/>
    <s v=" "/>
    <s v=" "/>
    <x v="0"/>
    <s v="X"/>
    <n v="7"/>
    <n v="2002"/>
    <s v=" "/>
    <s v=" "/>
    <s v="N"/>
    <s v="Electric Utility"/>
    <n v="1"/>
    <s v="DFO"/>
    <s v=""/>
    <s v=""/>
    <s v=""/>
    <s v=" "/>
    <s v="1H"/>
    <s v="N"/>
    <s v=""/>
    <s v=""/>
    <m/>
    <m/>
    <m/>
  </r>
  <r>
    <x v="90"/>
    <x v="90"/>
    <s v="AEA-130"/>
    <n v="17271"/>
    <x v="29"/>
    <n v="6801"/>
    <m/>
    <x v="0"/>
    <x v="19"/>
    <s v="219-0000"/>
    <x v="27"/>
    <x v="1"/>
    <s v="5"/>
    <s v="Petroleum Liquids"/>
    <x v="3"/>
    <n v="2021"/>
    <x v="2"/>
    <s v="S"/>
    <n v="13.5"/>
    <m/>
    <n v="0.8"/>
    <n v="13.5"/>
    <n v="13.5"/>
    <n v="10"/>
    <s v="N"/>
    <s v=" "/>
    <s v=" "/>
    <x v="0"/>
    <s v="X"/>
    <n v="8"/>
    <n v="2014"/>
    <s v=" "/>
    <s v=" "/>
    <s v="N"/>
    <s v="Electric Utility"/>
    <n v="1"/>
    <s v="DFO"/>
    <s v=""/>
    <s v=""/>
    <s v=""/>
    <s v=" "/>
    <s v="1H"/>
    <s v="N"/>
    <s v=""/>
    <s v=""/>
    <m/>
    <m/>
    <m/>
  </r>
  <r>
    <x v="91"/>
    <x v="91"/>
    <s v="AEA-131"/>
    <n v="10210"/>
    <x v="30"/>
    <n v="70"/>
    <m/>
    <x v="0"/>
    <x v="20"/>
    <s v="217-2009"/>
    <x v="3"/>
    <x v="1"/>
    <s v="1"/>
    <s v="Conventional Hydroelectric"/>
    <x v="0"/>
    <n v="2021"/>
    <x v="2"/>
    <s v="S"/>
    <n v="11.3"/>
    <m/>
    <n v="0.9"/>
    <n v="11.3"/>
    <n v="11.3"/>
    <n v="1"/>
    <s v="N"/>
    <s v=" "/>
    <n v="2020"/>
    <x v="0"/>
    <s v="X"/>
    <n v="6"/>
    <n v="1984"/>
    <s v=" "/>
    <s v=" "/>
    <s v="N"/>
    <s v="Commercial Non-CHP"/>
    <n v="4"/>
    <s v="WAT"/>
    <s v=""/>
    <s v=""/>
    <s v=""/>
    <s v=" "/>
    <s v="10M"/>
    <s v=""/>
    <s v=""/>
    <s v=""/>
    <m/>
    <m/>
    <m/>
  </r>
  <r>
    <x v="91"/>
    <x v="91"/>
    <s v="AEA-131"/>
    <n v="10210"/>
    <x v="30"/>
    <n v="70"/>
    <m/>
    <x v="0"/>
    <x v="20"/>
    <s v="217-2009"/>
    <x v="3"/>
    <x v="1"/>
    <s v="2"/>
    <s v="Conventional Hydroelectric"/>
    <x v="0"/>
    <n v="2021"/>
    <x v="2"/>
    <s v="S"/>
    <n v="11.3"/>
    <m/>
    <n v="0.9"/>
    <n v="11.3"/>
    <n v="11.3"/>
    <n v="1"/>
    <s v="N"/>
    <s v=" "/>
    <n v="2020"/>
    <x v="0"/>
    <s v="X"/>
    <n v="6"/>
    <n v="1984"/>
    <s v=" "/>
    <s v=" "/>
    <s v="N"/>
    <s v="Commercial Non-CHP"/>
    <n v="4"/>
    <s v="WAT"/>
    <s v=""/>
    <s v=""/>
    <s v=""/>
    <s v=" "/>
    <s v="10M"/>
    <s v=""/>
    <s v=""/>
    <s v=""/>
    <m/>
    <m/>
    <m/>
  </r>
  <r>
    <x v="92"/>
    <x v="92"/>
    <s v="AEA-131"/>
    <n v="10210"/>
    <x v="30"/>
    <n v="84"/>
    <m/>
    <x v="0"/>
    <x v="20"/>
    <s v="217-2009"/>
    <x v="3"/>
    <x v="1"/>
    <s v="3"/>
    <s v="Conventional Hydroelectric"/>
    <x v="0"/>
    <n v="2021"/>
    <x v="2"/>
    <s v="S"/>
    <n v="1.4"/>
    <m/>
    <n v="0.8"/>
    <n v="1.4"/>
    <n v="1.1000000000000001"/>
    <n v="0.3"/>
    <s v="N"/>
    <s v=" "/>
    <s v=" "/>
    <x v="0"/>
    <s v="X"/>
    <n v="1"/>
    <n v="1952"/>
    <s v=" "/>
    <s v=" "/>
    <s v="N"/>
    <s v="Electric Utility"/>
    <n v="1"/>
    <s v="WAT"/>
    <s v=""/>
    <s v=""/>
    <s v=""/>
    <s v=" "/>
    <s v="1H"/>
    <s v=""/>
    <s v=""/>
    <s v=""/>
    <m/>
    <m/>
    <m/>
  </r>
  <r>
    <x v="92"/>
    <x v="92"/>
    <s v="AEA-131"/>
    <n v="10210"/>
    <x v="30"/>
    <n v="84"/>
    <m/>
    <x v="0"/>
    <x v="20"/>
    <s v="217-2009"/>
    <x v="3"/>
    <x v="1"/>
    <s v="4"/>
    <s v="Conventional Hydroelectric"/>
    <x v="0"/>
    <n v="2021"/>
    <x v="2"/>
    <s v="S"/>
    <n v="1.4"/>
    <m/>
    <n v="0.8"/>
    <n v="1.4"/>
    <n v="1.1000000000000001"/>
    <n v="0.3"/>
    <s v="N"/>
    <s v=" "/>
    <s v=" "/>
    <x v="0"/>
    <s v="X"/>
    <n v="1"/>
    <n v="1938"/>
    <s v=" "/>
    <s v=" "/>
    <s v="N"/>
    <s v="Electric Utility"/>
    <n v="1"/>
    <s v="WAT"/>
    <s v=""/>
    <s v=""/>
    <s v=""/>
    <s v=" "/>
    <s v="1H"/>
    <s v=""/>
    <s v=""/>
    <s v=""/>
    <m/>
    <m/>
    <m/>
  </r>
  <r>
    <x v="92"/>
    <x v="92"/>
    <s v="AEA-131"/>
    <n v="10210"/>
    <x v="30"/>
    <n v="84"/>
    <m/>
    <x v="0"/>
    <x v="20"/>
    <s v="217-2009"/>
    <x v="3"/>
    <x v="1"/>
    <s v="5"/>
    <s v="Conventional Hydroelectric"/>
    <x v="0"/>
    <n v="2021"/>
    <x v="2"/>
    <s v="S"/>
    <n v="1.4"/>
    <m/>
    <n v="0.8"/>
    <n v="1.4"/>
    <n v="1.1000000000000001"/>
    <n v="0.3"/>
    <s v="N"/>
    <s v=" "/>
    <s v=" "/>
    <x v="0"/>
    <s v="X"/>
    <n v="1"/>
    <n v="1954"/>
    <s v=" "/>
    <s v=" "/>
    <s v="N"/>
    <s v="Electric Utility"/>
    <n v="1"/>
    <s v="WAT"/>
    <s v=""/>
    <s v=""/>
    <s v=""/>
    <s v=" "/>
    <s v="1H"/>
    <s v=""/>
    <s v=""/>
    <s v=""/>
    <m/>
    <m/>
    <m/>
  </r>
  <r>
    <x v="93"/>
    <x v="93"/>
    <s v="AEA-131"/>
    <n v="10210"/>
    <x v="30"/>
    <n v="85"/>
    <m/>
    <x v="0"/>
    <x v="20"/>
    <s v="217-2009"/>
    <x v="3"/>
    <x v="1"/>
    <s v="1"/>
    <s v="Petroleum Liquids"/>
    <x v="3"/>
    <n v="2021"/>
    <x v="2"/>
    <s v="S"/>
    <n v="4.5"/>
    <m/>
    <n v="0.8"/>
    <n v="3.5"/>
    <n v="3.5"/>
    <n v="2"/>
    <s v="N"/>
    <s v=" "/>
    <s v=" "/>
    <x v="0"/>
    <s v="X"/>
    <n v="1"/>
    <n v="1969"/>
    <s v=" "/>
    <s v=" "/>
    <s v="N"/>
    <s v="Electric Utility"/>
    <n v="1"/>
    <s v="DFO"/>
    <s v=""/>
    <s v=""/>
    <s v=""/>
    <s v=" "/>
    <s v="1H"/>
    <s v="N"/>
    <s v=""/>
    <s v=""/>
    <m/>
    <m/>
    <m/>
  </r>
  <r>
    <x v="93"/>
    <x v="93"/>
    <s v="AEA-131"/>
    <n v="10210"/>
    <x v="30"/>
    <n v="85"/>
    <m/>
    <x v="0"/>
    <x v="20"/>
    <s v="217-2009"/>
    <x v="3"/>
    <x v="1"/>
    <s v="2"/>
    <s v="Petroleum Liquids"/>
    <x v="3"/>
    <n v="2021"/>
    <x v="2"/>
    <s v="S"/>
    <n v="4.5"/>
    <m/>
    <n v="0.8"/>
    <n v="3.5"/>
    <n v="3.5"/>
    <n v="2"/>
    <s v="N"/>
    <s v=" "/>
    <s v=" "/>
    <x v="0"/>
    <s v="X"/>
    <n v="1"/>
    <n v="1970"/>
    <s v=" "/>
    <s v=" "/>
    <s v="N"/>
    <s v="Electric Utility"/>
    <n v="1"/>
    <s v="DFO"/>
    <s v=""/>
    <s v=""/>
    <s v=""/>
    <s v=" "/>
    <s v="1H"/>
    <s v="N"/>
    <s v=""/>
    <s v=""/>
    <m/>
    <m/>
    <m/>
  </r>
  <r>
    <x v="93"/>
    <x v="93"/>
    <s v="AEA-131"/>
    <n v="10210"/>
    <x v="30"/>
    <n v="85"/>
    <m/>
    <x v="0"/>
    <x v="20"/>
    <s v="217-2009"/>
    <x v="3"/>
    <x v="1"/>
    <s v="3"/>
    <s v="Petroleum Liquids"/>
    <x v="3"/>
    <n v="2021"/>
    <x v="2"/>
    <s v="S"/>
    <n v="6.4"/>
    <m/>
    <n v="0.8"/>
    <n v="5.5"/>
    <n v="5.5"/>
    <n v="3"/>
    <s v="N"/>
    <s v=" "/>
    <s v=" "/>
    <x v="0"/>
    <s v="X"/>
    <n v="1"/>
    <n v="1976"/>
    <s v=" "/>
    <s v=" "/>
    <s v="N"/>
    <s v="Electric Utility"/>
    <n v="1"/>
    <s v="DFO"/>
    <s v=""/>
    <s v=""/>
    <s v=""/>
    <s v=" "/>
    <s v="1H"/>
    <s v="N"/>
    <s v=""/>
    <s v=""/>
    <m/>
    <m/>
    <m/>
  </r>
  <r>
    <x v="93"/>
    <x v="93"/>
    <s v="AEA-131"/>
    <n v="10210"/>
    <x v="30"/>
    <n v="85"/>
    <m/>
    <x v="0"/>
    <x v="20"/>
    <s v="217-2009"/>
    <x v="3"/>
    <x v="1"/>
    <s v="4"/>
    <s v="Petroleum Liquids"/>
    <x v="3"/>
    <n v="2021"/>
    <x v="2"/>
    <s v="S"/>
    <n v="10.5"/>
    <m/>
    <n v="0.8"/>
    <n v="10.5"/>
    <n v="10.5"/>
    <n v="3.5"/>
    <s v="N"/>
    <s v=" "/>
    <s v=" "/>
    <x v="0"/>
    <s v="X"/>
    <n v="10"/>
    <n v="1998"/>
    <s v=" "/>
    <s v=" "/>
    <s v="N"/>
    <s v="Electric Utility"/>
    <n v="1"/>
    <s v="DFO"/>
    <s v=""/>
    <s v=""/>
    <s v=""/>
    <s v=" "/>
    <s v="1H"/>
    <s v="N"/>
    <s v=""/>
    <s v=""/>
    <m/>
    <m/>
    <m/>
  </r>
  <r>
    <x v="94"/>
    <x v="94"/>
    <s v="AEA-131"/>
    <n v="10210"/>
    <x v="30"/>
    <n v="6580"/>
    <m/>
    <x v="0"/>
    <x v="20"/>
    <s v="217-2009"/>
    <x v="3"/>
    <x v="1"/>
    <s v="1"/>
    <s v="Conventional Hydroelectric"/>
    <x v="0"/>
    <n v="2021"/>
    <x v="2"/>
    <s v="S"/>
    <n v="1"/>
    <m/>
    <n v="0.8"/>
    <n v="1"/>
    <n v="1"/>
    <n v="0.3"/>
    <s v="N"/>
    <s v=" "/>
    <s v=" "/>
    <x v="0"/>
    <s v="X"/>
    <n v="1"/>
    <n v="1947"/>
    <s v=" "/>
    <s v=" "/>
    <s v="N"/>
    <s v="Electric Utility"/>
    <n v="1"/>
    <s v="WAT"/>
    <s v=""/>
    <s v=""/>
    <s v=""/>
    <s v=" "/>
    <s v="1H"/>
    <s v=""/>
    <s v=""/>
    <s v=""/>
    <m/>
    <m/>
    <m/>
  </r>
  <r>
    <x v="94"/>
    <x v="94"/>
    <s v="AEA-131"/>
    <n v="10210"/>
    <x v="30"/>
    <n v="6580"/>
    <m/>
    <x v="0"/>
    <x v="20"/>
    <s v="217-2009"/>
    <x v="3"/>
    <x v="1"/>
    <s v="3"/>
    <s v="Conventional Hydroelectric"/>
    <x v="0"/>
    <n v="2021"/>
    <x v="2"/>
    <s v="S"/>
    <n v="2.2000000000000002"/>
    <m/>
    <n v="0.88"/>
    <n v="2.2000000000000002"/>
    <n v="1.8"/>
    <n v="0.3"/>
    <s v="N"/>
    <s v=" "/>
    <s v=" "/>
    <x v="0"/>
    <s v="X"/>
    <n v="1"/>
    <n v="1954"/>
    <s v=" "/>
    <s v=" "/>
    <s v="N"/>
    <s v="Electric Utility"/>
    <n v="1"/>
    <s v="WAT"/>
    <s v=""/>
    <s v=""/>
    <s v=""/>
    <s v=" "/>
    <s v="1H"/>
    <s v=""/>
    <s v=""/>
    <s v=""/>
    <m/>
    <m/>
    <m/>
  </r>
  <r>
    <x v="94"/>
    <x v="94"/>
    <s v="AEA-131"/>
    <n v="10210"/>
    <x v="30"/>
    <n v="6580"/>
    <m/>
    <x v="0"/>
    <x v="20"/>
    <s v="217-2009"/>
    <x v="3"/>
    <x v="1"/>
    <s v="4"/>
    <s v="Conventional Hydroelectric"/>
    <x v="0"/>
    <n v="2021"/>
    <x v="2"/>
    <s v="S"/>
    <n v="2.2000000000000002"/>
    <m/>
    <n v="0.88"/>
    <n v="2.2000000000000002"/>
    <n v="1.8"/>
    <n v="0.3"/>
    <s v="N"/>
    <s v=" "/>
    <s v=" "/>
    <x v="0"/>
    <s v="X"/>
    <n v="1"/>
    <n v="1954"/>
    <s v=" "/>
    <s v=" "/>
    <s v="N"/>
    <s v="Electric Utility"/>
    <n v="1"/>
    <s v="WAT"/>
    <s v=""/>
    <s v=""/>
    <s v=""/>
    <s v=" "/>
    <s v="1H"/>
    <s v=""/>
    <s v=""/>
    <s v=""/>
    <m/>
    <m/>
    <m/>
  </r>
  <r>
    <x v="95"/>
    <x v="95"/>
    <s v="AEA-131"/>
    <n v="10210"/>
    <x v="30"/>
    <n v="6581"/>
    <m/>
    <x v="0"/>
    <x v="20"/>
    <s v="217-2009"/>
    <x v="3"/>
    <x v="1"/>
    <s v="1"/>
    <s v="Conventional Hydroelectric"/>
    <x v="0"/>
    <n v="2021"/>
    <x v="2"/>
    <s v="S"/>
    <n v="2.1"/>
    <m/>
    <n v="0.84"/>
    <n v="2.1"/>
    <n v="2.1"/>
    <n v="0.1"/>
    <s v="N"/>
    <s v=" "/>
    <s v=" "/>
    <x v="0"/>
    <s v="X"/>
    <n v="1"/>
    <n v="1968"/>
    <s v=" "/>
    <s v=" "/>
    <s v="N"/>
    <s v="Electric Utility"/>
    <n v="1"/>
    <s v="WAT"/>
    <s v=""/>
    <s v=""/>
    <s v=""/>
    <s v=" "/>
    <s v="1H"/>
    <s v=""/>
    <s v=""/>
    <s v=""/>
    <m/>
    <m/>
    <m/>
  </r>
  <r>
    <x v="96"/>
    <x v="96"/>
    <s v="AEA-131"/>
    <n v="10210"/>
    <x v="30"/>
    <n v="58977"/>
    <m/>
    <x v="0"/>
    <x v="20"/>
    <s v="217-2009"/>
    <x v="3"/>
    <x v="1"/>
    <s v="WPG-1"/>
    <s v="Conventional Hydroelectric"/>
    <x v="0"/>
    <n v="2021"/>
    <x v="2"/>
    <s v="S"/>
    <n v="3.9"/>
    <m/>
    <n v="0.8"/>
    <n v="3.9"/>
    <n v="3.9"/>
    <n v="0.4"/>
    <s v="N"/>
    <s v=" "/>
    <s v=" "/>
    <x v="0"/>
    <s v="X"/>
    <n v="1"/>
    <n v="2015"/>
    <s v=" "/>
    <s v=" "/>
    <s v="N"/>
    <s v="Electric Utility"/>
    <n v="1"/>
    <s v="WAT"/>
    <s v=""/>
    <s v=""/>
    <s v=""/>
    <s v=" "/>
    <s v="10M"/>
    <s v=""/>
    <s v=""/>
    <s v=""/>
    <m/>
    <m/>
    <m/>
  </r>
  <r>
    <x v="96"/>
    <x v="96"/>
    <s v="AEA-131"/>
    <n v="10210"/>
    <x v="30"/>
    <n v="58977"/>
    <m/>
    <x v="0"/>
    <x v="20"/>
    <s v="217-2009"/>
    <x v="3"/>
    <x v="1"/>
    <s v="WPG-2"/>
    <s v="Conventional Hydroelectric"/>
    <x v="0"/>
    <n v="2021"/>
    <x v="2"/>
    <s v="S"/>
    <n v="0.9"/>
    <m/>
    <n v="0.8"/>
    <n v="0.9"/>
    <n v="0.9"/>
    <n v="0.3"/>
    <s v="N"/>
    <s v=" "/>
    <s v=" "/>
    <x v="0"/>
    <s v="X"/>
    <n v="1"/>
    <n v="2015"/>
    <s v=" "/>
    <s v=" "/>
    <s v="N"/>
    <s v="Electric Utility"/>
    <n v="1"/>
    <s v="WAT"/>
    <s v=""/>
    <s v=""/>
    <s v=""/>
    <s v=" "/>
    <s v="10M"/>
    <s v=""/>
    <s v=""/>
    <s v=""/>
    <m/>
    <m/>
    <m/>
  </r>
  <r>
    <x v="97"/>
    <x v="97"/>
    <s v="AEA-097"/>
    <n v="19454"/>
    <x v="31"/>
    <n v="7502"/>
    <m/>
    <x v="0"/>
    <x v="21"/>
    <s v="195-0000"/>
    <x v="2"/>
    <x v="2"/>
    <s v="10"/>
    <s v="Petroleum Liquids"/>
    <x v="3"/>
    <n v="2021"/>
    <x v="2"/>
    <s v="S"/>
    <n v="5.2"/>
    <m/>
    <n v="0.8"/>
    <n v="4.4000000000000004"/>
    <n v="4.4000000000000004"/>
    <n v="3.1"/>
    <s v="N"/>
    <s v=" "/>
    <s v=" "/>
    <x v="0"/>
    <s v="X"/>
    <n v="11"/>
    <n v="2010"/>
    <s v=" "/>
    <s v=" "/>
    <s v="N"/>
    <s v="Electric Utility"/>
    <n v="1"/>
    <s v="DFO"/>
    <s v=""/>
    <s v=""/>
    <s v=""/>
    <s v=" "/>
    <s v="12H"/>
    <s v="N"/>
    <s v="N"/>
    <s v="N"/>
    <m/>
    <m/>
    <m/>
  </r>
  <r>
    <x v="97"/>
    <x v="97"/>
    <s v="AEA-097"/>
    <n v="19454"/>
    <x v="31"/>
    <n v="7502"/>
    <m/>
    <x v="0"/>
    <x v="21"/>
    <s v="195-0000"/>
    <x v="2"/>
    <x v="2"/>
    <s v="11"/>
    <s v="Petroleum Liquids"/>
    <x v="3"/>
    <n v="2021"/>
    <x v="2"/>
    <s v="S"/>
    <n v="5.2"/>
    <m/>
    <n v="0.8"/>
    <n v="4.4000000000000004"/>
    <n v="4.4000000000000004"/>
    <n v="3.1"/>
    <s v="N"/>
    <s v=" "/>
    <s v=" "/>
    <x v="0"/>
    <s v="X"/>
    <n v="11"/>
    <n v="2010"/>
    <s v=" "/>
    <s v=" "/>
    <s v="N"/>
    <s v="Electric Utility"/>
    <n v="1"/>
    <s v="DFO"/>
    <s v=""/>
    <s v=""/>
    <s v=""/>
    <s v=" "/>
    <s v="12H"/>
    <s v="N"/>
    <s v="N"/>
    <s v="N"/>
    <m/>
    <m/>
    <m/>
  </r>
  <r>
    <x v="97"/>
    <x v="97"/>
    <s v="AEA-097"/>
    <n v="19454"/>
    <x v="31"/>
    <n v="7502"/>
    <m/>
    <x v="0"/>
    <x v="21"/>
    <s v="195-0000"/>
    <x v="2"/>
    <x v="2"/>
    <s v="12"/>
    <s v="Petroleum Liquids"/>
    <x v="3"/>
    <n v="2021"/>
    <x v="2"/>
    <s v="S"/>
    <n v="4.4000000000000004"/>
    <m/>
    <n v="0.8"/>
    <n v="3.7"/>
    <n v="3.7"/>
    <n v="2.6"/>
    <s v="N"/>
    <s v=" "/>
    <s v=" "/>
    <x v="0"/>
    <s v="X"/>
    <n v="4"/>
    <n v="2015"/>
    <s v=" "/>
    <s v=" "/>
    <s v="N"/>
    <s v="Electric Utility"/>
    <n v="1"/>
    <s v="DFO"/>
    <s v=""/>
    <s v=""/>
    <s v=""/>
    <s v=" "/>
    <s v="12H"/>
    <s v="N"/>
    <s v="N"/>
    <s v="N"/>
    <m/>
    <m/>
    <m/>
  </r>
  <r>
    <x v="97"/>
    <x v="97"/>
    <s v="AEA-097"/>
    <n v="19454"/>
    <x v="31"/>
    <n v="7502"/>
    <m/>
    <x v="0"/>
    <x v="21"/>
    <s v="195-0000"/>
    <x v="2"/>
    <x v="2"/>
    <s v="13"/>
    <s v="Petroleum Liquids"/>
    <x v="3"/>
    <n v="2021"/>
    <x v="2"/>
    <s v="S"/>
    <n v="4.4000000000000004"/>
    <m/>
    <n v="0.8"/>
    <n v="3.7"/>
    <n v="3.7"/>
    <n v="2.6"/>
    <s v="N"/>
    <s v=" "/>
    <s v=" "/>
    <x v="0"/>
    <s v="X"/>
    <n v="12"/>
    <n v="2011"/>
    <s v=" "/>
    <s v=" "/>
    <s v="N"/>
    <s v="Electric Utility"/>
    <n v="1"/>
    <s v="DFO"/>
    <s v=""/>
    <s v=""/>
    <s v=""/>
    <s v=" "/>
    <s v="12H"/>
    <s v="N"/>
    <s v="N"/>
    <s v="N"/>
    <m/>
    <m/>
    <m/>
  </r>
  <r>
    <x v="97"/>
    <x v="97"/>
    <s v="AEA-097"/>
    <n v="19454"/>
    <x v="31"/>
    <n v="7502"/>
    <m/>
    <x v="0"/>
    <x v="21"/>
    <s v="195-0000"/>
    <x v="2"/>
    <x v="2"/>
    <s v="15"/>
    <s v="Petroleum Liquids"/>
    <x v="3"/>
    <n v="2021"/>
    <x v="2"/>
    <s v="S"/>
    <n v="0.3"/>
    <m/>
    <n v="0.8"/>
    <n v="0.2"/>
    <n v="0.2"/>
    <n v="0.2"/>
    <s v="N"/>
    <s v=" "/>
    <s v=" "/>
    <x v="2"/>
    <s v="Y"/>
    <n v="11"/>
    <n v="2010"/>
    <s v=" "/>
    <s v=" "/>
    <s v="N"/>
    <s v="Electric Utility"/>
    <n v="1"/>
    <s v="DFO"/>
    <s v=""/>
    <s v=""/>
    <s v=""/>
    <s v=" "/>
    <s v="1H"/>
    <s v="N"/>
    <s v=""/>
    <s v="N"/>
    <m/>
    <m/>
    <m/>
  </r>
  <r>
    <x v="97"/>
    <x v="97"/>
    <s v="AEA-097"/>
    <n v="19454"/>
    <x v="31"/>
    <n v="7502"/>
    <m/>
    <x v="0"/>
    <x v="21"/>
    <s v="195-0000"/>
    <x v="2"/>
    <x v="2"/>
    <s v="8"/>
    <s v="Petroleum Liquids"/>
    <x v="3"/>
    <n v="2021"/>
    <x v="2"/>
    <s v="S"/>
    <n v="1.2"/>
    <m/>
    <n v="0.8"/>
    <n v="1"/>
    <n v="1"/>
    <n v="0.6"/>
    <s v="N"/>
    <s v=" "/>
    <s v=" "/>
    <x v="0"/>
    <s v="X"/>
    <n v="11"/>
    <n v="1989"/>
    <s v=" "/>
    <s v=" "/>
    <s v="N"/>
    <s v="Electric Utility"/>
    <n v="1"/>
    <s v="DFO"/>
    <s v=""/>
    <s v=""/>
    <s v=""/>
    <s v=" "/>
    <s v="1H"/>
    <s v="N"/>
    <s v="N"/>
    <s v="N"/>
    <m/>
    <m/>
    <m/>
  </r>
  <r>
    <x v="97"/>
    <x v="97"/>
    <s v="AEA-097"/>
    <n v="19454"/>
    <x v="31"/>
    <n v="7502"/>
    <m/>
    <x v="0"/>
    <x v="21"/>
    <s v="195-0000"/>
    <x v="2"/>
    <x v="2"/>
    <s v="9"/>
    <s v="Petroleum Liquids"/>
    <x v="3"/>
    <n v="2021"/>
    <x v="2"/>
    <s v="S"/>
    <n v="1.2"/>
    <m/>
    <n v="0.8"/>
    <n v="1"/>
    <n v="1"/>
    <n v="0.6"/>
    <s v="N"/>
    <s v=" "/>
    <s v=" "/>
    <x v="0"/>
    <s v="X"/>
    <n v="5"/>
    <n v="1994"/>
    <s v=" "/>
    <s v=" "/>
    <s v="N"/>
    <s v="Electric Utility"/>
    <n v="1"/>
    <s v="DFO"/>
    <s v=""/>
    <s v=""/>
    <s v=""/>
    <s v=" "/>
    <s v="1H"/>
    <s v="N"/>
    <s v="N"/>
    <s v=""/>
    <m/>
    <m/>
    <m/>
  </r>
  <r>
    <x v="97"/>
    <x v="97"/>
    <s v="AEA-097"/>
    <n v="19454"/>
    <x v="31"/>
    <n v="7502"/>
    <m/>
    <x v="0"/>
    <x v="21"/>
    <s v="195-0000"/>
    <x v="2"/>
    <x v="2"/>
    <s v="1"/>
    <s v="Petroleum Liquids"/>
    <x v="3"/>
    <n v="2021"/>
    <x v="2"/>
    <s v="S"/>
    <n v="0.3"/>
    <m/>
    <s v=" "/>
    <n v="0.3"/>
    <n v="0.3"/>
    <s v=" "/>
    <s v="N"/>
    <s v=" "/>
    <s v=" "/>
    <x v="1"/>
    <s v="X"/>
    <n v="10"/>
    <n v="1985"/>
    <n v="7"/>
    <n v="2011"/>
    <s v="N"/>
    <s v="Electric Utility"/>
    <n v="1"/>
    <s v="DFO"/>
    <s v=""/>
    <s v=""/>
    <s v=""/>
    <s v=" "/>
    <s v=""/>
    <s v=""/>
    <s v=""/>
    <s v=""/>
    <m/>
    <m/>
    <m/>
  </r>
  <r>
    <x v="97"/>
    <x v="97"/>
    <s v="AEA-097"/>
    <n v="19454"/>
    <x v="31"/>
    <n v="7502"/>
    <m/>
    <x v="0"/>
    <x v="21"/>
    <s v="195-0000"/>
    <x v="2"/>
    <x v="2"/>
    <s v="2"/>
    <s v="Petroleum Liquids"/>
    <x v="3"/>
    <n v="2021"/>
    <x v="2"/>
    <s v="S"/>
    <n v="0.3"/>
    <m/>
    <s v=" "/>
    <n v="0.3"/>
    <n v="0.3"/>
    <s v=" "/>
    <s v="N"/>
    <s v=" "/>
    <s v=" "/>
    <x v="1"/>
    <s v="X"/>
    <n v="3"/>
    <n v="1987"/>
    <n v="7"/>
    <n v="2011"/>
    <s v="N"/>
    <s v="Electric Utility"/>
    <n v="1"/>
    <s v="DFO"/>
    <s v=""/>
    <s v=""/>
    <s v=""/>
    <s v=" "/>
    <s v=""/>
    <s v=""/>
    <s v=""/>
    <s v=""/>
    <m/>
    <m/>
    <m/>
  </r>
  <r>
    <x v="97"/>
    <x v="97"/>
    <s v="AEA-097"/>
    <n v="19454"/>
    <x v="31"/>
    <n v="7502"/>
    <m/>
    <x v="0"/>
    <x v="21"/>
    <s v="195-0000"/>
    <x v="2"/>
    <x v="2"/>
    <s v="3"/>
    <s v="Petroleum Liquids"/>
    <x v="3"/>
    <n v="2021"/>
    <x v="2"/>
    <s v="S"/>
    <n v="0.6"/>
    <m/>
    <s v=" "/>
    <n v="0.5"/>
    <n v="0.5"/>
    <s v=" "/>
    <s v="N"/>
    <s v=" "/>
    <s v=" "/>
    <x v="1"/>
    <s v="X"/>
    <n v="10"/>
    <n v="1986"/>
    <n v="7"/>
    <n v="2011"/>
    <s v="N"/>
    <s v="Electric Utility"/>
    <n v="1"/>
    <s v="DFO"/>
    <s v=""/>
    <s v=""/>
    <s v=""/>
    <s v=" "/>
    <s v=""/>
    <s v=""/>
    <s v=""/>
    <s v=""/>
    <m/>
    <m/>
    <m/>
  </r>
  <r>
    <x v="97"/>
    <x v="97"/>
    <s v="AEA-097"/>
    <n v="19454"/>
    <x v="31"/>
    <n v="7502"/>
    <m/>
    <x v="0"/>
    <x v="21"/>
    <s v="195-0000"/>
    <x v="2"/>
    <x v="2"/>
    <s v="4"/>
    <s v="Petroleum Liquids"/>
    <x v="3"/>
    <n v="2021"/>
    <x v="2"/>
    <s v="S"/>
    <n v="0.9"/>
    <m/>
    <s v=" "/>
    <n v="0.7"/>
    <n v="0.7"/>
    <s v=" "/>
    <s v="N"/>
    <s v=" "/>
    <s v=" "/>
    <x v="1"/>
    <s v="X"/>
    <n v="10"/>
    <n v="1986"/>
    <n v="7"/>
    <n v="2011"/>
    <s v="N"/>
    <s v="Electric Utility"/>
    <n v="1"/>
    <s v="DFO"/>
    <s v=""/>
    <s v=""/>
    <s v=""/>
    <s v=" "/>
    <s v="1H"/>
    <s v=""/>
    <s v=""/>
    <s v=""/>
    <m/>
    <m/>
    <m/>
  </r>
  <r>
    <x v="97"/>
    <x v="97"/>
    <s v="AEA-097"/>
    <n v="19454"/>
    <x v="31"/>
    <n v="7502"/>
    <m/>
    <x v="0"/>
    <x v="21"/>
    <s v="195-0000"/>
    <x v="2"/>
    <x v="2"/>
    <s v="5"/>
    <s v="Petroleum Liquids"/>
    <x v="3"/>
    <n v="2021"/>
    <x v="2"/>
    <s v="S"/>
    <n v="0.6"/>
    <m/>
    <s v=" "/>
    <n v="0.5"/>
    <n v="0.5"/>
    <s v=" "/>
    <s v="N"/>
    <s v=" "/>
    <s v=" "/>
    <x v="1"/>
    <s v="X"/>
    <n v="10"/>
    <n v="1985"/>
    <n v="7"/>
    <n v="2011"/>
    <s v="N"/>
    <s v="Electric Utility"/>
    <n v="1"/>
    <s v="DFO"/>
    <s v=""/>
    <s v=""/>
    <s v=""/>
    <s v=" "/>
    <s v="1H"/>
    <s v=""/>
    <s v=""/>
    <s v=""/>
    <m/>
    <m/>
    <m/>
  </r>
  <r>
    <x v="97"/>
    <x v="97"/>
    <s v="AEA-097"/>
    <n v="19454"/>
    <x v="31"/>
    <n v="7502"/>
    <m/>
    <x v="0"/>
    <x v="21"/>
    <s v="195-0000"/>
    <x v="2"/>
    <x v="2"/>
    <s v="6"/>
    <s v="Petroleum Liquids"/>
    <x v="3"/>
    <n v="2021"/>
    <x v="2"/>
    <s v="S"/>
    <n v="1.4"/>
    <m/>
    <s v=" "/>
    <n v="1.2"/>
    <n v="1.2"/>
    <s v=" "/>
    <s v="N"/>
    <s v=" "/>
    <s v=" "/>
    <x v="1"/>
    <s v="X"/>
    <n v="10"/>
    <n v="1985"/>
    <n v="7"/>
    <n v="2011"/>
    <s v="N"/>
    <s v="Electric Utility"/>
    <n v="1"/>
    <s v="DFO"/>
    <s v=""/>
    <s v=""/>
    <s v=""/>
    <s v=" "/>
    <s v="1H"/>
    <s v=""/>
    <s v=""/>
    <s v=""/>
    <m/>
    <m/>
    <m/>
  </r>
  <r>
    <x v="98"/>
    <x v="98"/>
    <s v="AEA-097"/>
    <n v="19454"/>
    <x v="31"/>
    <n v="7503"/>
    <m/>
    <x v="0"/>
    <x v="21"/>
    <s v="195-0000"/>
    <x v="2"/>
    <x v="2"/>
    <m/>
    <s v="ORC"/>
    <x v="11"/>
    <m/>
    <x v="5"/>
    <m/>
    <n v="0.15"/>
    <m/>
    <m/>
    <m/>
    <m/>
    <m/>
    <m/>
    <m/>
    <m/>
    <x v="0"/>
    <m/>
    <n v="10"/>
    <n v="2014"/>
    <m/>
    <m/>
    <m/>
    <m/>
    <m/>
    <s v="WH"/>
    <m/>
    <m/>
    <m/>
    <m/>
    <m/>
    <m/>
    <m/>
    <m/>
    <s v="ORC"/>
    <m/>
    <m/>
  </r>
  <r>
    <x v="98"/>
    <x v="98"/>
    <s v="AEA-097"/>
    <n v="19454"/>
    <x v="31"/>
    <n v="7503"/>
    <m/>
    <x v="0"/>
    <x v="21"/>
    <s v="195-0000"/>
    <x v="2"/>
    <x v="2"/>
    <s v="7"/>
    <s v="Petroleum Liquids"/>
    <x v="3"/>
    <n v="2021"/>
    <x v="2"/>
    <s v="S"/>
    <n v="1.1000000000000001"/>
    <m/>
    <n v="0.8"/>
    <n v="0.8"/>
    <n v="0.8"/>
    <n v="0.6"/>
    <s v="N"/>
    <s v=" "/>
    <s v=" "/>
    <x v="0"/>
    <s v="X"/>
    <n v="11"/>
    <n v="1993"/>
    <s v=" "/>
    <s v=" "/>
    <s v="N"/>
    <s v="Electric Utility"/>
    <n v="1"/>
    <s v="DFO"/>
    <s v=""/>
    <s v=""/>
    <s v=""/>
    <s v=" "/>
    <s v="1H"/>
    <s v="N"/>
    <s v=""/>
    <s v=""/>
    <m/>
    <m/>
    <m/>
  </r>
  <r>
    <x v="99"/>
    <x v="99"/>
    <s v="AEA-111"/>
    <n v="16955"/>
    <x v="32"/>
    <n v="92"/>
    <m/>
    <x v="0"/>
    <x v="22"/>
    <s v="215-1985"/>
    <x v="0"/>
    <x v="0"/>
    <s v="3"/>
    <s v="Petroleum Liquids"/>
    <x v="3"/>
    <n v="2021"/>
    <x v="2"/>
    <s v="S"/>
    <n v="2.5"/>
    <m/>
    <n v="0.8"/>
    <n v="2.5"/>
    <n v="2.5"/>
    <n v="0.5"/>
    <s v="N"/>
    <s v=" "/>
    <s v=" "/>
    <x v="0"/>
    <s v="X"/>
    <n v="4"/>
    <n v="1975"/>
    <s v=" "/>
    <s v=" "/>
    <s v="N"/>
    <s v="Electric Utility"/>
    <n v="1"/>
    <s v="DFO"/>
    <s v=""/>
    <s v=""/>
    <s v=""/>
    <s v=" "/>
    <s v="1H"/>
    <s v="N"/>
    <s v="N"/>
    <s v="N"/>
    <m/>
    <m/>
    <m/>
  </r>
  <r>
    <x v="99"/>
    <x v="99"/>
    <s v="AEA-111"/>
    <n v="16955"/>
    <x v="32"/>
    <n v="92"/>
    <m/>
    <x v="0"/>
    <x v="22"/>
    <s v="215-1985"/>
    <x v="0"/>
    <x v="0"/>
    <s v="4"/>
    <s v="Petroleum Liquids"/>
    <x v="3"/>
    <n v="2021"/>
    <x v="2"/>
    <s v="S"/>
    <n v="2.5"/>
    <m/>
    <n v="0.8"/>
    <n v="2.5"/>
    <n v="2.5"/>
    <n v="0.5"/>
    <s v="N"/>
    <s v=" "/>
    <s v=" "/>
    <x v="0"/>
    <s v="X"/>
    <n v="3"/>
    <n v="1986"/>
    <s v=" "/>
    <s v=" "/>
    <s v="N"/>
    <s v="Electric Utility"/>
    <n v="1"/>
    <s v="DFO"/>
    <s v=""/>
    <s v=""/>
    <s v=""/>
    <s v=" "/>
    <s v="1H"/>
    <s v="N"/>
    <s v="N"/>
    <s v="N"/>
    <m/>
    <m/>
    <m/>
  </r>
  <r>
    <x v="99"/>
    <x v="99"/>
    <s v="AEA-111"/>
    <n v="16955"/>
    <x v="32"/>
    <n v="92"/>
    <m/>
    <x v="0"/>
    <x v="22"/>
    <s v="215-1985"/>
    <x v="0"/>
    <x v="0"/>
    <s v="5"/>
    <s v="Petroleum Liquids"/>
    <x v="3"/>
    <n v="2021"/>
    <x v="2"/>
    <s v="S"/>
    <n v="2.5"/>
    <m/>
    <n v="0.8"/>
    <n v="2.5"/>
    <n v="2.5"/>
    <n v="0.5"/>
    <s v="N"/>
    <s v=" "/>
    <s v=" "/>
    <x v="0"/>
    <s v="X"/>
    <n v="3"/>
    <n v="1985"/>
    <s v=" "/>
    <s v=" "/>
    <s v="N"/>
    <s v="Electric Utility"/>
    <n v="1"/>
    <s v="DFO"/>
    <s v=""/>
    <s v=""/>
    <s v=""/>
    <s v=" "/>
    <s v="1H"/>
    <s v="N"/>
    <s v="N"/>
    <s v="N"/>
    <m/>
    <m/>
    <m/>
  </r>
  <r>
    <x v="99"/>
    <x v="99"/>
    <s v="AEA-111"/>
    <n v="16955"/>
    <x v="32"/>
    <n v="92"/>
    <m/>
    <x v="0"/>
    <x v="22"/>
    <s v="215-1985"/>
    <x v="0"/>
    <x v="0"/>
    <s v="6"/>
    <s v="Petroleum Liquids"/>
    <x v="3"/>
    <n v="2021"/>
    <x v="2"/>
    <s v="S"/>
    <n v="2.8"/>
    <m/>
    <n v="0.8"/>
    <n v="2.8"/>
    <n v="2.8"/>
    <n v="0.5"/>
    <s v="N"/>
    <s v=" "/>
    <s v=" "/>
    <x v="0"/>
    <s v="X"/>
    <n v="12"/>
    <n v="2000"/>
    <s v=" "/>
    <s v=" "/>
    <s v="N"/>
    <s v="Electric Utility"/>
    <n v="1"/>
    <s v="DFO"/>
    <s v=""/>
    <s v=""/>
    <s v=""/>
    <s v=" "/>
    <s v="1H"/>
    <s v="N"/>
    <s v="N"/>
    <s v="N"/>
    <m/>
    <m/>
    <m/>
  </r>
  <r>
    <x v="99"/>
    <x v="99"/>
    <s v="AEA-111"/>
    <n v="16955"/>
    <x v="32"/>
    <n v="92"/>
    <m/>
    <x v="0"/>
    <x v="22"/>
    <s v="215-1985"/>
    <x v="0"/>
    <x v="0"/>
    <s v="N1"/>
    <s v="Petroleum Liquids"/>
    <x v="3"/>
    <n v="2021"/>
    <x v="2"/>
    <s v="S"/>
    <n v="2.8"/>
    <m/>
    <n v="0.8"/>
    <n v="2.8"/>
    <n v="2.8"/>
    <n v="0.5"/>
    <s v="N"/>
    <s v=" "/>
    <s v=" "/>
    <x v="0"/>
    <s v="X"/>
    <n v="7"/>
    <n v="2010"/>
    <s v=" "/>
    <s v=" "/>
    <s v="N"/>
    <s v="Electric Utility"/>
    <n v="1"/>
    <s v="DFO"/>
    <s v=""/>
    <s v=""/>
    <s v=""/>
    <s v=" "/>
    <s v="1H"/>
    <s v="N"/>
    <s v="N"/>
    <s v="N"/>
    <m/>
    <m/>
    <m/>
  </r>
  <r>
    <x v="99"/>
    <x v="99"/>
    <s v="AEA-111"/>
    <n v="16955"/>
    <x v="32"/>
    <n v="92"/>
    <m/>
    <x v="0"/>
    <x v="22"/>
    <s v="215-1985"/>
    <x v="0"/>
    <x v="0"/>
    <s v="N2"/>
    <s v="Petroleum Liquids"/>
    <x v="3"/>
    <n v="2021"/>
    <x v="2"/>
    <s v="S"/>
    <n v="2.5"/>
    <m/>
    <n v="0.8"/>
    <n v="2.5"/>
    <n v="2.5"/>
    <n v="0.5"/>
    <s v="N"/>
    <s v=" "/>
    <s v=" "/>
    <x v="0"/>
    <s v="X"/>
    <n v="7"/>
    <n v="2010"/>
    <s v=" "/>
    <s v=" "/>
    <s v="N"/>
    <s v="Electric Utility"/>
    <n v="1"/>
    <s v="DFO"/>
    <s v=""/>
    <s v=""/>
    <s v=""/>
    <s v=" "/>
    <s v="1H"/>
    <s v="N"/>
    <s v="N"/>
    <s v="N"/>
    <m/>
    <m/>
    <m/>
  </r>
  <r>
    <x v="99"/>
    <x v="99"/>
    <s v="AEA-111"/>
    <n v="16955"/>
    <x v="32"/>
    <n v="92"/>
    <m/>
    <x v="0"/>
    <x v="22"/>
    <s v="215-1985"/>
    <x v="0"/>
    <x v="0"/>
    <s v="1"/>
    <s v="Petroleum Liquids"/>
    <x v="3"/>
    <n v="2021"/>
    <x v="2"/>
    <s v="S"/>
    <n v="1.5"/>
    <m/>
    <s v=" "/>
    <n v="1"/>
    <n v="1.2"/>
    <s v=" "/>
    <s v="N"/>
    <s v=" "/>
    <s v=" "/>
    <x v="1"/>
    <s v="X"/>
    <n v="4"/>
    <n v="1965"/>
    <n v="9"/>
    <n v="2009"/>
    <s v="N"/>
    <s v="Electric Utility"/>
    <n v="1"/>
    <s v="DFO"/>
    <s v=""/>
    <s v=""/>
    <s v=""/>
    <s v=" "/>
    <s v=""/>
    <s v="N"/>
    <s v=""/>
    <s v=""/>
    <m/>
    <m/>
    <m/>
  </r>
  <r>
    <x v="99"/>
    <x v="99"/>
    <s v="AEA-111"/>
    <n v="16955"/>
    <x v="32"/>
    <n v="92"/>
    <m/>
    <x v="0"/>
    <x v="22"/>
    <s v="215-1985"/>
    <x v="0"/>
    <x v="0"/>
    <s v="2"/>
    <s v="Petroleum Liquids"/>
    <x v="3"/>
    <n v="2021"/>
    <x v="2"/>
    <s v="S"/>
    <n v="1.5"/>
    <m/>
    <s v=" "/>
    <n v="1"/>
    <n v="1.2"/>
    <s v=" "/>
    <s v="N"/>
    <s v=" "/>
    <s v=" "/>
    <x v="1"/>
    <s v="X"/>
    <n v="4"/>
    <n v="1965"/>
    <n v="9"/>
    <n v="2009"/>
    <s v="N"/>
    <s v="Electric Utility"/>
    <n v="1"/>
    <s v="DFO"/>
    <s v=""/>
    <s v=""/>
    <s v=""/>
    <s v=" "/>
    <s v=""/>
    <s v="N"/>
    <s v=""/>
    <s v=""/>
    <m/>
    <m/>
    <m/>
  </r>
  <r>
    <x v="100"/>
    <x v="100"/>
    <s v="AEA-135"/>
    <n v="21015"/>
    <x v="33"/>
    <n v="95"/>
    <m/>
    <x v="0"/>
    <x v="23"/>
    <s v="217-2009"/>
    <x v="3"/>
    <x v="1"/>
    <s v="11"/>
    <s v="Petroleum Liquids"/>
    <x v="3"/>
    <n v="2021"/>
    <x v="2"/>
    <s v="S"/>
    <n v="2"/>
    <m/>
    <n v="0.8"/>
    <n v="2"/>
    <n v="2"/>
    <n v="0.1"/>
    <s v="N"/>
    <s v=" "/>
    <s v=" "/>
    <x v="0"/>
    <s v="X"/>
    <n v="9"/>
    <n v="2000"/>
    <s v=" "/>
    <s v=" "/>
    <s v="N"/>
    <s v="Electric Utility"/>
    <n v="1"/>
    <s v="DFO"/>
    <s v=""/>
    <s v=""/>
    <s v=""/>
    <s v=" "/>
    <s v="1H"/>
    <s v="N"/>
    <s v=""/>
    <s v=""/>
    <m/>
    <m/>
    <m/>
  </r>
  <r>
    <x v="100"/>
    <x v="100"/>
    <s v="AEA-135"/>
    <n v="21015"/>
    <x v="33"/>
    <n v="95"/>
    <m/>
    <x v="0"/>
    <x v="23"/>
    <s v="217-2009"/>
    <x v="3"/>
    <x v="1"/>
    <s v="12"/>
    <s v="Petroleum Liquids"/>
    <x v="3"/>
    <n v="2021"/>
    <x v="2"/>
    <s v="S"/>
    <n v="2"/>
    <m/>
    <n v="0.8"/>
    <n v="2"/>
    <n v="2"/>
    <n v="0.1"/>
    <s v="N"/>
    <s v=" "/>
    <s v=" "/>
    <x v="0"/>
    <s v="X"/>
    <n v="9"/>
    <n v="2000"/>
    <s v=" "/>
    <s v=" "/>
    <s v="N"/>
    <s v="Electric Utility"/>
    <n v="1"/>
    <s v="DFO"/>
    <s v=""/>
    <s v=""/>
    <s v=""/>
    <s v=" "/>
    <s v="1H"/>
    <s v="N"/>
    <s v=""/>
    <s v=""/>
    <m/>
    <m/>
    <m/>
  </r>
  <r>
    <x v="100"/>
    <x v="100"/>
    <s v="AEA-135"/>
    <n v="21015"/>
    <x v="33"/>
    <n v="95"/>
    <m/>
    <x v="0"/>
    <x v="23"/>
    <s v="217-2009"/>
    <x v="3"/>
    <x v="1"/>
    <s v="13"/>
    <s v="Petroleum Liquids"/>
    <x v="3"/>
    <n v="2021"/>
    <x v="2"/>
    <s v="S"/>
    <n v="2"/>
    <m/>
    <n v="0.8"/>
    <n v="2"/>
    <n v="2"/>
    <n v="0.1"/>
    <s v="N"/>
    <s v=" "/>
    <s v=" "/>
    <x v="0"/>
    <s v="X"/>
    <n v="6"/>
    <n v="2002"/>
    <s v=" "/>
    <s v=" "/>
    <s v="N"/>
    <s v="Electric Utility"/>
    <n v="1"/>
    <s v="DFO"/>
    <s v=""/>
    <s v=""/>
    <s v=""/>
    <s v=" "/>
    <s v="1H"/>
    <s v="N"/>
    <s v=""/>
    <s v=""/>
    <m/>
    <m/>
    <m/>
  </r>
  <r>
    <x v="100"/>
    <x v="100"/>
    <s v="AEA-135"/>
    <n v="21015"/>
    <x v="33"/>
    <n v="95"/>
    <m/>
    <x v="0"/>
    <x v="23"/>
    <s v="217-2009"/>
    <x v="3"/>
    <x v="1"/>
    <s v="9"/>
    <s v="Petroleum Liquids"/>
    <x v="3"/>
    <n v="2021"/>
    <x v="2"/>
    <s v="S"/>
    <n v="2.5"/>
    <m/>
    <n v="0.8"/>
    <n v="2.5"/>
    <n v="2.5"/>
    <n v="0.1"/>
    <s v="N"/>
    <s v=" "/>
    <s v=" "/>
    <x v="0"/>
    <s v="X"/>
    <n v="6"/>
    <n v="1987"/>
    <s v=" "/>
    <s v=" "/>
    <s v="N"/>
    <s v="Electric Utility"/>
    <n v="1"/>
    <s v="DFO"/>
    <s v=""/>
    <s v=""/>
    <s v=""/>
    <s v=" "/>
    <s v="1H"/>
    <s v="N"/>
    <s v="N"/>
    <s v="N"/>
    <m/>
    <m/>
    <m/>
  </r>
  <r>
    <x v="100"/>
    <x v="100"/>
    <s v="AEA-135"/>
    <n v="21015"/>
    <x v="33"/>
    <n v="95"/>
    <m/>
    <x v="0"/>
    <x v="23"/>
    <s v="217-2009"/>
    <x v="3"/>
    <x v="1"/>
    <s v="1"/>
    <s v="Petroleum Liquids"/>
    <x v="3"/>
    <n v="2021"/>
    <x v="2"/>
    <s v="S"/>
    <n v="1.3"/>
    <m/>
    <s v=" "/>
    <n v="1.3"/>
    <n v="1.3"/>
    <s v=" "/>
    <s v="N"/>
    <s v=" "/>
    <s v=" "/>
    <x v="1"/>
    <s v="X"/>
    <n v="8"/>
    <n v="1972"/>
    <n v="1"/>
    <n v="2001"/>
    <s v="N"/>
    <s v="Electric Utility"/>
    <n v="1"/>
    <s v="DFO"/>
    <s v=""/>
    <s v=""/>
    <s v=""/>
    <s v=" "/>
    <s v=""/>
    <s v="N"/>
    <s v=""/>
    <s v=""/>
    <m/>
    <m/>
    <m/>
  </r>
  <r>
    <x v="100"/>
    <x v="100"/>
    <s v="AEA-135"/>
    <n v="21015"/>
    <x v="33"/>
    <n v="95"/>
    <m/>
    <x v="0"/>
    <x v="23"/>
    <s v="217-2009"/>
    <x v="3"/>
    <x v="1"/>
    <s v="2"/>
    <s v="Petroleum Liquids"/>
    <x v="3"/>
    <n v="2021"/>
    <x v="2"/>
    <s v="S"/>
    <n v="1.3"/>
    <m/>
    <s v=" "/>
    <n v="1.3"/>
    <n v="1.3"/>
    <s v=" "/>
    <s v="N"/>
    <s v=" "/>
    <s v=" "/>
    <x v="1"/>
    <s v="X"/>
    <n v="8"/>
    <n v="1972"/>
    <n v="1"/>
    <n v="2001"/>
    <s v="N"/>
    <s v="Electric Utility"/>
    <n v="1"/>
    <s v="DFO"/>
    <s v=""/>
    <s v=""/>
    <s v=""/>
    <s v=" "/>
    <s v=""/>
    <s v="N"/>
    <s v=""/>
    <s v=""/>
    <m/>
    <m/>
    <m/>
  </r>
  <r>
    <x v="100"/>
    <x v="100"/>
    <s v="AEA-135"/>
    <n v="21015"/>
    <x v="33"/>
    <n v="95"/>
    <m/>
    <x v="0"/>
    <x v="23"/>
    <s v="217-2009"/>
    <x v="3"/>
    <x v="1"/>
    <s v="3"/>
    <s v="Petroleum Liquids"/>
    <x v="3"/>
    <n v="2021"/>
    <x v="2"/>
    <s v="S"/>
    <n v="1.3"/>
    <m/>
    <s v=" "/>
    <n v="1.3"/>
    <n v="1.3"/>
    <s v=" "/>
    <s v="N"/>
    <s v=" "/>
    <s v=" "/>
    <x v="1"/>
    <s v="X"/>
    <n v="8"/>
    <n v="1973"/>
    <n v="1"/>
    <n v="2001"/>
    <s v="N"/>
    <s v="Electric Utility"/>
    <n v="1"/>
    <s v="DFO"/>
    <s v=""/>
    <s v=""/>
    <s v=""/>
    <s v=" "/>
    <s v=""/>
    <s v="N"/>
    <s v=""/>
    <s v=""/>
    <m/>
    <m/>
    <m/>
  </r>
  <r>
    <x v="100"/>
    <x v="100"/>
    <s v="AEA-135"/>
    <n v="21015"/>
    <x v="33"/>
    <n v="95"/>
    <m/>
    <x v="0"/>
    <x v="23"/>
    <s v="217-2009"/>
    <x v="3"/>
    <x v="1"/>
    <s v="4"/>
    <s v="Petroleum Liquids"/>
    <x v="3"/>
    <n v="2021"/>
    <x v="2"/>
    <s v="S"/>
    <n v="1.3"/>
    <m/>
    <s v=" "/>
    <n v="1.3"/>
    <n v="1.3"/>
    <s v=" "/>
    <s v="N"/>
    <s v=" "/>
    <s v=" "/>
    <x v="1"/>
    <s v="X"/>
    <n v="8"/>
    <n v="1973"/>
    <n v="1"/>
    <n v="2001"/>
    <s v="N"/>
    <s v="Electric Utility"/>
    <n v="1"/>
    <s v="DFO"/>
    <s v=""/>
    <s v=""/>
    <s v=""/>
    <s v=" "/>
    <s v=""/>
    <s v="N"/>
    <s v=""/>
    <s v=""/>
    <m/>
    <m/>
    <m/>
  </r>
  <r>
    <x v="100"/>
    <x v="100"/>
    <s v="AEA-135"/>
    <n v="21015"/>
    <x v="33"/>
    <n v="95"/>
    <m/>
    <x v="0"/>
    <x v="23"/>
    <s v="217-2009"/>
    <x v="3"/>
    <x v="1"/>
    <s v="5"/>
    <s v="Petroleum Liquids"/>
    <x v="3"/>
    <n v="2021"/>
    <x v="2"/>
    <s v="S"/>
    <n v="0.5"/>
    <m/>
    <s v=" "/>
    <n v="0.5"/>
    <n v="0.5"/>
    <s v=" "/>
    <s v="N"/>
    <s v=" "/>
    <s v=" "/>
    <x v="1"/>
    <s v="X"/>
    <n v="88"/>
    <n v="1964"/>
    <n v="1"/>
    <n v="2009"/>
    <s v="N"/>
    <s v="Electric Utility"/>
    <n v="1"/>
    <s v="DFO"/>
    <s v=""/>
    <s v=""/>
    <s v=""/>
    <s v=" "/>
    <s v=""/>
    <s v="N"/>
    <s v=""/>
    <s v=""/>
    <m/>
    <m/>
    <m/>
  </r>
  <r>
    <x v="100"/>
    <x v="100"/>
    <s v="AEA-135"/>
    <n v="21015"/>
    <x v="33"/>
    <n v="95"/>
    <m/>
    <x v="0"/>
    <x v="23"/>
    <s v="217-2009"/>
    <x v="3"/>
    <x v="1"/>
    <s v="7"/>
    <s v="Petroleum Liquids"/>
    <x v="3"/>
    <n v="2021"/>
    <x v="2"/>
    <s v="S"/>
    <n v="0.5"/>
    <m/>
    <s v=" "/>
    <n v="0.5"/>
    <n v="0.5"/>
    <s v=" "/>
    <s v="N"/>
    <s v=" "/>
    <s v=" "/>
    <x v="1"/>
    <s v="X"/>
    <n v="88"/>
    <n v="1970"/>
    <n v="1"/>
    <n v="2009"/>
    <s v="N"/>
    <s v="Electric Utility"/>
    <n v="1"/>
    <s v="DFO"/>
    <s v=""/>
    <s v=""/>
    <s v=""/>
    <s v=" "/>
    <s v=""/>
    <s v="N"/>
    <s v=""/>
    <s v=""/>
    <m/>
    <m/>
    <m/>
  </r>
  <r>
    <x v="101"/>
    <x v="101"/>
    <s v="AEA-066"/>
    <n v="13642"/>
    <x v="34"/>
    <n v="90"/>
    <m/>
    <x v="27"/>
    <x v="24"/>
    <s v="159-0000"/>
    <x v="28"/>
    <x v="9"/>
    <s v="12"/>
    <s v="Petroleum Liquids"/>
    <x v="3"/>
    <n v="2021"/>
    <x v="2"/>
    <s v="S"/>
    <n v="3.8"/>
    <m/>
    <n v="0.8"/>
    <n v="3.7"/>
    <n v="3.7"/>
    <n v="2.8"/>
    <s v="N"/>
    <s v=" "/>
    <s v=" "/>
    <x v="0"/>
    <s v="X"/>
    <n v="4"/>
    <n v="1991"/>
    <s v=" "/>
    <s v=" "/>
    <s v="N"/>
    <s v="Electric Utility"/>
    <n v="1"/>
    <s v="DFO"/>
    <s v=""/>
    <s v=""/>
    <s v=""/>
    <s v=" "/>
    <s v="12H"/>
    <s v="N"/>
    <s v=""/>
    <s v=""/>
    <m/>
    <m/>
    <m/>
  </r>
  <r>
    <x v="101"/>
    <x v="101"/>
    <s v="AEA-066"/>
    <n v="13642"/>
    <x v="34"/>
    <n v="90"/>
    <m/>
    <x v="27"/>
    <x v="24"/>
    <s v="159-0000"/>
    <x v="28"/>
    <x v="9"/>
    <s v="14"/>
    <s v="Petroleum Liquids"/>
    <x v="3"/>
    <n v="2021"/>
    <x v="2"/>
    <s v="S"/>
    <n v="2"/>
    <m/>
    <n v="0.8"/>
    <n v="1.9"/>
    <n v="1.9"/>
    <n v="1.4"/>
    <s v="N"/>
    <s v=" "/>
    <s v=" "/>
    <x v="0"/>
    <s v="X"/>
    <n v="12"/>
    <n v="1999"/>
    <s v=" "/>
    <s v=" "/>
    <s v="N"/>
    <s v="Electric Utility"/>
    <n v="1"/>
    <s v="DFO"/>
    <s v=""/>
    <s v=""/>
    <s v=""/>
    <s v=" "/>
    <s v="12H"/>
    <s v="N"/>
    <s v=""/>
    <s v=""/>
    <m/>
    <m/>
    <m/>
  </r>
  <r>
    <x v="101"/>
    <x v="101"/>
    <s v="AEA-066"/>
    <n v="13642"/>
    <x v="34"/>
    <n v="90"/>
    <m/>
    <x v="27"/>
    <x v="24"/>
    <s v="159-0000"/>
    <x v="28"/>
    <x v="9"/>
    <s v="15"/>
    <s v="Petroleum Liquids"/>
    <x v="3"/>
    <n v="2021"/>
    <x v="2"/>
    <s v="S"/>
    <n v="5.2"/>
    <m/>
    <n v="0.8"/>
    <n v="5.2"/>
    <n v="5.2"/>
    <n v="3.4"/>
    <s v="N"/>
    <s v=" "/>
    <s v=" "/>
    <x v="0"/>
    <s v="X"/>
    <n v="11"/>
    <n v="2007"/>
    <s v=" "/>
    <s v=" "/>
    <s v="N"/>
    <s v="Electric Utility"/>
    <n v="1"/>
    <s v="DFO"/>
    <s v=""/>
    <s v=""/>
    <s v=""/>
    <s v=" "/>
    <s v="OVER"/>
    <s v="N"/>
    <s v=""/>
    <s v=""/>
    <m/>
    <m/>
    <m/>
  </r>
  <r>
    <x v="101"/>
    <x v="101"/>
    <s v="AEA-066"/>
    <n v="13642"/>
    <x v="34"/>
    <n v="90"/>
    <m/>
    <x v="27"/>
    <x v="24"/>
    <s v="159-0000"/>
    <x v="28"/>
    <x v="9"/>
    <s v="16"/>
    <s v="Petroleum Liquids"/>
    <x v="3"/>
    <n v="2021"/>
    <x v="2"/>
    <s v="S"/>
    <n v="5.2"/>
    <m/>
    <n v="0.8"/>
    <n v="5.2"/>
    <n v="5.2"/>
    <n v="3.4"/>
    <s v="N"/>
    <s v=" "/>
    <s v=" "/>
    <x v="0"/>
    <s v="X"/>
    <n v="11"/>
    <n v="2007"/>
    <s v=" "/>
    <s v=" "/>
    <s v="N"/>
    <s v="Electric Utility"/>
    <n v="1"/>
    <s v="DFO"/>
    <s v=""/>
    <s v=""/>
    <s v=""/>
    <s v=" "/>
    <s v="OVER"/>
    <s v="N"/>
    <s v=""/>
    <s v=""/>
    <m/>
    <m/>
    <m/>
  </r>
  <r>
    <x v="101"/>
    <x v="101"/>
    <s v="AEA-066"/>
    <n v="13642"/>
    <x v="34"/>
    <n v="90"/>
    <m/>
    <x v="27"/>
    <x v="24"/>
    <s v="159-0000"/>
    <x v="28"/>
    <x v="9"/>
    <s v="18"/>
    <s v="Petroleum Liquids"/>
    <x v="3"/>
    <n v="2021"/>
    <x v="2"/>
    <s v="S"/>
    <n v="0.4"/>
    <m/>
    <n v="0.8"/>
    <n v="0.4"/>
    <n v="0.4"/>
    <n v="0.1"/>
    <s v="N"/>
    <s v=" "/>
    <s v=" "/>
    <x v="0"/>
    <s v="X"/>
    <n v="1"/>
    <n v="2013"/>
    <s v=" "/>
    <s v=" "/>
    <s v="N"/>
    <s v="Electric Utility"/>
    <n v="1"/>
    <s v="DFO"/>
    <s v=""/>
    <s v=""/>
    <s v=""/>
    <s v=" "/>
    <s v="12H"/>
    <s v="N"/>
    <s v=""/>
    <s v=""/>
    <m/>
    <m/>
    <m/>
  </r>
  <r>
    <x v="101"/>
    <x v="101"/>
    <s v="AEA-066"/>
    <n v="13642"/>
    <x v="34"/>
    <n v="90"/>
    <m/>
    <x v="27"/>
    <x v="24"/>
    <s v="159-0000"/>
    <x v="28"/>
    <x v="9"/>
    <s v="11"/>
    <s v="Petroleum Liquids"/>
    <x v="3"/>
    <n v="2021"/>
    <x v="2"/>
    <s v="S"/>
    <n v="1.5"/>
    <m/>
    <s v=" "/>
    <n v="1.5"/>
    <n v="1.5"/>
    <s v=" "/>
    <s v=""/>
    <s v=" "/>
    <s v=" "/>
    <x v="1"/>
    <s v="X"/>
    <n v="3"/>
    <n v="1988"/>
    <n v="3"/>
    <n v="2011"/>
    <s v="N"/>
    <s v="Electric Utility"/>
    <n v="1"/>
    <s v="DFO"/>
    <s v=""/>
    <s v=""/>
    <s v=""/>
    <s v=" "/>
    <s v=""/>
    <s v="N"/>
    <s v=""/>
    <s v=""/>
    <m/>
    <m/>
    <m/>
  </r>
  <r>
    <x v="101"/>
    <x v="101"/>
    <s v="AEA-066"/>
    <n v="13642"/>
    <x v="34"/>
    <n v="90"/>
    <m/>
    <x v="27"/>
    <x v="24"/>
    <s v="159-0000"/>
    <x v="28"/>
    <x v="9"/>
    <s v="5"/>
    <s v="Petroleum Liquids"/>
    <x v="3"/>
    <n v="2021"/>
    <x v="2"/>
    <s v="S"/>
    <n v="1.2"/>
    <m/>
    <s v=" "/>
    <n v="1.2"/>
    <n v="1.2"/>
    <s v=" "/>
    <s v=""/>
    <s v=" "/>
    <s v=" "/>
    <x v="1"/>
    <s v="X"/>
    <n v="1"/>
    <n v="1974"/>
    <n v="1"/>
    <n v="2001"/>
    <s v="N"/>
    <s v="Electric Utility"/>
    <n v="1"/>
    <s v="DFO"/>
    <s v=""/>
    <s v=""/>
    <s v=""/>
    <s v=" "/>
    <s v=""/>
    <s v=""/>
    <s v=""/>
    <s v=""/>
    <m/>
    <m/>
    <m/>
  </r>
  <r>
    <x v="101"/>
    <x v="101"/>
    <s v="AEA-066"/>
    <n v="13642"/>
    <x v="34"/>
    <n v="90"/>
    <m/>
    <x v="27"/>
    <x v="24"/>
    <s v="159-0000"/>
    <x v="28"/>
    <x v="9"/>
    <s v="6"/>
    <s v="Petroleum Liquids"/>
    <x v="3"/>
    <n v="2021"/>
    <x v="2"/>
    <s v="S"/>
    <n v="1"/>
    <m/>
    <s v=" "/>
    <n v="1"/>
    <n v="1"/>
    <s v=" "/>
    <s v=""/>
    <s v=" "/>
    <s v=" "/>
    <x v="1"/>
    <s v="X"/>
    <n v="1"/>
    <n v="1972"/>
    <n v="1"/>
    <n v="2008"/>
    <s v="N"/>
    <s v="Electric Utility"/>
    <n v="1"/>
    <s v="DFO"/>
    <s v=""/>
    <s v=""/>
    <s v=""/>
    <s v=" "/>
    <s v=""/>
    <s v="N"/>
    <s v=""/>
    <s v=""/>
    <m/>
    <m/>
    <m/>
  </r>
  <r>
    <x v="101"/>
    <x v="101"/>
    <s v="AEA-066"/>
    <n v="13642"/>
    <x v="34"/>
    <n v="90"/>
    <m/>
    <x v="27"/>
    <x v="24"/>
    <s v="159-0000"/>
    <x v="28"/>
    <x v="9"/>
    <s v="9"/>
    <s v="Petroleum Liquids"/>
    <x v="3"/>
    <n v="2021"/>
    <x v="2"/>
    <s v="S"/>
    <n v="2.8"/>
    <m/>
    <s v=" "/>
    <n v="2.9"/>
    <n v="2.9"/>
    <s v=" "/>
    <s v=""/>
    <s v=" "/>
    <s v=" "/>
    <x v="1"/>
    <s v="X"/>
    <n v="12"/>
    <n v="1985"/>
    <n v="3"/>
    <n v="2011"/>
    <s v="N"/>
    <s v="Electric Utility"/>
    <n v="1"/>
    <s v="DFO"/>
    <s v=""/>
    <s v=""/>
    <s v=""/>
    <s v=" "/>
    <s v=""/>
    <s v="N"/>
    <s v=""/>
    <s v=""/>
    <m/>
    <m/>
    <m/>
  </r>
  <r>
    <x v="101"/>
    <x v="101"/>
    <s v="AEA-066"/>
    <n v="13642"/>
    <x v="34"/>
    <n v="90"/>
    <m/>
    <x v="27"/>
    <x v="24"/>
    <s v="159-0000"/>
    <x v="28"/>
    <x v="9"/>
    <s v="EWT 1"/>
    <s v="Onshore Wind Turbine"/>
    <x v="6"/>
    <n v="2021"/>
    <x v="2"/>
    <s v="S"/>
    <n v="0.9"/>
    <m/>
    <s v=" "/>
    <n v="0.9"/>
    <n v="0.9"/>
    <n v="0.1"/>
    <s v="N"/>
    <s v=" "/>
    <s v=" "/>
    <x v="0"/>
    <s v="X"/>
    <n v="7"/>
    <n v="2013"/>
    <s v=" "/>
    <s v=" "/>
    <s v="N"/>
    <s v="Electric Utility"/>
    <n v="1"/>
    <s v="WND"/>
    <s v=""/>
    <s v=""/>
    <s v=""/>
    <n v="1"/>
    <s v=""/>
    <s v="N"/>
    <s v=""/>
    <s v=""/>
    <m/>
    <m/>
    <m/>
  </r>
  <r>
    <x v="101"/>
    <x v="101"/>
    <s v="AEA-066"/>
    <n v="13642"/>
    <x v="34"/>
    <n v="90"/>
    <m/>
    <x v="27"/>
    <x v="24"/>
    <s v="159-0000"/>
    <x v="28"/>
    <x v="9"/>
    <s v="EWT 2"/>
    <s v="Onshore Wind Turbine"/>
    <x v="6"/>
    <n v="2021"/>
    <x v="2"/>
    <s v="S"/>
    <n v="0.9"/>
    <m/>
    <s v=" "/>
    <n v="0.9"/>
    <n v="0.9"/>
    <n v="0.1"/>
    <s v="N"/>
    <s v=" "/>
    <s v=" "/>
    <x v="0"/>
    <s v="X"/>
    <n v="7"/>
    <n v="2013"/>
    <s v=" "/>
    <s v=" "/>
    <s v="N"/>
    <s v="Electric Utility"/>
    <n v="1"/>
    <s v="WND"/>
    <s v=""/>
    <s v=""/>
    <s v=""/>
    <n v="1"/>
    <s v=""/>
    <s v="N"/>
    <s v=""/>
    <s v=""/>
    <m/>
    <m/>
    <m/>
  </r>
  <r>
    <x v="101"/>
    <x v="101"/>
    <s v="AEA-066"/>
    <n v="13642"/>
    <x v="34"/>
    <n v="90"/>
    <m/>
    <x v="27"/>
    <x v="24"/>
    <s v="159-0000"/>
    <x v="28"/>
    <x v="9"/>
    <s v="ENT"/>
    <s v="Onshore Wind Turbine"/>
    <x v="6"/>
    <n v="2021"/>
    <x v="2"/>
    <s v="S"/>
    <n v="0.8"/>
    <m/>
    <s v=" "/>
    <n v="0.8"/>
    <n v="0.8"/>
    <n v="0.1"/>
    <s v="N"/>
    <s v=" "/>
    <s v=" "/>
    <x v="1"/>
    <s v="X"/>
    <n v="1"/>
    <n v="2015"/>
    <n v="6"/>
    <n v="2021"/>
    <s v="N"/>
    <s v="Electric Utility"/>
    <n v="1"/>
    <s v="WND"/>
    <s v=""/>
    <s v=""/>
    <s v=""/>
    <n v="15"/>
    <s v=""/>
    <s v="N"/>
    <s v=""/>
    <s v=""/>
    <m/>
    <m/>
    <m/>
  </r>
  <r>
    <x v="102"/>
    <x v="102"/>
    <s v="AEA-027"/>
    <n v="40215"/>
    <x v="35"/>
    <n v="789"/>
    <m/>
    <x v="0"/>
    <x v="25"/>
    <s v="014-1990"/>
    <x v="29"/>
    <x v="5"/>
    <s v="3"/>
    <s v="Petroleum Liquids"/>
    <x v="3"/>
    <n v="2021"/>
    <x v="2"/>
    <s v="S"/>
    <n v="2.5"/>
    <m/>
    <n v="0.8"/>
    <n v="2.5"/>
    <n v="2.5"/>
    <n v="1.5"/>
    <s v="N"/>
    <s v=" "/>
    <s v=" "/>
    <x v="0"/>
    <s v="X"/>
    <n v="10"/>
    <n v="1984"/>
    <s v=" "/>
    <s v=" "/>
    <s v="N"/>
    <s v="Electric Utility"/>
    <n v="1"/>
    <s v="DFO"/>
    <s v=""/>
    <s v=""/>
    <s v=""/>
    <s v=" "/>
    <s v="10M"/>
    <s v="N"/>
    <s v="N"/>
    <s v=""/>
    <m/>
    <m/>
    <m/>
  </r>
  <r>
    <x v="102"/>
    <x v="102"/>
    <s v="AEA-027"/>
    <n v="40215"/>
    <x v="35"/>
    <n v="789"/>
    <m/>
    <x v="0"/>
    <x v="25"/>
    <s v="014-1990"/>
    <x v="29"/>
    <x v="5"/>
    <s v="4"/>
    <s v="Petroleum Liquids"/>
    <x v="3"/>
    <n v="2021"/>
    <x v="2"/>
    <s v="S"/>
    <n v="2.4"/>
    <m/>
    <n v="0.8"/>
    <n v="2.4"/>
    <n v="2.4"/>
    <n v="1.4"/>
    <s v="N"/>
    <s v=" "/>
    <s v=" "/>
    <x v="0"/>
    <s v="X"/>
    <n v="10"/>
    <n v="1984"/>
    <s v=" "/>
    <s v=" "/>
    <s v="N"/>
    <s v="Electric Utility"/>
    <n v="1"/>
    <s v="DFO"/>
    <s v=""/>
    <s v=""/>
    <s v=""/>
    <s v=" "/>
    <s v="10M"/>
    <s v="N"/>
    <s v="N"/>
    <s v="N"/>
    <m/>
    <m/>
    <m/>
  </r>
  <r>
    <x v="102"/>
    <x v="102"/>
    <s v="AEA-027"/>
    <n v="40215"/>
    <x v="35"/>
    <n v="789"/>
    <m/>
    <x v="0"/>
    <x v="25"/>
    <s v="014-1990"/>
    <x v="29"/>
    <x v="5"/>
    <s v="5"/>
    <s v="Petroleum Liquids"/>
    <x v="3"/>
    <n v="2021"/>
    <x v="2"/>
    <s v="S"/>
    <n v="1.1000000000000001"/>
    <m/>
    <n v="0.8"/>
    <n v="1.1000000000000001"/>
    <n v="1.1000000000000001"/>
    <n v="0.7"/>
    <s v="N"/>
    <s v=" "/>
    <s v=" "/>
    <x v="0"/>
    <s v="X"/>
    <n v="3"/>
    <n v="2000"/>
    <s v=" "/>
    <s v=" "/>
    <s v="N"/>
    <s v="Electric Utility"/>
    <n v="1"/>
    <s v="DFO"/>
    <s v=""/>
    <s v=""/>
    <s v=""/>
    <s v=" "/>
    <s v="10M"/>
    <s v="N"/>
    <s v="N"/>
    <s v="N"/>
    <m/>
    <m/>
    <m/>
  </r>
  <r>
    <x v="102"/>
    <x v="102"/>
    <s v="AEA-027"/>
    <n v="40215"/>
    <x v="35"/>
    <n v="789"/>
    <m/>
    <x v="0"/>
    <x v="25"/>
    <s v="014-1990"/>
    <x v="29"/>
    <x v="5"/>
    <s v="6"/>
    <s v="Petroleum Liquids"/>
    <x v="3"/>
    <n v="2021"/>
    <x v="2"/>
    <s v="S"/>
    <n v="1.1000000000000001"/>
    <m/>
    <n v="0.8"/>
    <n v="1.1000000000000001"/>
    <n v="1.1000000000000001"/>
    <n v="0.7"/>
    <s v="N"/>
    <s v=" "/>
    <s v=" "/>
    <x v="0"/>
    <s v="X"/>
    <n v="3"/>
    <n v="2000"/>
    <s v=" "/>
    <s v=" "/>
    <s v="N"/>
    <s v="Electric Utility"/>
    <n v="1"/>
    <s v="DFO"/>
    <s v=""/>
    <s v=""/>
    <s v=""/>
    <s v=" "/>
    <s v="10M"/>
    <s v="N"/>
    <s v="N"/>
    <s v="N"/>
    <m/>
    <m/>
    <m/>
  </r>
  <r>
    <x v="102"/>
    <x v="102"/>
    <s v="AEA-027"/>
    <n v="40215"/>
    <x v="35"/>
    <n v="789"/>
    <m/>
    <x v="0"/>
    <x v="25"/>
    <s v="014-1990"/>
    <x v="29"/>
    <x v="5"/>
    <s v="7"/>
    <s v="Petroleum Liquids"/>
    <x v="3"/>
    <n v="2021"/>
    <x v="2"/>
    <s v="S"/>
    <n v="3.6"/>
    <m/>
    <n v="0.8"/>
    <n v="3.6"/>
    <n v="3.6"/>
    <n v="2.2000000000000002"/>
    <s v="N"/>
    <s v=" "/>
    <s v=" "/>
    <x v="0"/>
    <s v="X"/>
    <n v="7"/>
    <n v="2009"/>
    <s v=" "/>
    <s v=" "/>
    <s v="N"/>
    <s v="Electric Utility"/>
    <n v="1"/>
    <s v="DFO"/>
    <s v=""/>
    <s v=""/>
    <s v=""/>
    <s v=" "/>
    <s v="10M"/>
    <s v="N"/>
    <s v="N"/>
    <s v="N"/>
    <m/>
    <m/>
    <m/>
  </r>
  <r>
    <x v="103"/>
    <x v="103"/>
    <s v="AEA-027"/>
    <n v="40215"/>
    <x v="35"/>
    <n v="7042"/>
    <s v="Humpback Creek"/>
    <x v="0"/>
    <x v="25"/>
    <s v="014-1990"/>
    <x v="29"/>
    <x v="5"/>
    <s v="1"/>
    <s v="Conventional Hydroelectric"/>
    <x v="0"/>
    <n v="2021"/>
    <x v="2"/>
    <s v="S"/>
    <n v="0.5"/>
    <m/>
    <n v="0.8"/>
    <n v="0.4"/>
    <n v="0.4"/>
    <n v="0.2"/>
    <s v="N"/>
    <n v="7"/>
    <n v="2011"/>
    <x v="0"/>
    <s v="X"/>
    <n v="6"/>
    <n v="1991"/>
    <s v=" "/>
    <s v=" "/>
    <s v="N"/>
    <s v="Electric Utility"/>
    <n v="1"/>
    <s v="WAT"/>
    <s v=""/>
    <s v=""/>
    <s v=""/>
    <s v=" "/>
    <s v="10M"/>
    <s v=""/>
    <s v=""/>
    <s v=""/>
    <m/>
    <m/>
    <m/>
  </r>
  <r>
    <x v="103"/>
    <x v="103"/>
    <s v="AEA-027"/>
    <n v="40215"/>
    <x v="35"/>
    <n v="7042"/>
    <s v="Humpback Creek"/>
    <x v="0"/>
    <x v="25"/>
    <s v="014-1990"/>
    <x v="29"/>
    <x v="5"/>
    <s v="2"/>
    <s v="Conventional Hydroelectric"/>
    <x v="0"/>
    <n v="2021"/>
    <x v="2"/>
    <s v="S"/>
    <n v="0.5"/>
    <m/>
    <n v="0.8"/>
    <n v="0.4"/>
    <n v="0.4"/>
    <n v="0.2"/>
    <s v="N"/>
    <n v="7"/>
    <n v="2011"/>
    <x v="0"/>
    <s v="X"/>
    <n v="6"/>
    <n v="1991"/>
    <s v=" "/>
    <s v=" "/>
    <s v="N"/>
    <s v="Electric Utility"/>
    <n v="1"/>
    <s v="WAT"/>
    <s v=""/>
    <s v=""/>
    <s v=""/>
    <s v=" "/>
    <s v="10M"/>
    <s v=""/>
    <s v=""/>
    <s v=""/>
    <m/>
    <m/>
    <m/>
  </r>
  <r>
    <x v="103"/>
    <x v="103"/>
    <s v="AEA-027"/>
    <n v="40215"/>
    <x v="35"/>
    <n v="7042"/>
    <s v="Humpback Creek"/>
    <x v="0"/>
    <x v="25"/>
    <s v="014-1990"/>
    <x v="29"/>
    <x v="5"/>
    <s v="3"/>
    <s v="Conventional Hydroelectric"/>
    <x v="0"/>
    <n v="2021"/>
    <x v="2"/>
    <s v="S"/>
    <n v="0.2"/>
    <m/>
    <n v="0.8"/>
    <n v="0.2"/>
    <n v="0.2"/>
    <n v="0.1"/>
    <s v="N"/>
    <n v="7"/>
    <n v="2011"/>
    <x v="0"/>
    <s v="X"/>
    <n v="6"/>
    <n v="1991"/>
    <s v=" "/>
    <s v=" "/>
    <s v="N"/>
    <s v="Electric Utility"/>
    <n v="1"/>
    <s v="WAT"/>
    <s v=""/>
    <s v=""/>
    <s v=""/>
    <s v=" "/>
    <s v="10M"/>
    <s v=""/>
    <s v=""/>
    <s v=""/>
    <m/>
    <m/>
    <m/>
  </r>
  <r>
    <x v="104"/>
    <x v="104"/>
    <s v="AEA-027"/>
    <n v="40215"/>
    <x v="35"/>
    <n v="7862"/>
    <s v="Power Creek"/>
    <x v="0"/>
    <x v="25"/>
    <s v="014-1990"/>
    <x v="29"/>
    <x v="5"/>
    <s v="4"/>
    <s v="Conventional Hydroelectric"/>
    <x v="0"/>
    <n v="2021"/>
    <x v="2"/>
    <s v="S"/>
    <n v="3"/>
    <m/>
    <n v="0.8"/>
    <n v="2.8"/>
    <n v="2.7"/>
    <n v="0.1"/>
    <s v="N"/>
    <s v=" "/>
    <s v=" "/>
    <x v="0"/>
    <s v="X"/>
    <n v="11"/>
    <n v="2001"/>
    <s v=" "/>
    <s v=" "/>
    <s v="N"/>
    <s v="Electric Utility"/>
    <n v="1"/>
    <s v="WAT"/>
    <s v=""/>
    <s v=""/>
    <s v=""/>
    <s v=" "/>
    <s v="10M"/>
    <s v=""/>
    <s v=""/>
    <s v=""/>
    <m/>
    <m/>
    <m/>
  </r>
  <r>
    <x v="104"/>
    <x v="104"/>
    <s v="AEA-027"/>
    <n v="40215"/>
    <x v="35"/>
    <n v="7862"/>
    <s v="Power Creek"/>
    <x v="0"/>
    <x v="25"/>
    <s v="014-1990"/>
    <x v="29"/>
    <x v="5"/>
    <s v="5"/>
    <s v="Conventional Hydroelectric"/>
    <x v="0"/>
    <n v="2021"/>
    <x v="2"/>
    <s v="S"/>
    <n v="3"/>
    <m/>
    <n v="0.8"/>
    <n v="2.8"/>
    <n v="2.7"/>
    <n v="0.1"/>
    <s v="N"/>
    <s v=" "/>
    <s v=" "/>
    <x v="0"/>
    <s v="X"/>
    <n v="11"/>
    <n v="2001"/>
    <s v=" "/>
    <s v=" "/>
    <s v="N"/>
    <s v="Electric Utility"/>
    <n v="1"/>
    <s v="WAT"/>
    <s v=""/>
    <s v=""/>
    <s v=""/>
    <s v=" "/>
    <s v="10M"/>
    <s v=""/>
    <s v=""/>
    <s v=""/>
    <m/>
    <m/>
    <m/>
  </r>
  <r>
    <x v="105"/>
    <x v="105"/>
    <s v="AEA-027"/>
    <n v="40215"/>
    <x v="35"/>
    <n v="62714"/>
    <m/>
    <x v="0"/>
    <x v="25"/>
    <s v="014-1990"/>
    <x v="29"/>
    <x v="5"/>
    <s v="BESS1"/>
    <s v="Batteries"/>
    <x v="2"/>
    <n v="2021"/>
    <x v="2"/>
    <s v="S"/>
    <n v="1"/>
    <m/>
    <s v=" "/>
    <n v="1"/>
    <n v="1"/>
    <n v="0"/>
    <s v="N"/>
    <s v=" "/>
    <s v=" "/>
    <x v="0"/>
    <s v="X"/>
    <n v="8"/>
    <n v="2019"/>
    <s v=" "/>
    <s v=" "/>
    <s v="N"/>
    <s v="Electric Utility"/>
    <n v="1"/>
    <s v="MWH"/>
    <s v=""/>
    <s v=""/>
    <s v=""/>
    <s v=" "/>
    <s v="10M"/>
    <s v="N"/>
    <s v=""/>
    <s v=""/>
    <m/>
    <m/>
    <m/>
  </r>
  <r>
    <x v="106"/>
    <x v="106"/>
    <s v="AEA-006"/>
    <n v="221"/>
    <x v="36"/>
    <n v="6308"/>
    <m/>
    <x v="28"/>
    <x v="26"/>
    <s v="218-0000"/>
    <x v="30"/>
    <x v="3"/>
    <s v="UNIT4"/>
    <s v="Petroleum Liquids"/>
    <x v="3"/>
    <n v="2021"/>
    <x v="2"/>
    <s v="S"/>
    <n v="0.8"/>
    <m/>
    <n v="0.9"/>
    <n v="0.8"/>
    <n v="0.8"/>
    <n v="0.2"/>
    <s v="N"/>
    <s v=" "/>
    <s v=" "/>
    <x v="2"/>
    <s v="Y"/>
    <n v="8"/>
    <n v="2013"/>
    <s v=" "/>
    <s v=" "/>
    <s v="Y"/>
    <s v="Electric Utility"/>
    <n v="1"/>
    <s v="DFO"/>
    <s v=""/>
    <s v=""/>
    <s v=""/>
    <s v=" "/>
    <s v="10M"/>
    <s v="N"/>
    <s v=""/>
    <s v=""/>
    <m/>
    <m/>
    <m/>
  </r>
  <r>
    <x v="106"/>
    <x v="106"/>
    <s v="AEA-006"/>
    <n v="221"/>
    <x v="36"/>
    <n v="6308"/>
    <m/>
    <x v="28"/>
    <x v="26"/>
    <s v="218-0000"/>
    <x v="30"/>
    <x v="3"/>
    <s v="UNIT1"/>
    <s v="Petroleum Liquids"/>
    <x v="3"/>
    <n v="2021"/>
    <x v="2"/>
    <s v="S"/>
    <n v="0.4"/>
    <m/>
    <n v="0.9"/>
    <n v="0.4"/>
    <n v="0.4"/>
    <n v="0.1"/>
    <s v=""/>
    <s v=" "/>
    <s v=" "/>
    <x v="1"/>
    <s v="X"/>
    <n v="1"/>
    <n v="2008"/>
    <n v="8"/>
    <n v="2016"/>
    <s v="Y"/>
    <s v="Electric Utility"/>
    <n v="1"/>
    <s v="DFO"/>
    <s v=""/>
    <s v=""/>
    <s v=""/>
    <s v=" "/>
    <s v="10M"/>
    <s v="N"/>
    <s v=""/>
    <s v=""/>
    <m/>
    <m/>
    <m/>
  </r>
  <r>
    <x v="106"/>
    <x v="106"/>
    <s v="AEA-006"/>
    <n v="221"/>
    <x v="36"/>
    <n v="6308"/>
    <m/>
    <x v="28"/>
    <x v="26"/>
    <s v="218-0000"/>
    <x v="30"/>
    <x v="3"/>
    <s v="UNIT2"/>
    <s v="Petroleum Liquids"/>
    <x v="3"/>
    <n v="2021"/>
    <x v="2"/>
    <s v="S"/>
    <n v="0.5"/>
    <m/>
    <n v="0.9"/>
    <n v="0.5"/>
    <n v="0.5"/>
    <n v="0.1"/>
    <s v=""/>
    <s v=" "/>
    <s v=" "/>
    <x v="1"/>
    <s v="X"/>
    <n v="12"/>
    <n v="1999"/>
    <n v="8"/>
    <n v="2016"/>
    <s v="Y"/>
    <s v="Electric Utility"/>
    <n v="1"/>
    <s v="DFO"/>
    <s v=""/>
    <s v=""/>
    <s v=""/>
    <s v=" "/>
    <s v="10M"/>
    <s v="N"/>
    <s v=""/>
    <s v=""/>
    <m/>
    <m/>
    <m/>
  </r>
  <r>
    <x v="106"/>
    <x v="106"/>
    <s v="AEA-006"/>
    <n v="221"/>
    <x v="36"/>
    <n v="6308"/>
    <m/>
    <x v="28"/>
    <x v="26"/>
    <s v="218-0000"/>
    <x v="30"/>
    <x v="3"/>
    <s v="UNIT3"/>
    <s v="Petroleum Liquids"/>
    <x v="3"/>
    <n v="2021"/>
    <x v="2"/>
    <s v="S"/>
    <n v="0.4"/>
    <m/>
    <n v="0.9"/>
    <n v="0.4"/>
    <n v="0.4"/>
    <n v="0.1"/>
    <s v=""/>
    <s v=" "/>
    <s v=" "/>
    <x v="1"/>
    <s v="X"/>
    <n v="10"/>
    <n v="1993"/>
    <n v="8"/>
    <n v="2016"/>
    <s v="Y"/>
    <s v="Electric Utility"/>
    <n v="1"/>
    <s v="DFO"/>
    <s v=""/>
    <s v=""/>
    <s v=""/>
    <s v=" "/>
    <s v="10M"/>
    <s v="N"/>
    <s v=""/>
    <s v=""/>
    <m/>
    <m/>
    <m/>
  </r>
  <r>
    <x v="107"/>
    <x v="107"/>
    <s v="AEA-006"/>
    <n v="221"/>
    <x v="36"/>
    <n v="6556"/>
    <m/>
    <x v="29"/>
    <x v="26"/>
    <s v="035-0000"/>
    <x v="31"/>
    <x v="7"/>
    <s v="1A"/>
    <s v="Petroleum Liquids"/>
    <x v="3"/>
    <n v="2021"/>
    <x v="2"/>
    <s v="S"/>
    <n v="0.4"/>
    <m/>
    <n v="0.9"/>
    <n v="0.4"/>
    <n v="0.4"/>
    <n v="0.1"/>
    <s v="N"/>
    <s v=" "/>
    <s v=" "/>
    <x v="0"/>
    <s v="X"/>
    <n v="8"/>
    <n v="2020"/>
    <s v=" "/>
    <s v=" "/>
    <s v="N"/>
    <s v="Electric Utility"/>
    <n v="1"/>
    <s v="DFO"/>
    <s v=""/>
    <s v=""/>
    <s v=""/>
    <s v=" "/>
    <s v="10M"/>
    <s v="N"/>
    <s v=""/>
    <s v=""/>
    <m/>
    <m/>
    <m/>
  </r>
  <r>
    <x v="107"/>
    <x v="107"/>
    <s v="AEA-006"/>
    <n v="221"/>
    <x v="36"/>
    <n v="6556"/>
    <m/>
    <x v="29"/>
    <x v="26"/>
    <s v="035-0000"/>
    <x v="31"/>
    <x v="7"/>
    <s v="2"/>
    <s v="Petroleum Liquids"/>
    <x v="3"/>
    <n v="2021"/>
    <x v="2"/>
    <s v="S"/>
    <n v="0.3"/>
    <m/>
    <n v="0.9"/>
    <n v="0.3"/>
    <n v="0.3"/>
    <n v="0.1"/>
    <s v="N"/>
    <s v=" "/>
    <s v=" "/>
    <x v="0"/>
    <s v="X"/>
    <n v="8"/>
    <n v="1993"/>
    <s v=" "/>
    <s v=" "/>
    <s v="N"/>
    <s v="Electric Utility"/>
    <n v="1"/>
    <s v="DFO"/>
    <s v=""/>
    <s v=""/>
    <s v=""/>
    <s v=" "/>
    <s v="10M"/>
    <s v="N"/>
    <s v=""/>
    <s v=""/>
    <m/>
    <m/>
    <m/>
  </r>
  <r>
    <x v="107"/>
    <x v="107"/>
    <s v="AEA-006"/>
    <n v="221"/>
    <x v="36"/>
    <n v="6556"/>
    <m/>
    <x v="29"/>
    <x v="26"/>
    <s v="035-0000"/>
    <x v="31"/>
    <x v="7"/>
    <s v="3"/>
    <s v="Petroleum Liquids"/>
    <x v="3"/>
    <n v="2021"/>
    <x v="2"/>
    <s v="S"/>
    <n v="0.4"/>
    <m/>
    <n v="0.9"/>
    <n v="0.4"/>
    <n v="0.4"/>
    <n v="0.1"/>
    <s v="N"/>
    <s v=" "/>
    <s v=" "/>
    <x v="0"/>
    <s v="X"/>
    <n v="12"/>
    <n v="1990"/>
    <s v=" "/>
    <s v=" "/>
    <s v="N"/>
    <s v="Electric Utility"/>
    <n v="1"/>
    <s v="DFO"/>
    <s v=""/>
    <s v=""/>
    <s v=""/>
    <s v=" "/>
    <s v="10M"/>
    <s v="N"/>
    <s v=""/>
    <s v=""/>
    <m/>
    <m/>
    <m/>
  </r>
  <r>
    <x v="107"/>
    <x v="107"/>
    <s v="AEA-006"/>
    <n v="221"/>
    <x v="36"/>
    <n v="6556"/>
    <m/>
    <x v="29"/>
    <x v="26"/>
    <s v="035-0000"/>
    <x v="31"/>
    <x v="7"/>
    <s v="1"/>
    <s v="Petroleum Liquids"/>
    <x v="3"/>
    <n v="2021"/>
    <x v="2"/>
    <s v="S"/>
    <n v="0.4"/>
    <m/>
    <n v="0.9"/>
    <n v="0.4"/>
    <n v="0.4"/>
    <n v="0.1"/>
    <s v="N"/>
    <s v=" "/>
    <s v=" "/>
    <x v="1"/>
    <s v="X"/>
    <n v="9"/>
    <n v="1998"/>
    <n v="8"/>
    <n v="2020"/>
    <s v="N"/>
    <s v="Electric Utility"/>
    <n v="1"/>
    <s v="DFO"/>
    <s v=""/>
    <s v=""/>
    <s v=""/>
    <s v=" "/>
    <s v="10M"/>
    <s v="N"/>
    <s v=""/>
    <s v=""/>
    <m/>
    <m/>
    <m/>
  </r>
  <r>
    <x v="108"/>
    <x v="108"/>
    <s v="AEA-006"/>
    <n v="221"/>
    <x v="36"/>
    <n v="6310"/>
    <m/>
    <x v="30"/>
    <x v="26"/>
    <s v="036-0000"/>
    <x v="32"/>
    <x v="4"/>
    <n v="1"/>
    <s v="Internal Combustion Engine"/>
    <x v="3"/>
    <n v="2021"/>
    <x v="3"/>
    <m/>
    <n v="0.17499999999999999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Caterpillar "/>
    <s v="3304 D1"/>
  </r>
  <r>
    <x v="108"/>
    <x v="108"/>
    <s v="AEA-006"/>
    <n v="221"/>
    <x v="36"/>
    <n v="6310"/>
    <m/>
    <x v="30"/>
    <x v="26"/>
    <s v="036-0000"/>
    <x v="32"/>
    <x v="4"/>
    <n v="2"/>
    <s v="Internal Combustion Engine"/>
    <x v="3"/>
    <n v="2021"/>
    <x v="3"/>
    <m/>
    <n v="0.16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Detroit diesel "/>
    <s v="6063TK35"/>
  </r>
  <r>
    <x v="108"/>
    <x v="108"/>
    <s v="AEA-006"/>
    <n v="221"/>
    <x v="36"/>
    <n v="6310"/>
    <m/>
    <x v="30"/>
    <x v="26"/>
    <s v="036-0000"/>
    <x v="32"/>
    <x v="4"/>
    <n v="3"/>
    <s v="Internal Combustion Engine"/>
    <x v="3"/>
    <n v="2021"/>
    <x v="3"/>
    <m/>
    <n v="0.105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Cummins"/>
    <s v="LTA10"/>
  </r>
  <r>
    <x v="109"/>
    <x v="109"/>
    <s v="AEA-006"/>
    <n v="221"/>
    <x v="36"/>
    <n v="7374"/>
    <m/>
    <x v="31"/>
    <x v="26"/>
    <s v="039-0000"/>
    <x v="33"/>
    <x v="9"/>
    <s v="1"/>
    <s v="Petroleum Liquids"/>
    <x v="3"/>
    <n v="2021"/>
    <x v="2"/>
    <s v="S"/>
    <n v="0.2"/>
    <m/>
    <n v="0.9"/>
    <n v="0.2"/>
    <n v="0.2"/>
    <n v="0.1"/>
    <s v="N"/>
    <s v=" "/>
    <s v=" "/>
    <x v="0"/>
    <s v="X"/>
    <n v="6"/>
    <n v="2010"/>
    <s v=" "/>
    <s v=" "/>
    <s v="N"/>
    <s v="Electric Utility"/>
    <n v="1"/>
    <s v="DFO"/>
    <s v=""/>
    <s v=""/>
    <s v=""/>
    <s v=" "/>
    <s v="10M"/>
    <s v="N"/>
    <s v=""/>
    <s v=""/>
    <m/>
    <m/>
    <m/>
  </r>
  <r>
    <x v="109"/>
    <x v="109"/>
    <s v="AEA-006"/>
    <n v="221"/>
    <x v="36"/>
    <n v="7374"/>
    <m/>
    <x v="31"/>
    <x v="26"/>
    <s v="039-0000"/>
    <x v="33"/>
    <x v="9"/>
    <s v="2"/>
    <s v="Petroleum Liquids"/>
    <x v="3"/>
    <n v="2021"/>
    <x v="2"/>
    <s v="S"/>
    <n v="0.4"/>
    <m/>
    <n v="0.9"/>
    <n v="0.4"/>
    <n v="0.4"/>
    <n v="0.1"/>
    <s v="N"/>
    <s v=" "/>
    <s v=" "/>
    <x v="0"/>
    <s v="X"/>
    <n v="6"/>
    <n v="2010"/>
    <s v=" "/>
    <s v=" "/>
    <s v="N"/>
    <s v="Electric Utility"/>
    <n v="1"/>
    <s v="DFO"/>
    <s v=""/>
    <s v=""/>
    <s v=""/>
    <s v=" "/>
    <s v="10M"/>
    <s v="N"/>
    <s v=""/>
    <s v=""/>
    <m/>
    <m/>
    <m/>
  </r>
  <r>
    <x v="109"/>
    <x v="109"/>
    <s v="AEA-006"/>
    <n v="221"/>
    <x v="36"/>
    <n v="7374"/>
    <m/>
    <x v="31"/>
    <x v="26"/>
    <s v="039-0000"/>
    <x v="33"/>
    <x v="9"/>
    <s v="3A"/>
    <s v="Petroleum Liquids"/>
    <x v="3"/>
    <n v="2021"/>
    <x v="2"/>
    <s v="S"/>
    <n v="0.4"/>
    <m/>
    <n v="0.9"/>
    <n v="0.4"/>
    <n v="0.4"/>
    <n v="0.1"/>
    <s v="N"/>
    <s v=" "/>
    <s v=" "/>
    <x v="0"/>
    <s v="X"/>
    <n v="1"/>
    <n v="2018"/>
    <s v=" "/>
    <s v=" "/>
    <s v="N"/>
    <s v="Electric Utility"/>
    <n v="1"/>
    <s v="DFO"/>
    <s v=""/>
    <s v=""/>
    <s v=""/>
    <s v=" "/>
    <s v="10M"/>
    <s v="N"/>
    <s v="N"/>
    <s v="N"/>
    <m/>
    <m/>
    <m/>
  </r>
  <r>
    <x v="109"/>
    <x v="109"/>
    <s v="AEA-006"/>
    <n v="221"/>
    <x v="36"/>
    <n v="7374"/>
    <m/>
    <x v="31"/>
    <x v="26"/>
    <s v="039-0000"/>
    <x v="33"/>
    <x v="9"/>
    <s v="3"/>
    <s v="Petroleum Liquids"/>
    <x v="3"/>
    <n v="2021"/>
    <x v="2"/>
    <s v="S"/>
    <n v="0.5"/>
    <m/>
    <n v="0.9"/>
    <n v="0.5"/>
    <n v="0.5"/>
    <n v="0.1"/>
    <s v=""/>
    <s v=" "/>
    <s v=" "/>
    <x v="1"/>
    <s v="X"/>
    <n v="6"/>
    <n v="2010"/>
    <n v="1"/>
    <n v="2018"/>
    <s v="N"/>
    <s v="Electric Utility"/>
    <n v="1"/>
    <s v="DFO"/>
    <s v=""/>
    <s v=""/>
    <s v=""/>
    <s v=" "/>
    <s v="10M"/>
    <s v="N"/>
    <s v=""/>
    <s v=""/>
    <m/>
    <m/>
    <m/>
  </r>
  <r>
    <x v="110"/>
    <x v="110"/>
    <s v="AEA-006"/>
    <n v="221"/>
    <x v="36"/>
    <n v="6311"/>
    <m/>
    <x v="32"/>
    <x v="26"/>
    <s v="040-0000"/>
    <x v="34"/>
    <x v="3"/>
    <s v="1A"/>
    <s v="Petroleum Liquids"/>
    <x v="3"/>
    <n v="2021"/>
    <x v="2"/>
    <s v="S"/>
    <n v="0.5"/>
    <m/>
    <n v="0.9"/>
    <n v="0.5"/>
    <n v="0.5"/>
    <n v="0.1"/>
    <s v="N"/>
    <s v=" "/>
    <s v=" "/>
    <x v="0"/>
    <s v="X"/>
    <n v="10"/>
    <n v="2009"/>
    <s v=" "/>
    <s v=" "/>
    <s v="N"/>
    <s v="Electric Utility"/>
    <n v="1"/>
    <s v="DFO"/>
    <s v=""/>
    <s v=""/>
    <s v=""/>
    <s v=" "/>
    <s v="10M"/>
    <s v="N"/>
    <s v=""/>
    <s v=""/>
    <m/>
    <m/>
    <m/>
  </r>
  <r>
    <x v="110"/>
    <x v="110"/>
    <s v="AEA-006"/>
    <n v="221"/>
    <x v="36"/>
    <n v="6311"/>
    <m/>
    <x v="32"/>
    <x v="26"/>
    <s v="040-0000"/>
    <x v="34"/>
    <x v="3"/>
    <s v="2A"/>
    <s v="Petroleum Liquids"/>
    <x v="3"/>
    <n v="2021"/>
    <x v="2"/>
    <s v="S"/>
    <n v="0.5"/>
    <m/>
    <n v="0.9"/>
    <n v="0.5"/>
    <n v="0.5"/>
    <n v="0.1"/>
    <s v="N"/>
    <s v=" "/>
    <s v=" "/>
    <x v="0"/>
    <s v="X"/>
    <n v="10"/>
    <n v="2009"/>
    <s v=" "/>
    <s v=" "/>
    <s v="N"/>
    <s v="Electric Utility"/>
    <n v="1"/>
    <s v="DFO"/>
    <s v=""/>
    <s v=""/>
    <s v=""/>
    <s v=" "/>
    <s v="10M"/>
    <s v="N"/>
    <s v=""/>
    <s v=""/>
    <m/>
    <m/>
    <m/>
  </r>
  <r>
    <x v="110"/>
    <x v="110"/>
    <s v="AEA-006"/>
    <n v="221"/>
    <x v="36"/>
    <n v="6311"/>
    <m/>
    <x v="32"/>
    <x v="26"/>
    <s v="040-0000"/>
    <x v="34"/>
    <x v="3"/>
    <s v="3A"/>
    <s v="Petroleum Liquids"/>
    <x v="3"/>
    <n v="2021"/>
    <x v="2"/>
    <s v="S"/>
    <n v="0.8"/>
    <m/>
    <n v="0.9"/>
    <n v="0.8"/>
    <n v="0.8"/>
    <n v="0.1"/>
    <s v="N"/>
    <s v=" "/>
    <s v=" "/>
    <x v="0"/>
    <s v="X"/>
    <n v="10"/>
    <n v="2009"/>
    <s v=" "/>
    <s v=" "/>
    <s v="N"/>
    <s v="Electric Utility"/>
    <n v="1"/>
    <s v="DFO"/>
    <s v=""/>
    <s v=""/>
    <s v=""/>
    <s v=" "/>
    <s v="10M"/>
    <s v="N"/>
    <s v=""/>
    <s v=""/>
    <m/>
    <m/>
    <m/>
  </r>
  <r>
    <x v="110"/>
    <x v="110"/>
    <s v="AEA-006"/>
    <n v="221"/>
    <x v="36"/>
    <n v="6311"/>
    <m/>
    <x v="32"/>
    <x v="26"/>
    <s v="040-0000"/>
    <x v="34"/>
    <x v="3"/>
    <s v="1"/>
    <s v="Petroleum Liquids"/>
    <x v="3"/>
    <n v="2021"/>
    <x v="2"/>
    <s v="S"/>
    <n v="0.4"/>
    <m/>
    <s v=" "/>
    <n v="0.4"/>
    <n v="0.4"/>
    <s v=" "/>
    <s v=""/>
    <s v=" "/>
    <s v=" "/>
    <x v="1"/>
    <s v="X"/>
    <n v="10"/>
    <n v="1977"/>
    <n v="10"/>
    <n v="2009"/>
    <s v="N"/>
    <s v="Electric Utility"/>
    <n v="1"/>
    <s v="DFO"/>
    <s v=""/>
    <s v=""/>
    <s v=""/>
    <s v=" "/>
    <s v=""/>
    <s v="N"/>
    <s v=""/>
    <s v=""/>
    <m/>
    <m/>
    <m/>
  </r>
  <r>
    <x v="110"/>
    <x v="110"/>
    <s v="AEA-006"/>
    <n v="221"/>
    <x v="36"/>
    <n v="6311"/>
    <m/>
    <x v="32"/>
    <x v="26"/>
    <s v="040-0000"/>
    <x v="34"/>
    <x v="3"/>
    <s v="2"/>
    <s v="Petroleum Liquids"/>
    <x v="3"/>
    <n v="2021"/>
    <x v="2"/>
    <s v="S"/>
    <n v="0.3"/>
    <m/>
    <s v=" "/>
    <n v="0.3"/>
    <n v="0.3"/>
    <s v=" "/>
    <s v=""/>
    <s v=" "/>
    <s v=" "/>
    <x v="1"/>
    <s v="X"/>
    <n v="11"/>
    <n v="1976"/>
    <n v="10"/>
    <n v="2009"/>
    <s v="N"/>
    <s v="Electric Utility"/>
    <n v="1"/>
    <s v="DFO"/>
    <s v=""/>
    <s v=""/>
    <s v=""/>
    <s v=" "/>
    <s v=""/>
    <s v="N"/>
    <s v=""/>
    <s v=""/>
    <m/>
    <m/>
    <m/>
  </r>
  <r>
    <x v="110"/>
    <x v="110"/>
    <s v="AEA-006"/>
    <n v="221"/>
    <x v="36"/>
    <n v="6311"/>
    <m/>
    <x v="32"/>
    <x v="26"/>
    <s v="040-0000"/>
    <x v="34"/>
    <x v="3"/>
    <s v="3"/>
    <s v="Petroleum Liquids"/>
    <x v="3"/>
    <n v="2021"/>
    <x v="2"/>
    <s v="S"/>
    <n v="0.3"/>
    <m/>
    <s v=" "/>
    <n v="0.3"/>
    <n v="0.3"/>
    <s v=" "/>
    <s v=""/>
    <s v=" "/>
    <s v=" "/>
    <x v="1"/>
    <s v="X"/>
    <n v="12"/>
    <n v="1979"/>
    <n v="10"/>
    <n v="2009"/>
    <s v="N"/>
    <s v="Electric Utility"/>
    <n v="1"/>
    <s v="DFO"/>
    <s v=""/>
    <s v=""/>
    <s v=""/>
    <s v=" "/>
    <s v=""/>
    <s v="N"/>
    <s v=""/>
    <s v=""/>
    <m/>
    <m/>
    <m/>
  </r>
  <r>
    <x v="110"/>
    <x v="110"/>
    <s v="AEA-006"/>
    <n v="221"/>
    <x v="36"/>
    <n v="6311"/>
    <m/>
    <x v="32"/>
    <x v="26"/>
    <s v="040-0000"/>
    <x v="34"/>
    <x v="3"/>
    <m/>
    <s v="Onshore Wind Turbine"/>
    <x v="6"/>
    <m/>
    <x v="0"/>
    <m/>
    <n v="0.4"/>
    <m/>
    <m/>
    <m/>
    <m/>
    <m/>
    <m/>
    <m/>
    <m/>
    <x v="0"/>
    <m/>
    <n v="12"/>
    <n v="2010"/>
    <m/>
    <m/>
    <m/>
    <s v="Electric Utility"/>
    <n v="1"/>
    <s v="WND"/>
    <m/>
    <m/>
    <m/>
    <n v="4"/>
    <m/>
    <m/>
    <m/>
    <m/>
    <m/>
    <m/>
    <m/>
  </r>
  <r>
    <x v="111"/>
    <x v="111"/>
    <s v="AEA-006"/>
    <n v="221"/>
    <x v="36"/>
    <n v="6312"/>
    <m/>
    <x v="33"/>
    <x v="26"/>
    <s v="041-0000"/>
    <x v="35"/>
    <x v="3"/>
    <n v="1"/>
    <s v="Internal Combustion Engine"/>
    <x v="3"/>
    <n v="2021"/>
    <x v="3"/>
    <m/>
    <n v="0.43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Detroit Diesel"/>
    <s v="6063TK35"/>
  </r>
  <r>
    <x v="111"/>
    <x v="111"/>
    <s v="AEA-006"/>
    <n v="221"/>
    <x v="36"/>
    <n v="6312"/>
    <m/>
    <x v="33"/>
    <x v="26"/>
    <s v="041-0000"/>
    <x v="35"/>
    <x v="3"/>
    <n v="2"/>
    <s v="Internal Combustion Engine"/>
    <x v="3"/>
    <n v="2021"/>
    <x v="3"/>
    <m/>
    <n v="0.26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Detroit diesel "/>
    <s v="6063TK35"/>
  </r>
  <r>
    <x v="111"/>
    <x v="111"/>
    <s v="AEA-006"/>
    <n v="221"/>
    <x v="36"/>
    <n v="6312"/>
    <m/>
    <x v="33"/>
    <x v="26"/>
    <s v="041-0000"/>
    <x v="35"/>
    <x v="3"/>
    <n v="3"/>
    <s v="Internal Combustion Engine"/>
    <x v="3"/>
    <n v="2021"/>
    <x v="3"/>
    <m/>
    <n v="0.43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Detroit diesel "/>
    <s v="6063TK35"/>
  </r>
  <r>
    <x v="112"/>
    <x v="112"/>
    <s v="AEA-006"/>
    <n v="221"/>
    <x v="36"/>
    <n v="6313"/>
    <m/>
    <x v="34"/>
    <x v="26"/>
    <s v="043-0000"/>
    <x v="36"/>
    <x v="9"/>
    <s v="UNIT3"/>
    <s v="Petroleum Liquids"/>
    <x v="3"/>
    <n v="2021"/>
    <x v="2"/>
    <s v="S"/>
    <n v="1"/>
    <m/>
    <n v="0.9"/>
    <n v="0.5"/>
    <n v="0.5"/>
    <n v="0.1"/>
    <s v=""/>
    <s v=" "/>
    <s v=" "/>
    <x v="1"/>
    <s v="X"/>
    <n v="6"/>
    <n v="2003"/>
    <n v="6"/>
    <n v="2019"/>
    <s v="Y"/>
    <s v="Electric Utility"/>
    <n v="1"/>
    <s v="DFO"/>
    <s v=""/>
    <s v=""/>
    <s v=""/>
    <s v=" "/>
    <s v="10M"/>
    <s v="N"/>
    <s v=""/>
    <s v=""/>
    <m/>
    <m/>
    <m/>
  </r>
  <r>
    <x v="112"/>
    <x v="112"/>
    <s v="AEA-006"/>
    <n v="221"/>
    <x v="36"/>
    <n v="6313"/>
    <m/>
    <x v="34"/>
    <x v="26"/>
    <s v="043-0000"/>
    <x v="36"/>
    <x v="9"/>
    <n v="1"/>
    <s v="Internal Combustion Engine"/>
    <x v="3"/>
    <n v="2021"/>
    <x v="3"/>
    <m/>
    <n v="0.32500000000000001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Detroit diesel "/>
    <s v="6063TK35"/>
  </r>
  <r>
    <x v="112"/>
    <x v="112"/>
    <s v="AEA-006"/>
    <n v="221"/>
    <x v="36"/>
    <n v="6313"/>
    <m/>
    <x v="34"/>
    <x v="26"/>
    <s v="043-0000"/>
    <x v="36"/>
    <x v="9"/>
    <n v="2"/>
    <s v="Internal Combustion Engine"/>
    <x v="3"/>
    <n v="2021"/>
    <x v="3"/>
    <m/>
    <n v="0.32500000000000001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Detroit diesel "/>
    <s v="6063TK35"/>
  </r>
  <r>
    <x v="112"/>
    <x v="112"/>
    <s v="AEA-006"/>
    <n v="221"/>
    <x v="36"/>
    <n v="6313"/>
    <m/>
    <x v="34"/>
    <x v="26"/>
    <s v="043-0000"/>
    <x v="36"/>
    <x v="9"/>
    <n v="3"/>
    <s v="Internal Combustion Engine"/>
    <x v="3"/>
    <n v="2021"/>
    <x v="3"/>
    <m/>
    <n v="0.66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Cummins"/>
    <s v="QSX15-G9 NR2"/>
  </r>
  <r>
    <x v="113"/>
    <x v="113"/>
    <s v="AEA-006"/>
    <n v="221"/>
    <x v="36"/>
    <n v="6314"/>
    <m/>
    <x v="35"/>
    <x v="26"/>
    <s v="045-0000"/>
    <x v="37"/>
    <x v="3"/>
    <s v="2A"/>
    <s v="Petroleum Liquids"/>
    <x v="3"/>
    <n v="2021"/>
    <x v="2"/>
    <s v="S"/>
    <n v="0.5"/>
    <m/>
    <n v="0.9"/>
    <n v="0.5"/>
    <n v="0.5"/>
    <n v="0.1"/>
    <s v="N"/>
    <s v=" "/>
    <s v=" "/>
    <x v="0"/>
    <s v="X"/>
    <n v="10"/>
    <n v="2012"/>
    <s v=" "/>
    <s v=" "/>
    <s v="N"/>
    <s v="Electric Utility"/>
    <n v="1"/>
    <s v="DFO"/>
    <s v=""/>
    <s v=""/>
    <s v=""/>
    <s v=" "/>
    <s v="10M"/>
    <s v="N"/>
    <s v=""/>
    <s v=""/>
    <m/>
    <m/>
    <m/>
  </r>
  <r>
    <x v="113"/>
    <x v="113"/>
    <s v="AEA-006"/>
    <n v="221"/>
    <x v="36"/>
    <n v="6314"/>
    <m/>
    <x v="35"/>
    <x v="26"/>
    <s v="045-0000"/>
    <x v="37"/>
    <x v="3"/>
    <s v="4a"/>
    <s v="Petroleum Liquids"/>
    <x v="3"/>
    <n v="2021"/>
    <x v="2"/>
    <s v="S"/>
    <n v="0.5"/>
    <m/>
    <n v="0.9"/>
    <n v="0.5"/>
    <n v="0.5"/>
    <n v="0.1"/>
    <s v="N"/>
    <s v=" "/>
    <s v=" "/>
    <x v="0"/>
    <s v="X"/>
    <n v="4"/>
    <n v="2005"/>
    <s v=" "/>
    <s v=" "/>
    <s v="N"/>
    <s v="Electric Utility"/>
    <n v="1"/>
    <s v="DFO"/>
    <s v=""/>
    <s v=""/>
    <s v=""/>
    <s v=" "/>
    <s v="10M"/>
    <s v="N"/>
    <s v=""/>
    <s v="N"/>
    <m/>
    <m/>
    <m/>
  </r>
  <r>
    <x v="113"/>
    <x v="113"/>
    <s v="AEA-006"/>
    <n v="221"/>
    <x v="36"/>
    <n v="6314"/>
    <m/>
    <x v="35"/>
    <x v="26"/>
    <s v="045-0000"/>
    <x v="37"/>
    <x v="3"/>
    <s v="5B"/>
    <s v="Petroleum Liquids"/>
    <x v="3"/>
    <n v="2021"/>
    <x v="2"/>
    <s v="S"/>
    <n v="1.3"/>
    <m/>
    <n v="0.9"/>
    <n v="1.3"/>
    <n v="1.3"/>
    <n v="0.3"/>
    <s v="N"/>
    <s v=" "/>
    <s v=" "/>
    <x v="0"/>
    <s v="X"/>
    <n v="6"/>
    <n v="2016"/>
    <s v=" "/>
    <s v=" "/>
    <s v="N"/>
    <s v="Electric Utility"/>
    <n v="1"/>
    <s v="DFO"/>
    <s v=""/>
    <s v=""/>
    <s v=""/>
    <s v=" "/>
    <s v="10M"/>
    <s v="N"/>
    <s v=""/>
    <s v="N"/>
    <m/>
    <m/>
    <m/>
  </r>
  <r>
    <x v="113"/>
    <x v="113"/>
    <s v="AEA-006"/>
    <n v="221"/>
    <x v="36"/>
    <n v="6314"/>
    <m/>
    <x v="35"/>
    <x v="26"/>
    <s v="045-0000"/>
    <x v="37"/>
    <x v="3"/>
    <s v="6"/>
    <s v="Petroleum Liquids"/>
    <x v="3"/>
    <n v="2021"/>
    <x v="2"/>
    <s v="S"/>
    <n v="0.9"/>
    <m/>
    <n v="0.9"/>
    <n v="0.9"/>
    <n v="0.9"/>
    <n v="0.2"/>
    <s v="N"/>
    <s v=" "/>
    <s v=" "/>
    <x v="0"/>
    <s v="X"/>
    <n v="4"/>
    <n v="1995"/>
    <s v=" "/>
    <s v=" "/>
    <s v="N"/>
    <s v="Electric Utility"/>
    <n v="1"/>
    <s v="DFO"/>
    <s v=""/>
    <s v=""/>
    <s v=""/>
    <s v=" "/>
    <s v="10M"/>
    <s v="N"/>
    <s v=""/>
    <s v="N"/>
    <m/>
    <m/>
    <m/>
  </r>
  <r>
    <x v="113"/>
    <x v="113"/>
    <s v="AEA-006"/>
    <n v="221"/>
    <x v="36"/>
    <n v="6314"/>
    <m/>
    <x v="35"/>
    <x v="26"/>
    <s v="045-0000"/>
    <x v="37"/>
    <x v="3"/>
    <s v="2"/>
    <s v="Petroleum Liquids"/>
    <x v="3"/>
    <n v="2021"/>
    <x v="2"/>
    <s v="S"/>
    <n v="0.3"/>
    <m/>
    <s v=" "/>
    <n v="0.3"/>
    <n v="0.3"/>
    <s v=" "/>
    <s v=""/>
    <s v=" "/>
    <s v=" "/>
    <x v="1"/>
    <s v="X"/>
    <n v="12"/>
    <n v="1977"/>
    <n v="8"/>
    <n v="2011"/>
    <s v="N"/>
    <s v="Electric Utility"/>
    <n v="1"/>
    <s v="DFO"/>
    <s v=""/>
    <s v=""/>
    <s v=""/>
    <s v=" "/>
    <s v=""/>
    <s v="N"/>
    <s v=""/>
    <s v=""/>
    <m/>
    <m/>
    <m/>
  </r>
  <r>
    <x v="113"/>
    <x v="113"/>
    <s v="AEA-006"/>
    <n v="221"/>
    <x v="36"/>
    <n v="6314"/>
    <m/>
    <x v="35"/>
    <x v="26"/>
    <s v="045-0000"/>
    <x v="37"/>
    <x v="3"/>
    <s v="4"/>
    <s v="Petroleum Liquids"/>
    <x v="3"/>
    <n v="2021"/>
    <x v="2"/>
    <s v="S"/>
    <n v="0.3"/>
    <m/>
    <s v=" "/>
    <n v="0.3"/>
    <n v="0.3"/>
    <s v=" "/>
    <s v=""/>
    <s v=" "/>
    <s v=" "/>
    <x v="1"/>
    <s v="X"/>
    <n v="12"/>
    <n v="1980"/>
    <n v="4"/>
    <n v="2005"/>
    <s v="N"/>
    <s v="Electric Utility"/>
    <n v="1"/>
    <s v="DFO"/>
    <s v=""/>
    <s v=""/>
    <s v=""/>
    <s v=" "/>
    <s v=""/>
    <s v="N"/>
    <s v=""/>
    <s v=""/>
    <m/>
    <m/>
    <m/>
  </r>
  <r>
    <x v="113"/>
    <x v="113"/>
    <s v="AEA-006"/>
    <n v="221"/>
    <x v="36"/>
    <n v="6314"/>
    <m/>
    <x v="35"/>
    <x v="26"/>
    <s v="045-0000"/>
    <x v="37"/>
    <x v="3"/>
    <s v="5"/>
    <s v="Petroleum Liquids"/>
    <x v="3"/>
    <n v="2021"/>
    <x v="2"/>
    <s v="S"/>
    <n v="0.5"/>
    <m/>
    <s v=" "/>
    <n v="0.5"/>
    <n v="0.5"/>
    <s v=" "/>
    <s v=""/>
    <s v=" "/>
    <s v=" "/>
    <x v="1"/>
    <s v="X"/>
    <n v="3"/>
    <n v="1988"/>
    <n v="4"/>
    <n v="2005"/>
    <s v="N"/>
    <s v="Electric Utility"/>
    <n v="1"/>
    <s v="DFO"/>
    <s v=""/>
    <s v=""/>
    <s v=""/>
    <s v=" "/>
    <s v=""/>
    <s v="N"/>
    <s v=""/>
    <s v="N"/>
    <m/>
    <m/>
    <m/>
  </r>
  <r>
    <x v="113"/>
    <x v="113"/>
    <s v="AEA-006"/>
    <n v="221"/>
    <x v="36"/>
    <n v="6314"/>
    <m/>
    <x v="35"/>
    <x v="26"/>
    <s v="045-0000"/>
    <x v="37"/>
    <x v="3"/>
    <s v="5a"/>
    <s v="Petroleum Liquids"/>
    <x v="3"/>
    <n v="2021"/>
    <x v="2"/>
    <s v="S"/>
    <n v="0.5"/>
    <m/>
    <n v="0.9"/>
    <n v="0.5"/>
    <n v="0.5"/>
    <n v="0.1"/>
    <s v=""/>
    <s v=" "/>
    <s v=" "/>
    <x v="1"/>
    <s v="X"/>
    <n v="4"/>
    <n v="2005"/>
    <n v="6"/>
    <n v="2016"/>
    <s v="N"/>
    <s v="Electric Utility"/>
    <n v="1"/>
    <s v="DFO"/>
    <s v=""/>
    <s v=""/>
    <s v=""/>
    <s v=" "/>
    <s v="10M"/>
    <s v="N"/>
    <s v=""/>
    <s v="N"/>
    <m/>
    <m/>
    <m/>
  </r>
  <r>
    <x v="113"/>
    <x v="113"/>
    <s v="AEA-006"/>
    <n v="221"/>
    <x v="36"/>
    <n v="6314"/>
    <m/>
    <x v="35"/>
    <x v="26"/>
    <s v="045-0000"/>
    <x v="37"/>
    <x v="3"/>
    <m/>
    <s v="Onshore Wind Turbine"/>
    <x v="6"/>
    <m/>
    <x v="0"/>
    <m/>
    <n v="0.4"/>
    <m/>
    <m/>
    <m/>
    <m/>
    <m/>
    <m/>
    <m/>
    <m/>
    <x v="0"/>
    <m/>
    <n v="10"/>
    <n v="2011"/>
    <m/>
    <m/>
    <m/>
    <s v="Electric Utility"/>
    <n v="1"/>
    <s v="WND"/>
    <m/>
    <m/>
    <m/>
    <n v="4"/>
    <m/>
    <m/>
    <m/>
    <m/>
    <m/>
    <m/>
    <m/>
  </r>
  <r>
    <x v="114"/>
    <x v="114"/>
    <s v="AEA-006"/>
    <n v="221"/>
    <x v="36"/>
    <n v="6315"/>
    <m/>
    <x v="36"/>
    <x v="26"/>
    <s v="046-0000"/>
    <x v="38"/>
    <x v="9"/>
    <s v="UNIT1"/>
    <s v="Petroleum Liquids"/>
    <x v="3"/>
    <n v="2021"/>
    <x v="2"/>
    <s v="S"/>
    <n v="0.3"/>
    <m/>
    <n v="0.9"/>
    <n v="0.3"/>
    <n v="0.3"/>
    <n v="0.1"/>
    <s v=""/>
    <s v=" "/>
    <s v=" "/>
    <x v="1"/>
    <s v="X"/>
    <n v="12"/>
    <n v="1985"/>
    <n v="8"/>
    <n v="2006"/>
    <s v="Y"/>
    <s v="Electric Utility"/>
    <n v="1"/>
    <s v="DFO"/>
    <s v=""/>
    <s v=""/>
    <s v=""/>
    <s v=" "/>
    <s v="10M"/>
    <s v="N"/>
    <s v=""/>
    <s v=""/>
    <m/>
    <m/>
    <m/>
  </r>
  <r>
    <x v="114"/>
    <x v="114"/>
    <s v="AEA-006"/>
    <n v="221"/>
    <x v="36"/>
    <n v="6315"/>
    <m/>
    <x v="36"/>
    <x v="26"/>
    <s v="046-0000"/>
    <x v="38"/>
    <x v="9"/>
    <n v="1"/>
    <s v="Internal Combustion Engine"/>
    <x v="3"/>
    <n v="2021"/>
    <x v="3"/>
    <m/>
    <n v="0.6"/>
    <m/>
    <m/>
    <m/>
    <m/>
    <m/>
    <m/>
    <m/>
    <m/>
    <x v="3"/>
    <m/>
    <m/>
    <m/>
    <m/>
    <m/>
    <m/>
    <s v="Electric Utility"/>
    <m/>
    <s v="DFO"/>
    <m/>
    <m/>
    <m/>
    <m/>
    <m/>
    <m/>
    <m/>
    <m/>
    <m/>
    <s v="Cummins"/>
    <s v="QSX15-G9"/>
  </r>
  <r>
    <x v="114"/>
    <x v="114"/>
    <s v="AEA-006"/>
    <n v="221"/>
    <x v="36"/>
    <n v="6315"/>
    <m/>
    <x v="36"/>
    <x v="26"/>
    <s v="046-0000"/>
    <x v="38"/>
    <x v="9"/>
    <n v="2"/>
    <s v="Internal Combustion Engine"/>
    <x v="3"/>
    <n v="2021"/>
    <x v="3"/>
    <m/>
    <n v="0.6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Cummins"/>
    <s v="QSX15-G9 NR2"/>
  </r>
  <r>
    <x v="114"/>
    <x v="114"/>
    <s v="AEA-006"/>
    <n v="221"/>
    <x v="36"/>
    <n v="6315"/>
    <m/>
    <x v="36"/>
    <x v="26"/>
    <s v="046-0000"/>
    <x v="38"/>
    <x v="9"/>
    <n v="3"/>
    <s v="Internal Combustion Engine"/>
    <x v="3"/>
    <n v="2021"/>
    <x v="3"/>
    <m/>
    <n v="0.75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Detroit diesel "/>
    <s v="Series 2000"/>
  </r>
  <r>
    <x v="114"/>
    <x v="114"/>
    <s v="AEA-006"/>
    <n v="221"/>
    <x v="36"/>
    <n v="6315"/>
    <m/>
    <x v="36"/>
    <x v="26"/>
    <s v="046-0000"/>
    <x v="38"/>
    <x v="9"/>
    <m/>
    <s v="Onshore Wind Turbine"/>
    <x v="6"/>
    <m/>
    <x v="0"/>
    <m/>
    <n v="0.3"/>
    <m/>
    <m/>
    <m/>
    <m/>
    <m/>
    <m/>
    <m/>
    <m/>
    <x v="0"/>
    <m/>
    <n v="1"/>
    <n v="2011"/>
    <m/>
    <m/>
    <m/>
    <s v="Electric Utility"/>
    <n v="1"/>
    <s v="WND"/>
    <m/>
    <m/>
    <m/>
    <n v="3"/>
    <m/>
    <m/>
    <m/>
    <m/>
    <m/>
    <m/>
    <m/>
  </r>
  <r>
    <x v="115"/>
    <x v="115"/>
    <s v="AEA-006"/>
    <n v="221"/>
    <x v="36"/>
    <n v="6316"/>
    <m/>
    <x v="37"/>
    <x v="26"/>
    <s v="047-0000"/>
    <x v="39"/>
    <x v="3"/>
    <n v="1"/>
    <s v="Internal Combustion Engine"/>
    <x v="3"/>
    <n v="2021"/>
    <x v="3"/>
    <m/>
    <n v="0.15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Allis-Chalmers"/>
    <s v="665 I"/>
  </r>
  <r>
    <x v="115"/>
    <x v="115"/>
    <s v="AEA-006"/>
    <n v="221"/>
    <x v="36"/>
    <n v="6316"/>
    <m/>
    <x v="37"/>
    <x v="26"/>
    <s v="047-0000"/>
    <x v="39"/>
    <x v="3"/>
    <n v="2"/>
    <s v="Internal Combustion Engine"/>
    <x v="3"/>
    <n v="2021"/>
    <x v="3"/>
    <m/>
    <n v="0.26800000000000002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Cummins "/>
    <s v="LTA 10"/>
  </r>
  <r>
    <x v="115"/>
    <x v="115"/>
    <s v="AEA-006"/>
    <n v="221"/>
    <x v="36"/>
    <n v="6316"/>
    <m/>
    <x v="37"/>
    <x v="26"/>
    <s v="047-0000"/>
    <x v="39"/>
    <x v="3"/>
    <n v="3"/>
    <s v="Internal Combustion Engine"/>
    <x v="3"/>
    <n v="2021"/>
    <x v="3"/>
    <m/>
    <n v="0.224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Detroit Diesel"/>
    <s v="6063TK35"/>
  </r>
  <r>
    <x v="116"/>
    <x v="116"/>
    <s v="AEA-006"/>
    <n v="221"/>
    <x v="36"/>
    <n v="6317"/>
    <m/>
    <x v="38"/>
    <x v="26"/>
    <s v="048-0000"/>
    <x v="40"/>
    <x v="4"/>
    <n v="1"/>
    <s v="Internal Combustion Engine"/>
    <x v="3"/>
    <n v="2021"/>
    <x v="3"/>
    <m/>
    <n v="0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Detroit diesel "/>
    <s v="6063GU060"/>
  </r>
  <r>
    <x v="116"/>
    <x v="116"/>
    <s v="AEA-006"/>
    <n v="221"/>
    <x v="36"/>
    <n v="6317"/>
    <m/>
    <x v="38"/>
    <x v="26"/>
    <s v="048-0000"/>
    <x v="40"/>
    <x v="4"/>
    <n v="2"/>
    <s v="Internal Combustion Engine"/>
    <x v="3"/>
    <n v="2021"/>
    <x v="3"/>
    <m/>
    <n v="0.105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Cummins "/>
    <s v="LTA10 1200"/>
  </r>
  <r>
    <x v="116"/>
    <x v="116"/>
    <s v="AEA-006"/>
    <n v="221"/>
    <x v="36"/>
    <n v="6317"/>
    <m/>
    <x v="38"/>
    <x v="26"/>
    <s v="048-0000"/>
    <x v="40"/>
    <x v="4"/>
    <n v="3"/>
    <s v="Internal Combustion Engine"/>
    <x v="3"/>
    <n v="2021"/>
    <x v="3"/>
    <m/>
    <n v="0.26800000000000002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Cummins "/>
    <s v="LTA10"/>
  </r>
  <r>
    <x v="117"/>
    <x v="117"/>
    <s v="AEA-006"/>
    <n v="221"/>
    <x v="36"/>
    <n v="6318"/>
    <m/>
    <x v="39"/>
    <x v="26"/>
    <s v="049-0000"/>
    <x v="41"/>
    <x v="4"/>
    <n v="1"/>
    <s v="Internal Combustion Engine"/>
    <x v="3"/>
    <n v="2021"/>
    <x v="3"/>
    <m/>
    <n v="0.25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Detroit diesel "/>
    <s v="R23528007"/>
  </r>
  <r>
    <x v="117"/>
    <x v="117"/>
    <s v="AEA-006"/>
    <n v="221"/>
    <x v="36"/>
    <n v="6318"/>
    <m/>
    <x v="39"/>
    <x v="26"/>
    <s v="049-0000"/>
    <x v="41"/>
    <x v="4"/>
    <n v="2"/>
    <s v="Internal Combustion Engine"/>
    <x v="3"/>
    <n v="2021"/>
    <x v="3"/>
    <m/>
    <n v="0.19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Detroit diesel "/>
    <s v="6063GK05"/>
  </r>
  <r>
    <x v="117"/>
    <x v="117"/>
    <s v="AEA-006"/>
    <n v="221"/>
    <x v="36"/>
    <n v="6318"/>
    <m/>
    <x v="39"/>
    <x v="26"/>
    <s v="049-0000"/>
    <x v="41"/>
    <x v="4"/>
    <n v="3"/>
    <s v="Internal Combustion Engine"/>
    <x v="3"/>
    <n v="2021"/>
    <x v="3"/>
    <m/>
    <n v="0.2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Cummins "/>
    <s v="DR6866-RX"/>
  </r>
  <r>
    <x v="118"/>
    <x v="118"/>
    <s v="AEA-006"/>
    <n v="221"/>
    <x v="36"/>
    <n v="6319"/>
    <m/>
    <x v="40"/>
    <x v="26"/>
    <s v="050-0000"/>
    <x v="42"/>
    <x v="3"/>
    <s v="3B"/>
    <s v="Petroleum Liquids"/>
    <x v="3"/>
    <n v="2021"/>
    <x v="2"/>
    <s v="S"/>
    <n v="0.4"/>
    <m/>
    <n v="0.9"/>
    <n v="0.4"/>
    <n v="0.4"/>
    <n v="0.1"/>
    <s v="N"/>
    <s v=" "/>
    <s v=" "/>
    <x v="0"/>
    <s v="X"/>
    <n v="4"/>
    <n v="2018"/>
    <s v=" "/>
    <s v=" "/>
    <s v="N"/>
    <s v="Electric Utility"/>
    <n v="1"/>
    <s v="DFO"/>
    <s v=""/>
    <s v=""/>
    <s v=""/>
    <s v=" "/>
    <s v="10M"/>
    <s v="N"/>
    <s v="N"/>
    <s v="N"/>
    <m/>
    <m/>
    <m/>
  </r>
  <r>
    <x v="118"/>
    <x v="118"/>
    <s v="AEA-006"/>
    <n v="221"/>
    <x v="36"/>
    <n v="6319"/>
    <m/>
    <x v="40"/>
    <x v="26"/>
    <s v="050-0000"/>
    <x v="42"/>
    <x v="3"/>
    <s v="4B"/>
    <s v="Petroleum Liquids"/>
    <x v="3"/>
    <n v="2021"/>
    <x v="2"/>
    <s v="S"/>
    <n v="0.5"/>
    <m/>
    <n v="0.9"/>
    <n v="0.5"/>
    <n v="0.5"/>
    <n v="0.1"/>
    <s v="N"/>
    <s v=" "/>
    <s v=" "/>
    <x v="0"/>
    <s v="X"/>
    <n v="7"/>
    <n v="2013"/>
    <s v=" "/>
    <s v=" "/>
    <s v="N"/>
    <s v="Electric Utility"/>
    <n v="1"/>
    <s v="DFO"/>
    <s v=""/>
    <s v=""/>
    <s v=""/>
    <s v=" "/>
    <s v="10M"/>
    <s v="N"/>
    <s v=""/>
    <s v=""/>
    <m/>
    <m/>
    <m/>
  </r>
  <r>
    <x v="118"/>
    <x v="118"/>
    <s v="AEA-006"/>
    <n v="221"/>
    <x v="36"/>
    <n v="6319"/>
    <m/>
    <x v="40"/>
    <x v="26"/>
    <s v="050-0000"/>
    <x v="42"/>
    <x v="3"/>
    <s v="5A"/>
    <s v="Petroleum Liquids"/>
    <x v="3"/>
    <n v="2021"/>
    <x v="2"/>
    <s v="S"/>
    <n v="0.8"/>
    <m/>
    <n v="0.9"/>
    <n v="0.8"/>
    <n v="0.8"/>
    <n v="0.2"/>
    <s v="N"/>
    <s v=" "/>
    <s v=" "/>
    <x v="0"/>
    <s v="X"/>
    <n v="6"/>
    <n v="2016"/>
    <s v=" "/>
    <s v=" "/>
    <s v="N"/>
    <s v="Electric Utility"/>
    <n v="1"/>
    <s v="DFO"/>
    <s v=""/>
    <s v=""/>
    <s v=""/>
    <s v=" "/>
    <s v="10M"/>
    <s v="N"/>
    <s v="N"/>
    <s v="N"/>
    <m/>
    <m/>
    <m/>
  </r>
  <r>
    <x v="118"/>
    <x v="118"/>
    <s v="AEA-006"/>
    <n v="221"/>
    <x v="36"/>
    <n v="6319"/>
    <m/>
    <x v="40"/>
    <x v="26"/>
    <s v="050-0000"/>
    <x v="42"/>
    <x v="3"/>
    <s v="6"/>
    <s v="Petroleum Liquids"/>
    <x v="3"/>
    <n v="2021"/>
    <x v="2"/>
    <s v="S"/>
    <n v="0.5"/>
    <m/>
    <n v="0.9"/>
    <n v="0.5"/>
    <n v="0.5"/>
    <n v="0.2"/>
    <s v="N"/>
    <s v=" "/>
    <s v=" "/>
    <x v="0"/>
    <s v="X"/>
    <n v="10"/>
    <n v="1997"/>
    <s v=" "/>
    <s v=" "/>
    <s v="N"/>
    <s v="Electric Utility"/>
    <n v="1"/>
    <s v="DFO"/>
    <s v=""/>
    <s v=""/>
    <s v=""/>
    <s v=" "/>
    <s v="10M"/>
    <s v="N"/>
    <s v=""/>
    <s v=""/>
    <m/>
    <m/>
    <m/>
  </r>
  <r>
    <x v="118"/>
    <x v="118"/>
    <s v="AEA-006"/>
    <n v="221"/>
    <x v="36"/>
    <n v="6319"/>
    <m/>
    <x v="40"/>
    <x v="26"/>
    <s v="050-0000"/>
    <x v="42"/>
    <x v="3"/>
    <s v="3A"/>
    <s v="Petroleum Liquids"/>
    <x v="3"/>
    <n v="2021"/>
    <x v="2"/>
    <s v="S"/>
    <n v="0.3"/>
    <m/>
    <n v="0.9"/>
    <n v="0.3"/>
    <n v="0.3"/>
    <n v="0.1"/>
    <s v=""/>
    <s v=" "/>
    <s v=" "/>
    <x v="1"/>
    <s v="X"/>
    <n v="8"/>
    <n v="1988"/>
    <n v="4"/>
    <n v="2018"/>
    <s v="N"/>
    <s v="Electric Utility"/>
    <n v="1"/>
    <s v="DFO"/>
    <s v=""/>
    <s v=""/>
    <s v=""/>
    <s v=" "/>
    <s v="10M"/>
    <s v="N"/>
    <s v=""/>
    <s v=""/>
    <m/>
    <m/>
    <m/>
  </r>
  <r>
    <x v="118"/>
    <x v="118"/>
    <s v="AEA-006"/>
    <n v="221"/>
    <x v="36"/>
    <n v="6319"/>
    <m/>
    <x v="40"/>
    <x v="26"/>
    <s v="050-0000"/>
    <x v="42"/>
    <x v="3"/>
    <s v="4A"/>
    <s v="Petroleum Liquids"/>
    <x v="3"/>
    <n v="2021"/>
    <x v="2"/>
    <s v="S"/>
    <n v="0.3"/>
    <m/>
    <n v="0.9"/>
    <n v="0.3"/>
    <n v="0.3"/>
    <n v="0.1"/>
    <s v=""/>
    <s v=" "/>
    <s v=" "/>
    <x v="1"/>
    <s v="X"/>
    <n v="8"/>
    <n v="1987"/>
    <n v="7"/>
    <n v="2013"/>
    <s v="N"/>
    <s v="Electric Utility"/>
    <n v="1"/>
    <s v="DFO"/>
    <s v=""/>
    <s v=""/>
    <s v=""/>
    <s v=" "/>
    <s v="10M"/>
    <s v="N"/>
    <s v=""/>
    <s v=""/>
    <m/>
    <m/>
    <m/>
  </r>
  <r>
    <x v="118"/>
    <x v="118"/>
    <s v="AEA-006"/>
    <n v="221"/>
    <x v="36"/>
    <n v="6319"/>
    <m/>
    <x v="40"/>
    <x v="26"/>
    <s v="050-0000"/>
    <x v="42"/>
    <x v="3"/>
    <s v="5"/>
    <s v="Petroleum Liquids"/>
    <x v="3"/>
    <n v="2021"/>
    <x v="2"/>
    <s v="S"/>
    <n v="0.5"/>
    <m/>
    <n v="0.9"/>
    <n v="0.5"/>
    <n v="0.5"/>
    <n v="0.1"/>
    <s v=""/>
    <s v=" "/>
    <s v=" "/>
    <x v="1"/>
    <s v="X"/>
    <n v="9"/>
    <n v="1991"/>
    <n v="6"/>
    <n v="2016"/>
    <s v="N"/>
    <s v="Electric Utility"/>
    <n v="1"/>
    <s v="DFO"/>
    <s v=""/>
    <s v=""/>
    <s v=""/>
    <s v=" "/>
    <s v="10M"/>
    <s v="N"/>
    <s v=""/>
    <s v=""/>
    <m/>
    <m/>
    <m/>
  </r>
  <r>
    <x v="118"/>
    <x v="118"/>
    <s v="AEA-006"/>
    <n v="221"/>
    <x v="36"/>
    <n v="6319"/>
    <m/>
    <x v="40"/>
    <x v="26"/>
    <s v="050-0000"/>
    <x v="42"/>
    <x v="3"/>
    <m/>
    <s v="Onshore Wind Turbine"/>
    <x v="6"/>
    <m/>
    <x v="0"/>
    <m/>
    <n v="0.3"/>
    <m/>
    <m/>
    <m/>
    <m/>
    <m/>
    <m/>
    <m/>
    <m/>
    <x v="0"/>
    <m/>
    <n v="7"/>
    <n v="2010"/>
    <m/>
    <m/>
    <m/>
    <s v="Electric Utility"/>
    <n v="1"/>
    <s v="WND"/>
    <m/>
    <m/>
    <m/>
    <n v="3"/>
    <m/>
    <m/>
    <m/>
    <m/>
    <m/>
    <m/>
    <m/>
  </r>
  <r>
    <x v="119"/>
    <x v="119"/>
    <s v="AEA-006"/>
    <n v="221"/>
    <x v="36"/>
    <n v="6320"/>
    <m/>
    <x v="41"/>
    <x v="26"/>
    <s v="051-0000"/>
    <x v="43"/>
    <x v="4"/>
    <n v="1"/>
    <s v="Internal Combustion Engine"/>
    <x v="3"/>
    <n v="2021"/>
    <x v="3"/>
    <m/>
    <n v="0.26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Detroit diesel "/>
    <s v="6063TK35"/>
  </r>
  <r>
    <x v="119"/>
    <x v="119"/>
    <s v="AEA-006"/>
    <n v="221"/>
    <x v="36"/>
    <n v="6320"/>
    <m/>
    <x v="41"/>
    <x v="26"/>
    <s v="051-0000"/>
    <x v="43"/>
    <x v="4"/>
    <n v="2"/>
    <s v="Internal Combustion Engine"/>
    <x v="3"/>
    <n v="2021"/>
    <x v="3"/>
    <m/>
    <n v="0.26800000000000002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Cummins"/>
    <s v="LTA10"/>
  </r>
  <r>
    <x v="119"/>
    <x v="119"/>
    <s v="AEA-006"/>
    <n v="221"/>
    <x v="36"/>
    <n v="6320"/>
    <m/>
    <x v="41"/>
    <x v="26"/>
    <s v="051-0000"/>
    <x v="43"/>
    <x v="4"/>
    <n v="3"/>
    <s v="Internal Combustion Engine"/>
    <x v="3"/>
    <n v="2021"/>
    <x v="3"/>
    <m/>
    <n v="0.26800000000000002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Detroit diesel "/>
    <s v="S6003 1800"/>
  </r>
  <r>
    <x v="120"/>
    <x v="120"/>
    <s v="AEA-006"/>
    <n v="221"/>
    <x v="36"/>
    <n v="6322"/>
    <m/>
    <x v="42"/>
    <x v="26"/>
    <s v="054-0000"/>
    <x v="44"/>
    <x v="4"/>
    <n v="1"/>
    <s v="Internal Combustion Engine"/>
    <x v="3"/>
    <n v="2021"/>
    <x v="3"/>
    <m/>
    <n v="0.224"/>
    <m/>
    <m/>
    <m/>
    <m/>
    <m/>
    <m/>
    <m/>
    <m/>
    <x v="0"/>
    <m/>
    <n v="8"/>
    <n v="2005"/>
    <m/>
    <m/>
    <m/>
    <s v="Electric Utility"/>
    <m/>
    <s v="DFO"/>
    <m/>
    <m/>
    <m/>
    <m/>
    <m/>
    <m/>
    <m/>
    <m/>
    <m/>
    <s v="Detroit diesel "/>
    <s v="6063TK35"/>
  </r>
  <r>
    <x v="120"/>
    <x v="120"/>
    <s v="AEA-006"/>
    <n v="221"/>
    <x v="36"/>
    <n v="6322"/>
    <m/>
    <x v="42"/>
    <x v="26"/>
    <s v="054-0000"/>
    <x v="44"/>
    <x v="4"/>
    <n v="2"/>
    <s v="Internal Combustion Engine"/>
    <x v="3"/>
    <n v="2021"/>
    <x v="3"/>
    <m/>
    <n v="0.224"/>
    <m/>
    <m/>
    <m/>
    <m/>
    <m/>
    <m/>
    <m/>
    <m/>
    <x v="0"/>
    <m/>
    <n v="8"/>
    <n v="2005"/>
    <m/>
    <m/>
    <m/>
    <s v="Electric Utility"/>
    <m/>
    <s v="DFO"/>
    <m/>
    <m/>
    <m/>
    <m/>
    <m/>
    <m/>
    <m/>
    <m/>
    <m/>
    <s v="Detroit diesel "/>
    <s v="6063TK35"/>
  </r>
  <r>
    <x v="120"/>
    <x v="120"/>
    <s v="AEA-006"/>
    <n v="221"/>
    <x v="36"/>
    <n v="6322"/>
    <m/>
    <x v="42"/>
    <x v="26"/>
    <s v="054-0000"/>
    <x v="44"/>
    <x v="4"/>
    <n v="3"/>
    <s v="Internal Combustion Engine"/>
    <x v="3"/>
    <n v="2021"/>
    <x v="3"/>
    <m/>
    <n v="0.32500000000000001"/>
    <m/>
    <m/>
    <m/>
    <m/>
    <m/>
    <m/>
    <m/>
    <m/>
    <x v="0"/>
    <m/>
    <n v="8"/>
    <n v="2005"/>
    <m/>
    <m/>
    <m/>
    <s v="Electric Utility"/>
    <m/>
    <s v="DFO"/>
    <m/>
    <m/>
    <m/>
    <m/>
    <m/>
    <m/>
    <m/>
    <m/>
    <m/>
    <s v="Detroit diesel "/>
    <s v="6063TK35"/>
  </r>
  <r>
    <x v="120"/>
    <x v="120"/>
    <s v="AEA-006"/>
    <n v="221"/>
    <x v="36"/>
    <n v="6322"/>
    <m/>
    <x v="42"/>
    <x v="26"/>
    <s v="054-0000"/>
    <x v="44"/>
    <x v="4"/>
    <m/>
    <s v="Solar PV"/>
    <x v="1"/>
    <m/>
    <x v="0"/>
    <m/>
    <n v="9.5999999999999992E-3"/>
    <m/>
    <m/>
    <m/>
    <m/>
    <m/>
    <m/>
    <m/>
    <m/>
    <x v="0"/>
    <m/>
    <n v="10"/>
    <n v="2012"/>
    <m/>
    <m/>
    <m/>
    <s v="Electric Utility"/>
    <n v="1"/>
    <s v="SUN"/>
    <m/>
    <m/>
    <m/>
    <n v="0"/>
    <m/>
    <m/>
    <m/>
    <m/>
    <m/>
    <m/>
    <m/>
  </r>
  <r>
    <x v="121"/>
    <x v="121"/>
    <s v="AEA-006"/>
    <n v="221"/>
    <x v="36"/>
    <n v="57066"/>
    <m/>
    <x v="43"/>
    <x v="26"/>
    <s v="055-0000"/>
    <x v="45"/>
    <x v="3"/>
    <s v="1"/>
    <s v="Petroleum Liquids"/>
    <x v="3"/>
    <n v="2021"/>
    <x v="2"/>
    <s v="S"/>
    <n v="0.8"/>
    <m/>
    <n v="0.9"/>
    <n v="0.8"/>
    <n v="0.8"/>
    <n v="0.2"/>
    <s v="N"/>
    <s v=" "/>
    <s v=" "/>
    <x v="0"/>
    <s v="X"/>
    <n v="12"/>
    <n v="2017"/>
    <s v=" "/>
    <s v=" "/>
    <s v="N"/>
    <s v="Electric Utility"/>
    <n v="1"/>
    <s v="DFO"/>
    <s v=""/>
    <s v=""/>
    <s v=""/>
    <s v=" "/>
    <s v="10M"/>
    <s v="N"/>
    <s v="N"/>
    <s v="N"/>
    <m/>
    <m/>
    <m/>
  </r>
  <r>
    <x v="121"/>
    <x v="121"/>
    <s v="AEA-006"/>
    <n v="221"/>
    <x v="36"/>
    <n v="57066"/>
    <m/>
    <x v="43"/>
    <x v="26"/>
    <s v="055-0000"/>
    <x v="45"/>
    <x v="3"/>
    <s v="5A"/>
    <s v="Petroleum Liquids"/>
    <x v="3"/>
    <n v="2021"/>
    <x v="2"/>
    <s v="S"/>
    <n v="0.7"/>
    <m/>
    <n v="0.9"/>
    <n v="0.7"/>
    <n v="0.7"/>
    <n v="0.2"/>
    <s v="N"/>
    <s v=" "/>
    <s v=" "/>
    <x v="0"/>
    <s v="X"/>
    <n v="8"/>
    <n v="2004"/>
    <s v=" "/>
    <s v=" "/>
    <s v="Y"/>
    <s v="Electric Utility"/>
    <n v="1"/>
    <s v="DFO"/>
    <s v=""/>
    <s v=""/>
    <s v=""/>
    <s v=" "/>
    <s v="10M"/>
    <s v="N"/>
    <s v="N"/>
    <s v="N"/>
    <m/>
    <m/>
    <m/>
  </r>
  <r>
    <x v="121"/>
    <x v="121"/>
    <s v="AEA-006"/>
    <n v="221"/>
    <x v="36"/>
    <n v="57066"/>
    <m/>
    <x v="43"/>
    <x v="26"/>
    <s v="055-0000"/>
    <x v="45"/>
    <x v="3"/>
    <s v="UNIT1"/>
    <s v="Petroleum Liquids"/>
    <x v="3"/>
    <n v="2021"/>
    <x v="2"/>
    <s v="S"/>
    <n v="0.4"/>
    <m/>
    <n v="0.9"/>
    <n v="0.4"/>
    <n v="0.4"/>
    <n v="0.1"/>
    <s v=""/>
    <s v=" "/>
    <s v=" "/>
    <x v="1"/>
    <s v="X"/>
    <n v="5"/>
    <n v="2006"/>
    <n v="12"/>
    <n v="2017"/>
    <s v="Y"/>
    <s v="Electric Utility"/>
    <n v="1"/>
    <s v="DFO"/>
    <s v=""/>
    <s v=""/>
    <s v=""/>
    <s v=" "/>
    <s v="10M"/>
    <s v="N"/>
    <s v=""/>
    <s v=""/>
    <m/>
    <m/>
    <m/>
  </r>
  <r>
    <x v="121"/>
    <x v="121"/>
    <s v="AEA-006"/>
    <n v="221"/>
    <x v="36"/>
    <n v="57066"/>
    <m/>
    <x v="43"/>
    <x v="26"/>
    <s v="055-0000"/>
    <x v="45"/>
    <x v="3"/>
    <n v="2"/>
    <s v="Internal Combustion Engine"/>
    <x v="3"/>
    <n v="2021"/>
    <x v="3"/>
    <m/>
    <n v="0.75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Caterpillar"/>
    <s v="3456"/>
  </r>
  <r>
    <x v="121"/>
    <x v="121"/>
    <s v="AEA-006"/>
    <n v="221"/>
    <x v="36"/>
    <n v="57066"/>
    <m/>
    <x v="43"/>
    <x v="26"/>
    <s v="055-0000"/>
    <x v="45"/>
    <x v="3"/>
    <n v="3"/>
    <s v="Internal Combustion Engine"/>
    <x v="3"/>
    <n v="2021"/>
    <x v="3"/>
    <m/>
    <n v="0.75600000000000001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Detroit Diesel"/>
    <s v="B1237K36"/>
  </r>
  <r>
    <x v="121"/>
    <x v="121"/>
    <s v="AEA-006"/>
    <n v="221"/>
    <x v="36"/>
    <n v="57066"/>
    <m/>
    <x v="43"/>
    <x v="26"/>
    <s v="055-0000"/>
    <x v="45"/>
    <x v="3"/>
    <m/>
    <s v="Onshore Wind Turbine"/>
    <x v="6"/>
    <m/>
    <x v="0"/>
    <m/>
    <n v="0.3"/>
    <m/>
    <m/>
    <m/>
    <m/>
    <m/>
    <m/>
    <m/>
    <m/>
    <x v="0"/>
    <m/>
    <n v="7"/>
    <n v="2010"/>
    <m/>
    <m/>
    <m/>
    <s v="Electric Utility"/>
    <n v="1"/>
    <s v="WND"/>
    <m/>
    <m/>
    <m/>
    <n v="3"/>
    <m/>
    <m/>
    <m/>
    <m/>
    <m/>
    <m/>
    <m/>
  </r>
  <r>
    <x v="122"/>
    <x v="122"/>
    <s v="AEA-006"/>
    <n v="221"/>
    <x v="36"/>
    <n v="6323"/>
    <m/>
    <x v="44"/>
    <x v="26"/>
    <s v="057-0000"/>
    <x v="46"/>
    <x v="7"/>
    <s v="1B"/>
    <s v="Petroleum Liquids"/>
    <x v="3"/>
    <n v="2021"/>
    <x v="2"/>
    <s v="S"/>
    <n v="0.3"/>
    <m/>
    <n v="0.9"/>
    <n v="0.3"/>
    <n v="0.3"/>
    <n v="0.1"/>
    <s v="N"/>
    <s v=" "/>
    <s v=" "/>
    <x v="0"/>
    <s v="X"/>
    <n v="9"/>
    <n v="2001"/>
    <s v=" "/>
    <s v=" "/>
    <s v="N"/>
    <s v="Electric Utility"/>
    <n v="1"/>
    <s v="DFO"/>
    <s v=""/>
    <s v=""/>
    <s v=""/>
    <s v=" "/>
    <s v="10M"/>
    <s v="N"/>
    <s v=""/>
    <s v=""/>
    <m/>
    <m/>
    <m/>
  </r>
  <r>
    <x v="122"/>
    <x v="122"/>
    <s v="AEA-006"/>
    <n v="221"/>
    <x v="36"/>
    <n v="6323"/>
    <m/>
    <x v="44"/>
    <x v="26"/>
    <s v="057-0000"/>
    <x v="46"/>
    <x v="7"/>
    <s v="3B"/>
    <s v="Petroleum Liquids"/>
    <x v="3"/>
    <n v="2021"/>
    <x v="2"/>
    <s v="S"/>
    <n v="0.4"/>
    <m/>
    <n v="0.9"/>
    <n v="0.4"/>
    <n v="0.4"/>
    <n v="0.1"/>
    <s v="N"/>
    <s v=" "/>
    <s v=" "/>
    <x v="0"/>
    <s v="X"/>
    <n v="8"/>
    <n v="2019"/>
    <s v=" "/>
    <s v=" "/>
    <s v="N"/>
    <s v="Electric Utility"/>
    <n v="1"/>
    <s v="DFO"/>
    <s v=""/>
    <s v=""/>
    <s v=""/>
    <s v=" "/>
    <s v="10M"/>
    <s v="N"/>
    <s v=""/>
    <s v=""/>
    <m/>
    <m/>
    <m/>
  </r>
  <r>
    <x v="122"/>
    <x v="122"/>
    <s v="AEA-006"/>
    <n v="221"/>
    <x v="36"/>
    <n v="6323"/>
    <m/>
    <x v="44"/>
    <x v="26"/>
    <s v="057-0000"/>
    <x v="46"/>
    <x v="7"/>
    <s v="4"/>
    <s v="Petroleum Liquids"/>
    <x v="3"/>
    <n v="2021"/>
    <x v="2"/>
    <s v="S"/>
    <n v="0.5"/>
    <m/>
    <n v="0.9"/>
    <n v="0.5"/>
    <n v="0.5"/>
    <n v="0.1"/>
    <s v="N"/>
    <s v=" "/>
    <s v=" "/>
    <x v="0"/>
    <s v="X"/>
    <n v="7"/>
    <n v="1984"/>
    <s v=" "/>
    <s v=" "/>
    <s v="N"/>
    <s v="Electric Utility"/>
    <n v="1"/>
    <s v="DFO"/>
    <s v=""/>
    <s v=""/>
    <s v=""/>
    <s v=" "/>
    <s v="10M"/>
    <s v="N"/>
    <s v=""/>
    <s v=""/>
    <m/>
    <m/>
    <m/>
  </r>
  <r>
    <x v="122"/>
    <x v="122"/>
    <s v="AEA-006"/>
    <n v="221"/>
    <x v="36"/>
    <n v="6323"/>
    <m/>
    <x v="44"/>
    <x v="26"/>
    <s v="057-0000"/>
    <x v="46"/>
    <x v="7"/>
    <s v="1A"/>
    <s v="Petroleum Liquids"/>
    <x v="3"/>
    <n v="2021"/>
    <x v="2"/>
    <s v="S"/>
    <n v="0.3"/>
    <m/>
    <s v=" "/>
    <n v="0.3"/>
    <n v="0.3"/>
    <s v=" "/>
    <s v=""/>
    <s v=" "/>
    <s v=" "/>
    <x v="1"/>
    <s v="X"/>
    <n v="12"/>
    <n v="1977"/>
    <n v="1"/>
    <n v="2001"/>
    <s v="N"/>
    <s v="Electric Utility"/>
    <n v="1"/>
    <s v="DFO"/>
    <s v=""/>
    <s v=""/>
    <s v=""/>
    <s v=" "/>
    <s v=""/>
    <s v="N"/>
    <s v=""/>
    <s v=""/>
    <m/>
    <m/>
    <m/>
  </r>
  <r>
    <x v="122"/>
    <x v="122"/>
    <s v="AEA-006"/>
    <n v="221"/>
    <x v="36"/>
    <n v="6323"/>
    <m/>
    <x v="44"/>
    <x v="26"/>
    <s v="057-0000"/>
    <x v="46"/>
    <x v="7"/>
    <s v="2"/>
    <s v="Petroleum Liquids"/>
    <x v="3"/>
    <n v="2021"/>
    <x v="2"/>
    <s v="S"/>
    <n v="0.3"/>
    <m/>
    <s v=" "/>
    <n v="0.3"/>
    <n v="0.3"/>
    <s v=" "/>
    <s v=""/>
    <s v=" "/>
    <s v=" "/>
    <x v="1"/>
    <s v="X"/>
    <n v="9"/>
    <n v="1990"/>
    <n v="6"/>
    <n v="2000"/>
    <s v="N"/>
    <s v="Electric Utility"/>
    <n v="1"/>
    <s v="DFO"/>
    <s v=""/>
    <s v=""/>
    <s v=""/>
    <s v=" "/>
    <s v=""/>
    <s v="N"/>
    <s v=""/>
    <s v=""/>
    <m/>
    <m/>
    <m/>
  </r>
  <r>
    <x v="122"/>
    <x v="122"/>
    <s v="AEA-006"/>
    <n v="221"/>
    <x v="36"/>
    <n v="6323"/>
    <m/>
    <x v="44"/>
    <x v="26"/>
    <s v="057-0000"/>
    <x v="46"/>
    <x v="7"/>
    <s v="3A"/>
    <s v="Petroleum Liquids"/>
    <x v="3"/>
    <n v="2021"/>
    <x v="2"/>
    <s v="S"/>
    <n v="0.3"/>
    <m/>
    <n v="0.9"/>
    <n v="0.4"/>
    <n v="0.4"/>
    <n v="0.1"/>
    <s v="N"/>
    <s v=" "/>
    <s v=" "/>
    <x v="1"/>
    <s v="X"/>
    <n v="7"/>
    <n v="2000"/>
    <n v="8"/>
    <n v="2019"/>
    <s v="N"/>
    <s v="Electric Utility"/>
    <n v="1"/>
    <s v="DFO"/>
    <s v=""/>
    <s v=""/>
    <s v=""/>
    <s v=" "/>
    <s v="10M"/>
    <s v="N"/>
    <s v=""/>
    <s v=""/>
    <m/>
    <m/>
    <m/>
  </r>
  <r>
    <x v="123"/>
    <x v="123"/>
    <s v="AEA-006"/>
    <n v="221"/>
    <x v="36"/>
    <n v="6324"/>
    <m/>
    <x v="45"/>
    <x v="26"/>
    <s v="058-0000"/>
    <x v="47"/>
    <x v="7"/>
    <s v="UNIT1"/>
    <s v="Petroleum Liquids"/>
    <x v="3"/>
    <n v="2021"/>
    <x v="2"/>
    <s v="S"/>
    <n v="0.2"/>
    <m/>
    <n v="0.9"/>
    <n v="0.2"/>
    <n v="0.2"/>
    <n v="0.1"/>
    <s v="N"/>
    <s v=" "/>
    <s v=" "/>
    <x v="0"/>
    <s v="X"/>
    <n v="4"/>
    <n v="1996"/>
    <s v=" "/>
    <s v=" "/>
    <s v="Y"/>
    <s v="Electric Utility"/>
    <n v="1"/>
    <s v="DFO"/>
    <s v=""/>
    <s v=""/>
    <s v=""/>
    <s v=" "/>
    <s v="10M"/>
    <s v="N"/>
    <s v=""/>
    <s v=""/>
    <m/>
    <m/>
    <m/>
  </r>
  <r>
    <x v="123"/>
    <x v="123"/>
    <s v="AEA-006"/>
    <n v="221"/>
    <x v="36"/>
    <n v="6324"/>
    <m/>
    <x v="45"/>
    <x v="26"/>
    <s v="058-0000"/>
    <x v="47"/>
    <x v="7"/>
    <s v="UNIT2"/>
    <s v="Petroleum Liquids"/>
    <x v="3"/>
    <n v="2021"/>
    <x v="2"/>
    <s v="S"/>
    <n v="0.3"/>
    <m/>
    <n v="0.9"/>
    <n v="0.3"/>
    <n v="0.3"/>
    <n v="0.1"/>
    <s v="N"/>
    <s v=" "/>
    <s v=" "/>
    <x v="0"/>
    <s v="X"/>
    <n v="10"/>
    <n v="1977"/>
    <s v=" "/>
    <s v=" "/>
    <s v="Y"/>
    <s v="Electric Utility"/>
    <n v="1"/>
    <s v="DFO"/>
    <s v=""/>
    <s v=""/>
    <s v=""/>
    <s v=" "/>
    <s v="10M"/>
    <s v="N"/>
    <s v=""/>
    <s v=""/>
    <m/>
    <m/>
    <m/>
  </r>
  <r>
    <x v="123"/>
    <x v="123"/>
    <s v="AEA-006"/>
    <n v="221"/>
    <x v="36"/>
    <n v="6324"/>
    <m/>
    <x v="45"/>
    <x v="26"/>
    <s v="058-0000"/>
    <x v="47"/>
    <x v="7"/>
    <s v="UNIT3"/>
    <s v="Petroleum Liquids"/>
    <x v="3"/>
    <n v="2021"/>
    <x v="2"/>
    <s v="S"/>
    <n v="0.2"/>
    <m/>
    <n v="0.9"/>
    <n v="0.2"/>
    <n v="0.2"/>
    <n v="0.1"/>
    <s v="N"/>
    <s v=" "/>
    <s v=" "/>
    <x v="0"/>
    <s v="X"/>
    <n v="5"/>
    <n v="1990"/>
    <s v=" "/>
    <s v=" "/>
    <s v="Y"/>
    <s v="Electric Utility"/>
    <n v="1"/>
    <s v="DFO"/>
    <s v=""/>
    <s v=""/>
    <s v=""/>
    <s v=" "/>
    <s v="10M"/>
    <s v="N"/>
    <s v=""/>
    <s v=""/>
    <m/>
    <m/>
    <m/>
  </r>
  <r>
    <x v="123"/>
    <x v="123"/>
    <s v="AEA-006"/>
    <n v="221"/>
    <x v="36"/>
    <n v="6324"/>
    <m/>
    <x v="45"/>
    <x v="26"/>
    <s v="058-0000"/>
    <x v="47"/>
    <x v="7"/>
    <s v="UNIT4"/>
    <s v="Petroleum Liquids"/>
    <x v="3"/>
    <n v="2021"/>
    <x v="2"/>
    <s v="S"/>
    <n v="0.4"/>
    <m/>
    <n v="0.9"/>
    <n v="0.4"/>
    <n v="0.4"/>
    <n v="0.1"/>
    <s v="N"/>
    <s v=" "/>
    <s v=" "/>
    <x v="0"/>
    <s v="X"/>
    <n v="12"/>
    <n v="2004"/>
    <s v=" "/>
    <s v=" "/>
    <s v="Y"/>
    <s v="Electric Utility"/>
    <n v="1"/>
    <s v="DFO"/>
    <s v=""/>
    <s v=""/>
    <s v=""/>
    <s v=" "/>
    <s v="10M"/>
    <s v="N"/>
    <s v=""/>
    <s v=""/>
    <m/>
    <m/>
    <m/>
  </r>
  <r>
    <x v="124"/>
    <x v="124"/>
    <s v="AEA-006"/>
    <n v="221"/>
    <x v="36"/>
    <n v="6325"/>
    <m/>
    <x v="46"/>
    <x v="26"/>
    <s v="060-0000"/>
    <x v="48"/>
    <x v="9"/>
    <n v="1"/>
    <s v="Internal Combustion Engine"/>
    <x v="3"/>
    <n v="2021"/>
    <x v="3"/>
    <m/>
    <n v="0.224"/>
    <m/>
    <m/>
    <m/>
    <m/>
    <m/>
    <m/>
    <m/>
    <m/>
    <x v="0"/>
    <m/>
    <n v="2"/>
    <n v="2005"/>
    <m/>
    <m/>
    <m/>
    <s v="Electric Utility"/>
    <m/>
    <s v="DFO"/>
    <m/>
    <m/>
    <m/>
    <m/>
    <m/>
    <m/>
    <m/>
    <m/>
    <m/>
    <s v="Detroit diesel "/>
    <s v="6063KTK35"/>
  </r>
  <r>
    <x v="124"/>
    <x v="124"/>
    <s v="AEA-006"/>
    <n v="221"/>
    <x v="36"/>
    <n v="6325"/>
    <m/>
    <x v="46"/>
    <x v="26"/>
    <s v="060-0000"/>
    <x v="48"/>
    <x v="9"/>
    <n v="2"/>
    <s v="Internal Combustion Engine"/>
    <x v="3"/>
    <n v="2021"/>
    <x v="3"/>
    <m/>
    <n v="0.32500000000000001"/>
    <m/>
    <m/>
    <m/>
    <m/>
    <m/>
    <m/>
    <m/>
    <m/>
    <x v="0"/>
    <m/>
    <n v="2"/>
    <n v="2005"/>
    <m/>
    <m/>
    <m/>
    <s v="Electric Utility"/>
    <m/>
    <s v="DFO"/>
    <m/>
    <m/>
    <m/>
    <m/>
    <m/>
    <m/>
    <m/>
    <m/>
    <m/>
    <s v="Detroit diesel "/>
    <s v="6063TK35"/>
  </r>
  <r>
    <x v="124"/>
    <x v="124"/>
    <s v="AEA-006"/>
    <n v="221"/>
    <x v="36"/>
    <n v="6325"/>
    <m/>
    <x v="46"/>
    <x v="26"/>
    <s v="060-0000"/>
    <x v="48"/>
    <x v="9"/>
    <n v="3"/>
    <s v="Internal Combustion Engine"/>
    <x v="3"/>
    <n v="2021"/>
    <x v="3"/>
    <m/>
    <n v="0.5"/>
    <m/>
    <m/>
    <m/>
    <m/>
    <m/>
    <m/>
    <m/>
    <m/>
    <x v="0"/>
    <m/>
    <n v="2"/>
    <n v="2005"/>
    <m/>
    <m/>
    <m/>
    <s v="Electric Utility"/>
    <m/>
    <s v="DFO"/>
    <m/>
    <m/>
    <m/>
    <m/>
    <m/>
    <m/>
    <m/>
    <m/>
    <m/>
    <s v="Cummins"/>
    <s v="QSX15"/>
  </r>
  <r>
    <x v="125"/>
    <x v="125"/>
    <s v="AEA-006"/>
    <n v="221"/>
    <x v="36"/>
    <n v="6326"/>
    <m/>
    <x v="47"/>
    <x v="26"/>
    <s v="061-0000"/>
    <x v="49"/>
    <x v="3"/>
    <n v="1"/>
    <s v="Internal Combustion Engine"/>
    <x v="3"/>
    <n v="2021"/>
    <x v="3"/>
    <m/>
    <n v="0.5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Caterpillar "/>
    <s v="3456"/>
  </r>
  <r>
    <x v="125"/>
    <x v="125"/>
    <s v="AEA-006"/>
    <n v="221"/>
    <x v="36"/>
    <n v="6326"/>
    <m/>
    <x v="47"/>
    <x v="26"/>
    <s v="061-0000"/>
    <x v="49"/>
    <x v="3"/>
    <n v="2"/>
    <s v="Internal Combustion Engine"/>
    <x v="3"/>
    <n v="2021"/>
    <x v="3"/>
    <m/>
    <n v="0.32500000000000001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Detroit Diesel"/>
    <s v="6063TK35"/>
  </r>
  <r>
    <x v="125"/>
    <x v="125"/>
    <s v="AEA-006"/>
    <n v="221"/>
    <x v="36"/>
    <n v="6326"/>
    <m/>
    <x v="47"/>
    <x v="26"/>
    <s v="061-0000"/>
    <x v="49"/>
    <x v="3"/>
    <n v="3"/>
    <s v="Internal Combustion Engine"/>
    <x v="3"/>
    <n v="2021"/>
    <x v="3"/>
    <m/>
    <n v="0.32500000000000001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Detroit Diesel"/>
    <s v="S60K4c 1800"/>
  </r>
  <r>
    <x v="126"/>
    <x v="126"/>
    <s v="AEA-006"/>
    <n v="221"/>
    <x v="36"/>
    <n v="6327"/>
    <m/>
    <x v="48"/>
    <x v="26"/>
    <s v="062-0000"/>
    <x v="50"/>
    <x v="3"/>
    <n v="2"/>
    <s v="Internal Combustion Engine"/>
    <x v="3"/>
    <n v="2021"/>
    <x v="3"/>
    <m/>
    <n v="0.26800000000000002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Detroit Diesel"/>
    <s v="S60K4c"/>
  </r>
  <r>
    <x v="126"/>
    <x v="126"/>
    <s v="AEA-006"/>
    <n v="221"/>
    <x v="36"/>
    <n v="6327"/>
    <m/>
    <x v="48"/>
    <x v="26"/>
    <s v="062-0000"/>
    <x v="50"/>
    <x v="3"/>
    <n v="1"/>
    <s v="Internal Combustion Engine"/>
    <x v="3"/>
    <n v="2021"/>
    <x v="3"/>
    <m/>
    <n v="0.26"/>
    <m/>
    <m/>
    <m/>
    <m/>
    <m/>
    <m/>
    <m/>
    <m/>
    <x v="0"/>
    <m/>
    <n v="2"/>
    <n v="2020"/>
    <m/>
    <m/>
    <m/>
    <s v="Electric Utility"/>
    <m/>
    <s v="DFO"/>
    <m/>
    <m/>
    <m/>
    <m/>
    <m/>
    <m/>
    <m/>
    <m/>
    <m/>
    <s v="Detroit Diesel"/>
    <s v="S60K4c 1200"/>
  </r>
  <r>
    <x v="126"/>
    <x v="126"/>
    <s v="AEA-006"/>
    <n v="221"/>
    <x v="36"/>
    <n v="6327"/>
    <m/>
    <x v="48"/>
    <x v="26"/>
    <s v="062-0000"/>
    <x v="50"/>
    <x v="3"/>
    <n v="3"/>
    <s v="Internal Combustion Engine"/>
    <x v="3"/>
    <n v="2021"/>
    <x v="3"/>
    <m/>
    <n v="0.17499999999999999"/>
    <m/>
    <m/>
    <m/>
    <m/>
    <m/>
    <m/>
    <m/>
    <m/>
    <x v="3"/>
    <m/>
    <n v="3"/>
    <n v="2020"/>
    <m/>
    <m/>
    <m/>
    <s v="Electric Utility"/>
    <m/>
    <s v="DFO"/>
    <m/>
    <m/>
    <m/>
    <m/>
    <m/>
    <m/>
    <m/>
    <m/>
    <m/>
    <s v="Cummins"/>
    <s v="LTA10"/>
  </r>
  <r>
    <x v="126"/>
    <x v="126"/>
    <s v="AEA-006"/>
    <n v="221"/>
    <x v="36"/>
    <n v="6327"/>
    <m/>
    <x v="48"/>
    <x v="26"/>
    <s v="062-0000"/>
    <x v="50"/>
    <x v="3"/>
    <m/>
    <s v="Onshore Wind Turbine"/>
    <x v="6"/>
    <m/>
    <x v="0"/>
    <m/>
    <n v="0.2"/>
    <m/>
    <m/>
    <m/>
    <m/>
    <m/>
    <m/>
    <m/>
    <m/>
    <x v="0"/>
    <m/>
    <n v="11"/>
    <n v="2010"/>
    <m/>
    <m/>
    <m/>
    <s v="Electric Utility"/>
    <n v="1"/>
    <s v="WND"/>
    <m/>
    <m/>
    <m/>
    <n v="2"/>
    <m/>
    <m/>
    <m/>
    <m/>
    <m/>
    <m/>
    <m/>
  </r>
  <r>
    <x v="127"/>
    <x v="127"/>
    <s v="AEA-006"/>
    <n v="221"/>
    <x v="36"/>
    <n v="6328"/>
    <m/>
    <x v="49"/>
    <x v="26"/>
    <s v="063-0000"/>
    <x v="51"/>
    <x v="4"/>
    <n v="2"/>
    <s v="Internal Combustion Engine"/>
    <x v="3"/>
    <n v="2021"/>
    <x v="3"/>
    <m/>
    <n v="0.25"/>
    <m/>
    <m/>
    <m/>
    <m/>
    <m/>
    <m/>
    <m/>
    <m/>
    <x v="0"/>
    <m/>
    <n v="11"/>
    <n v="2019"/>
    <m/>
    <m/>
    <m/>
    <s v="Electric Utility"/>
    <m/>
    <s v="DFO"/>
    <m/>
    <m/>
    <m/>
    <m/>
    <m/>
    <m/>
    <m/>
    <m/>
    <m/>
    <s v="Detroit diesel "/>
    <s v="6063TK35"/>
  </r>
  <r>
    <x v="127"/>
    <x v="127"/>
    <s v="AEA-006"/>
    <n v="221"/>
    <x v="36"/>
    <n v="6328"/>
    <m/>
    <x v="49"/>
    <x v="26"/>
    <s v="063-0000"/>
    <x v="51"/>
    <x v="4"/>
    <n v="3"/>
    <s v="Internal Combustion Engine"/>
    <x v="3"/>
    <n v="2021"/>
    <x v="3"/>
    <m/>
    <n v="0.26800000000000002"/>
    <m/>
    <m/>
    <m/>
    <m/>
    <m/>
    <m/>
    <m/>
    <m/>
    <x v="0"/>
    <m/>
    <n v="6"/>
    <n v="2019"/>
    <m/>
    <m/>
    <m/>
    <s v="Electric Utility"/>
    <m/>
    <s v="DFO"/>
    <m/>
    <m/>
    <m/>
    <m/>
    <m/>
    <m/>
    <m/>
    <m/>
    <m/>
    <s v="Cummins"/>
    <s v="L10"/>
  </r>
  <r>
    <x v="127"/>
    <x v="127"/>
    <s v="AEA-006"/>
    <n v="221"/>
    <x v="36"/>
    <n v="6328"/>
    <m/>
    <x v="49"/>
    <x v="26"/>
    <s v="063-0000"/>
    <x v="51"/>
    <x v="4"/>
    <n v="1"/>
    <s v="Internal Combustion Engine"/>
    <x v="3"/>
    <n v="2021"/>
    <x v="3"/>
    <m/>
    <n v="0.19"/>
    <m/>
    <m/>
    <m/>
    <m/>
    <m/>
    <m/>
    <m/>
    <m/>
    <x v="0"/>
    <m/>
    <n v="11"/>
    <n v="2020"/>
    <m/>
    <m/>
    <m/>
    <s v="Electric Utility"/>
    <m/>
    <s v="DFO"/>
    <m/>
    <m/>
    <m/>
    <m/>
    <m/>
    <m/>
    <m/>
    <m/>
    <m/>
    <s v="Cummins "/>
    <s v="LTA10-C"/>
  </r>
  <r>
    <x v="128"/>
    <x v="128"/>
    <s v="AEA-006"/>
    <n v="221"/>
    <x v="36"/>
    <n v="6329"/>
    <m/>
    <x v="50"/>
    <x v="26"/>
    <s v="075-2020"/>
    <x v="52"/>
    <x v="3"/>
    <s v="3A"/>
    <s v="Petroleum Liquids"/>
    <x v="3"/>
    <n v="2021"/>
    <x v="2"/>
    <s v="S"/>
    <n v="0.3"/>
    <m/>
    <n v="0.9"/>
    <n v="0.3"/>
    <n v="0.3"/>
    <n v="0.1"/>
    <s v=""/>
    <s v=" "/>
    <s v=" "/>
    <x v="1"/>
    <s v="X"/>
    <n v="1"/>
    <n v="1977"/>
    <n v="3"/>
    <n v="2005"/>
    <s v="N"/>
    <s v="Electric Utility"/>
    <n v="1"/>
    <s v="DFO"/>
    <s v=""/>
    <s v=""/>
    <s v=""/>
    <s v=" "/>
    <s v="10M"/>
    <s v="N"/>
    <s v=""/>
    <s v=""/>
    <m/>
    <m/>
    <m/>
  </r>
  <r>
    <x v="128"/>
    <x v="128"/>
    <s v="AEA-006"/>
    <n v="221"/>
    <x v="36"/>
    <n v="6329"/>
    <m/>
    <x v="50"/>
    <x v="26"/>
    <s v="075-2020"/>
    <x v="52"/>
    <x v="3"/>
    <s v="4"/>
    <s v="Petroleum Liquids"/>
    <x v="3"/>
    <n v="2021"/>
    <x v="2"/>
    <s v="S"/>
    <n v="0.6"/>
    <m/>
    <n v="0.9"/>
    <n v="0.6"/>
    <n v="0.6"/>
    <n v="0.1"/>
    <s v=""/>
    <s v=" "/>
    <s v=" "/>
    <x v="1"/>
    <s v="X"/>
    <n v="11"/>
    <n v="1982"/>
    <n v="12"/>
    <n v="2015"/>
    <s v="N"/>
    <s v="Electric Utility"/>
    <n v="1"/>
    <s v="DFO"/>
    <s v=""/>
    <s v=""/>
    <s v=""/>
    <s v=" "/>
    <s v="10M"/>
    <s v="N"/>
    <s v=""/>
    <s v=""/>
    <m/>
    <m/>
    <m/>
  </r>
  <r>
    <x v="128"/>
    <x v="128"/>
    <s v="AEA-006"/>
    <n v="221"/>
    <x v="36"/>
    <n v="6329"/>
    <m/>
    <x v="50"/>
    <x v="26"/>
    <s v="075-2020"/>
    <x v="52"/>
    <x v="3"/>
    <s v="5"/>
    <s v="Petroleum Liquids"/>
    <x v="3"/>
    <n v="2021"/>
    <x v="2"/>
    <s v="S"/>
    <n v="0.5"/>
    <m/>
    <n v="0.9"/>
    <n v="0.5"/>
    <n v="0.5"/>
    <n v="0.1"/>
    <s v=""/>
    <s v=" "/>
    <s v=" "/>
    <x v="1"/>
    <s v="X"/>
    <n v="9"/>
    <n v="1988"/>
    <n v="12"/>
    <n v="2003"/>
    <s v="N"/>
    <s v="Electric Utility"/>
    <n v="1"/>
    <s v="DFO"/>
    <s v=""/>
    <s v=""/>
    <s v=""/>
    <s v=" "/>
    <s v="10M"/>
    <s v="N"/>
    <s v=""/>
    <s v=""/>
    <m/>
    <m/>
    <m/>
  </r>
  <r>
    <x v="128"/>
    <x v="128"/>
    <s v="AEA-006"/>
    <n v="221"/>
    <x v="36"/>
    <n v="6329"/>
    <m/>
    <x v="50"/>
    <x v="26"/>
    <s v="075-2020"/>
    <x v="52"/>
    <x v="3"/>
    <n v="1"/>
    <s v="Internal Combustion Engine"/>
    <x v="3"/>
    <n v="2021"/>
    <x v="3"/>
    <m/>
    <n v="0.3"/>
    <m/>
    <m/>
    <m/>
    <m/>
    <m/>
    <m/>
    <m/>
    <m/>
    <x v="3"/>
    <m/>
    <m/>
    <m/>
    <m/>
    <m/>
    <m/>
    <s v="Electric Utility"/>
    <m/>
    <s v="DFO"/>
    <m/>
    <m/>
    <m/>
    <m/>
    <m/>
    <m/>
    <m/>
    <m/>
    <m/>
    <s v="Caterpillar "/>
    <s v="3412 1200"/>
  </r>
  <r>
    <x v="128"/>
    <x v="128"/>
    <s v="AEA-006"/>
    <n v="221"/>
    <x v="36"/>
    <n v="6329"/>
    <m/>
    <x v="50"/>
    <x v="26"/>
    <s v="075-2020"/>
    <x v="52"/>
    <x v="3"/>
    <n v="2"/>
    <s v="Internal Combustion Engine"/>
    <x v="3"/>
    <n v="2021"/>
    <x v="3"/>
    <m/>
    <n v="0.5"/>
    <m/>
    <m/>
    <m/>
    <m/>
    <m/>
    <m/>
    <m/>
    <m/>
    <x v="3"/>
    <m/>
    <m/>
    <m/>
    <m/>
    <m/>
    <m/>
    <s v="Electric Utility"/>
    <m/>
    <s v="DFO"/>
    <m/>
    <m/>
    <m/>
    <m/>
    <m/>
    <m/>
    <m/>
    <m/>
    <m/>
    <s v="CAT"/>
    <s v="3456"/>
  </r>
  <r>
    <x v="128"/>
    <x v="128"/>
    <s v="AEA-006"/>
    <n v="221"/>
    <x v="36"/>
    <n v="6329"/>
    <m/>
    <x v="50"/>
    <x v="26"/>
    <s v="075-2020"/>
    <x v="52"/>
    <x v="3"/>
    <n v="3"/>
    <s v="Internal Combustion Engine"/>
    <x v="3"/>
    <n v="2021"/>
    <x v="3"/>
    <m/>
    <n v="0.75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Cummins"/>
    <s v="QST30-G5"/>
  </r>
  <r>
    <x v="128"/>
    <x v="128"/>
    <s v="AEA-006"/>
    <n v="221"/>
    <x v="36"/>
    <n v="6329"/>
    <m/>
    <x v="50"/>
    <x v="26"/>
    <s v="075-2020"/>
    <x v="52"/>
    <x v="3"/>
    <n v="4"/>
    <s v="Internal Combustion Engine"/>
    <x v="3"/>
    <n v="2021"/>
    <x v="3"/>
    <m/>
    <n v="0.75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MTU"/>
    <s v="12U2000"/>
  </r>
  <r>
    <x v="129"/>
    <x v="129"/>
    <s v="AEA-006"/>
    <n v="221"/>
    <x v="36"/>
    <n v="6334"/>
    <m/>
    <x v="51"/>
    <x v="26"/>
    <s v="065-0000"/>
    <x v="53"/>
    <x v="8"/>
    <s v="3"/>
    <s v="Petroleum Liquids"/>
    <x v="3"/>
    <n v="2021"/>
    <x v="2"/>
    <s v="S"/>
    <n v="0.5"/>
    <m/>
    <n v="0.9"/>
    <n v="0.5"/>
    <n v="0.5"/>
    <n v="0.1"/>
    <s v="N"/>
    <s v=" "/>
    <s v=" "/>
    <x v="1"/>
    <s v="X"/>
    <n v="3"/>
    <n v="2012"/>
    <n v="12"/>
    <n v="2020"/>
    <s v="N"/>
    <s v="Electric Utility"/>
    <n v="1"/>
    <s v="DFO"/>
    <s v=""/>
    <s v=""/>
    <s v=""/>
    <s v=" "/>
    <s v="10M"/>
    <s v="N"/>
    <s v=""/>
    <s v=""/>
    <m/>
    <m/>
    <m/>
  </r>
  <r>
    <x v="129"/>
    <x v="129"/>
    <s v="AEA-006"/>
    <n v="221"/>
    <x v="36"/>
    <n v="6334"/>
    <m/>
    <x v="51"/>
    <x v="26"/>
    <s v="065-0000"/>
    <x v="53"/>
    <x v="8"/>
    <n v="1"/>
    <s v="Internal Combustion Engine"/>
    <x v="3"/>
    <n v="2021"/>
    <x v="3"/>
    <m/>
    <n v="0.4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Cummins "/>
    <s v="QSX15-G9"/>
  </r>
  <r>
    <x v="129"/>
    <x v="129"/>
    <s v="AEA-006"/>
    <n v="221"/>
    <x v="36"/>
    <n v="6334"/>
    <m/>
    <x v="51"/>
    <x v="26"/>
    <s v="065-0000"/>
    <x v="53"/>
    <x v="8"/>
    <n v="2"/>
    <s v="Internal Combustion Engine"/>
    <x v="3"/>
    <n v="2021"/>
    <x v="3"/>
    <m/>
    <n v="0.376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Detroit diesel "/>
    <s v="6063GK05"/>
  </r>
  <r>
    <x v="129"/>
    <x v="129"/>
    <s v="AEA-006"/>
    <n v="221"/>
    <x v="36"/>
    <n v="6334"/>
    <m/>
    <x v="51"/>
    <x v="26"/>
    <s v="065-0000"/>
    <x v="53"/>
    <x v="8"/>
    <n v="3"/>
    <s v="Internal Combustion Engine"/>
    <x v="3"/>
    <n v="2021"/>
    <x v="3"/>
    <m/>
    <n v="0.45500000000000002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Caterpillar "/>
    <s v="3456"/>
  </r>
  <r>
    <x v="130"/>
    <x v="130"/>
    <s v="AEA-006"/>
    <n v="221"/>
    <x v="36"/>
    <m/>
    <m/>
    <x v="52"/>
    <x v="26"/>
    <s v="088-2008"/>
    <x v="54"/>
    <x v="3"/>
    <n v="1"/>
    <s v="Internal Combustion Engine"/>
    <x v="3"/>
    <n v="2021"/>
    <x v="3"/>
    <m/>
    <n v="0.32500000000000001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Detroit diesel "/>
    <s v="S60K4 1800"/>
  </r>
  <r>
    <x v="131"/>
    <x v="131"/>
    <s v="AEA-006"/>
    <n v="221"/>
    <x v="36"/>
    <n v="6331"/>
    <m/>
    <x v="53"/>
    <x v="26"/>
    <s v="066-0000"/>
    <x v="55"/>
    <x v="7"/>
    <s v="UNIT5"/>
    <s v="Petroleum Liquids"/>
    <x v="3"/>
    <n v="2021"/>
    <x v="2"/>
    <s v="S"/>
    <n v="0.4"/>
    <m/>
    <n v="0.9"/>
    <n v="0.4"/>
    <n v="0.4"/>
    <n v="0.1"/>
    <s v=""/>
    <s v=" "/>
    <s v=" "/>
    <x v="1"/>
    <s v="X"/>
    <n v="4"/>
    <n v="1990"/>
    <n v="8"/>
    <n v="2015"/>
    <s v="Y"/>
    <s v="Electric Utility"/>
    <n v="1"/>
    <s v="DFO"/>
    <s v=""/>
    <s v=""/>
    <s v=""/>
    <s v=" "/>
    <s v="10M"/>
    <s v="N"/>
    <s v=""/>
    <s v=""/>
    <m/>
    <m/>
    <m/>
  </r>
  <r>
    <x v="131"/>
    <x v="131"/>
    <s v="AEA-006"/>
    <n v="221"/>
    <x v="36"/>
    <n v="6331"/>
    <m/>
    <x v="53"/>
    <x v="26"/>
    <s v="066-0000"/>
    <x v="55"/>
    <x v="7"/>
    <n v="1"/>
    <s v="Internal Combustion Engine"/>
    <x v="3"/>
    <n v="2021"/>
    <x v="3"/>
    <m/>
    <n v="0.26800000000000002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Detroit diesel "/>
    <s v="6063TK35"/>
  </r>
  <r>
    <x v="131"/>
    <x v="131"/>
    <s v="AEA-006"/>
    <n v="221"/>
    <x v="36"/>
    <n v="6331"/>
    <m/>
    <x v="53"/>
    <x v="26"/>
    <s v="066-0000"/>
    <x v="55"/>
    <x v="7"/>
    <n v="2"/>
    <s v="Internal Combustion Engine"/>
    <x v="3"/>
    <n v="2021"/>
    <x v="3"/>
    <m/>
    <n v="0.5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Cummins"/>
    <s v="QSX15-G9"/>
  </r>
  <r>
    <x v="131"/>
    <x v="131"/>
    <s v="AEA-006"/>
    <n v="221"/>
    <x v="36"/>
    <n v="6331"/>
    <m/>
    <x v="53"/>
    <x v="26"/>
    <s v="066-0000"/>
    <x v="55"/>
    <x v="7"/>
    <n v="3"/>
    <s v="Internal Combustion Engine"/>
    <x v="3"/>
    <n v="2021"/>
    <x v="3"/>
    <m/>
    <n v="0.48399999999999999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Caterpillar "/>
    <s v="3456"/>
  </r>
  <r>
    <x v="132"/>
    <x v="132"/>
    <s v="AEA-006"/>
    <n v="221"/>
    <x v="36"/>
    <n v="6330"/>
    <m/>
    <x v="54"/>
    <x v="26"/>
    <s v="067-0000"/>
    <x v="56"/>
    <x v="7"/>
    <s v="2A"/>
    <s v="Petroleum Liquids"/>
    <x v="3"/>
    <n v="2021"/>
    <x v="2"/>
    <s v="S"/>
    <n v="0.4"/>
    <m/>
    <n v="0.9"/>
    <n v="0.4"/>
    <n v="0.4"/>
    <n v="0.1"/>
    <s v=""/>
    <s v=" "/>
    <s v=" "/>
    <x v="1"/>
    <s v="X"/>
    <n v="10"/>
    <n v="1999"/>
    <n v="7"/>
    <n v="2017"/>
    <s v="N"/>
    <s v="Electric Utility"/>
    <n v="1"/>
    <s v="DFO"/>
    <s v=""/>
    <s v=""/>
    <s v=""/>
    <s v=" "/>
    <s v="10M"/>
    <s v="N"/>
    <s v=""/>
    <s v=""/>
    <m/>
    <m/>
    <m/>
  </r>
  <r>
    <x v="132"/>
    <x v="132"/>
    <s v="AEA-006"/>
    <n v="221"/>
    <x v="36"/>
    <n v="6330"/>
    <m/>
    <x v="54"/>
    <x v="26"/>
    <s v="067-0000"/>
    <x v="56"/>
    <x v="7"/>
    <s v="3"/>
    <s v="Petroleum Liquids"/>
    <x v="3"/>
    <n v="2021"/>
    <x v="2"/>
    <s v="S"/>
    <n v="0.3"/>
    <m/>
    <n v="0.9"/>
    <n v="0.3"/>
    <n v="0.3"/>
    <n v="0.1"/>
    <s v=""/>
    <s v=" "/>
    <s v=" "/>
    <x v="1"/>
    <s v="X"/>
    <n v="4"/>
    <n v="1984"/>
    <n v="12"/>
    <n v="2003"/>
    <s v="N"/>
    <s v="Electric Utility"/>
    <n v="1"/>
    <s v="DFO"/>
    <s v=""/>
    <s v=""/>
    <s v=""/>
    <s v=" "/>
    <s v="10M"/>
    <s v="N"/>
    <s v=""/>
    <s v=""/>
    <m/>
    <m/>
    <m/>
  </r>
  <r>
    <x v="132"/>
    <x v="132"/>
    <s v="AEA-006"/>
    <n v="221"/>
    <x v="36"/>
    <n v="6330"/>
    <m/>
    <x v="54"/>
    <x v="26"/>
    <s v="067-0000"/>
    <x v="56"/>
    <x v="7"/>
    <n v="1"/>
    <s v="Internal Combustion Engine"/>
    <x v="3"/>
    <n v="2021"/>
    <x v="3"/>
    <m/>
    <n v="0.376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Detroit diesel "/>
    <s v="6063GK05"/>
  </r>
  <r>
    <x v="132"/>
    <x v="132"/>
    <s v="AEA-006"/>
    <n v="221"/>
    <x v="36"/>
    <n v="6330"/>
    <m/>
    <x v="54"/>
    <x v="26"/>
    <s v="067-0000"/>
    <x v="56"/>
    <x v="7"/>
    <n v="2"/>
    <s v="Internal Combustion Engine"/>
    <x v="3"/>
    <n v="2021"/>
    <x v="3"/>
    <m/>
    <n v="0.5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Detroit Diesel"/>
    <s v="K1964 1800"/>
  </r>
  <r>
    <x v="132"/>
    <x v="132"/>
    <s v="AEA-006"/>
    <n v="221"/>
    <x v="36"/>
    <n v="6330"/>
    <m/>
    <x v="54"/>
    <x v="26"/>
    <s v="067-0000"/>
    <x v="56"/>
    <x v="7"/>
    <n v="3"/>
    <s v="Internal Combustion Engine"/>
    <x v="3"/>
    <n v="2021"/>
    <x v="3"/>
    <m/>
    <n v="0.75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Detroit Diesel"/>
    <s v="12V2000"/>
  </r>
  <r>
    <x v="132"/>
    <x v="132"/>
    <s v="AEA-006"/>
    <n v="221"/>
    <x v="36"/>
    <n v="6330"/>
    <m/>
    <x v="54"/>
    <x v="26"/>
    <s v="067-0000"/>
    <x v="56"/>
    <x v="7"/>
    <m/>
    <s v="Solar PV"/>
    <x v="1"/>
    <m/>
    <x v="0"/>
    <m/>
    <n v="2.3E-2"/>
    <m/>
    <m/>
    <m/>
    <m/>
    <m/>
    <m/>
    <m/>
    <m/>
    <x v="0"/>
    <m/>
    <n v="12"/>
    <n v="2016"/>
    <m/>
    <m/>
    <m/>
    <s v="Electric Utility"/>
    <n v="1"/>
    <s v="SUN"/>
    <m/>
    <m/>
    <m/>
    <n v="0"/>
    <m/>
    <m/>
    <m/>
    <m/>
    <m/>
    <m/>
    <m/>
  </r>
  <r>
    <x v="133"/>
    <x v="133"/>
    <s v="AEA-006"/>
    <n v="221"/>
    <x v="36"/>
    <n v="6332"/>
    <m/>
    <x v="55"/>
    <x v="26"/>
    <s v="068-0000"/>
    <x v="57"/>
    <x v="4"/>
    <n v="1"/>
    <s v="Internal Combustion Engine"/>
    <x v="3"/>
    <n v="2021"/>
    <x v="3"/>
    <m/>
    <n v="0.376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Cummins"/>
    <s v="KTA19-G2"/>
  </r>
  <r>
    <x v="133"/>
    <x v="133"/>
    <s v="AEA-006"/>
    <n v="221"/>
    <x v="36"/>
    <n v="6332"/>
    <m/>
    <x v="55"/>
    <x v="26"/>
    <s v="068-0000"/>
    <x v="57"/>
    <x v="4"/>
    <n v="2"/>
    <s v="Internal Combustion Engine"/>
    <x v="3"/>
    <n v="2021"/>
    <x v="3"/>
    <m/>
    <n v="0.25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Detroit diesel "/>
    <s v="S6003 1200"/>
  </r>
  <r>
    <x v="133"/>
    <x v="133"/>
    <s v="AEA-006"/>
    <n v="221"/>
    <x v="36"/>
    <n v="6332"/>
    <m/>
    <x v="55"/>
    <x v="26"/>
    <s v="068-0000"/>
    <x v="57"/>
    <x v="4"/>
    <n v="3"/>
    <s v="Internal Combustion Engine"/>
    <x v="3"/>
    <n v="2021"/>
    <x v="3"/>
    <m/>
    <n v="0.376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Detroit diesel "/>
    <s v="S60K4c 1800"/>
  </r>
  <r>
    <x v="134"/>
    <x v="134"/>
    <s v="AEA-006"/>
    <n v="221"/>
    <x v="36"/>
    <n v="6333"/>
    <m/>
    <x v="56"/>
    <x v="26"/>
    <s v="204-0000"/>
    <x v="58"/>
    <x v="3"/>
    <s v="1A"/>
    <s v="Petroleum Liquids"/>
    <x v="3"/>
    <n v="2021"/>
    <x v="2"/>
    <s v="S"/>
    <n v="0.5"/>
    <m/>
    <n v="0.9"/>
    <n v="0.5"/>
    <n v="0.5"/>
    <n v="0.1"/>
    <s v="N"/>
    <s v=" "/>
    <s v=" "/>
    <x v="2"/>
    <s v="Y"/>
    <n v="7"/>
    <n v="2006"/>
    <s v=" "/>
    <s v=" "/>
    <s v="N"/>
    <s v="Electric Utility"/>
    <n v="1"/>
    <s v="DFO"/>
    <s v=""/>
    <s v=""/>
    <s v=""/>
    <s v=" "/>
    <s v="10M"/>
    <s v="N"/>
    <s v=""/>
    <s v=""/>
    <m/>
    <m/>
    <m/>
  </r>
  <r>
    <x v="134"/>
    <x v="134"/>
    <s v="AEA-006"/>
    <n v="221"/>
    <x v="36"/>
    <n v="6333"/>
    <m/>
    <x v="56"/>
    <x v="26"/>
    <s v="204-0000"/>
    <x v="58"/>
    <x v="3"/>
    <s v="2"/>
    <s v="Petroleum Liquids"/>
    <x v="3"/>
    <n v="2021"/>
    <x v="2"/>
    <s v="S"/>
    <n v="0.3"/>
    <m/>
    <s v=" "/>
    <n v="0.3"/>
    <n v="0.3"/>
    <s v=" "/>
    <s v=""/>
    <s v=" "/>
    <s v=" "/>
    <x v="1"/>
    <s v="X"/>
    <n v="1"/>
    <n v="1976"/>
    <n v="2"/>
    <n v="2006"/>
    <s v="N"/>
    <s v="Electric Utility"/>
    <n v="1"/>
    <s v="DFO"/>
    <s v=""/>
    <s v=""/>
    <s v=""/>
    <s v=" "/>
    <s v=""/>
    <s v=""/>
    <s v=""/>
    <s v=""/>
    <m/>
    <m/>
    <m/>
  </r>
  <r>
    <x v="134"/>
    <x v="134"/>
    <s v="AEA-006"/>
    <n v="221"/>
    <x v="36"/>
    <n v="6333"/>
    <m/>
    <x v="56"/>
    <x v="26"/>
    <s v="204-0000"/>
    <x v="58"/>
    <x v="3"/>
    <s v="3"/>
    <s v="Petroleum Liquids"/>
    <x v="3"/>
    <n v="2021"/>
    <x v="2"/>
    <s v="S"/>
    <n v="0.3"/>
    <m/>
    <s v=" "/>
    <n v="0.3"/>
    <n v="0.3"/>
    <s v=" "/>
    <s v=""/>
    <s v=" "/>
    <s v=" "/>
    <x v="1"/>
    <s v="X"/>
    <n v="4"/>
    <n v="1976"/>
    <n v="2"/>
    <n v="2006"/>
    <s v="N"/>
    <s v="Electric Utility"/>
    <n v="1"/>
    <s v="DFO"/>
    <s v=""/>
    <s v=""/>
    <s v=""/>
    <s v=" "/>
    <s v=""/>
    <s v=""/>
    <s v=""/>
    <s v=""/>
    <m/>
    <m/>
    <m/>
  </r>
  <r>
    <x v="134"/>
    <x v="134"/>
    <s v="AEA-006"/>
    <n v="221"/>
    <x v="36"/>
    <n v="6333"/>
    <m/>
    <x v="56"/>
    <x v="26"/>
    <s v="204-0000"/>
    <x v="58"/>
    <x v="3"/>
    <s v="4"/>
    <s v="Petroleum Liquids"/>
    <x v="3"/>
    <n v="2021"/>
    <x v="2"/>
    <s v="S"/>
    <n v="0.6"/>
    <m/>
    <s v=" "/>
    <n v="0.6"/>
    <n v="0.6"/>
    <s v=" "/>
    <s v=""/>
    <s v=" "/>
    <s v=" "/>
    <x v="1"/>
    <s v="X"/>
    <n v="2"/>
    <n v="1986"/>
    <n v="2"/>
    <n v="2006"/>
    <s v="N"/>
    <s v="Electric Utility"/>
    <n v="1"/>
    <s v="DFO"/>
    <s v=""/>
    <s v=""/>
    <s v=""/>
    <s v=" "/>
    <s v=""/>
    <s v=""/>
    <s v=""/>
    <s v=""/>
    <m/>
    <m/>
    <m/>
  </r>
  <r>
    <x v="134"/>
    <x v="134"/>
    <s v="AEA-006"/>
    <n v="221"/>
    <x v="36"/>
    <n v="6333"/>
    <m/>
    <x v="56"/>
    <x v="26"/>
    <s v="204-0000"/>
    <x v="58"/>
    <x v="3"/>
    <s v="5"/>
    <s v="Petroleum Liquids"/>
    <x v="3"/>
    <n v="2021"/>
    <x v="2"/>
    <s v="S"/>
    <n v="0.5"/>
    <m/>
    <s v=" "/>
    <n v="0.5"/>
    <n v="0.5"/>
    <s v=" "/>
    <s v=""/>
    <s v=" "/>
    <s v=" "/>
    <x v="1"/>
    <s v="X"/>
    <n v="12"/>
    <n v="1994"/>
    <n v="6"/>
    <n v="2004"/>
    <s v="N"/>
    <s v="Electric Utility"/>
    <n v="1"/>
    <s v="DFO"/>
    <s v=""/>
    <s v=""/>
    <s v=""/>
    <s v=" "/>
    <s v=""/>
    <s v=""/>
    <s v=""/>
    <s v=""/>
    <m/>
    <m/>
    <m/>
  </r>
  <r>
    <x v="135"/>
    <x v="135"/>
    <s v="AEA-006"/>
    <n v="221"/>
    <x v="36"/>
    <n v="6557"/>
    <m/>
    <x v="57"/>
    <x v="26"/>
    <s v="069-0000"/>
    <x v="59"/>
    <x v="6"/>
    <n v="1"/>
    <s v="Internal Combustion Engine"/>
    <x v="3"/>
    <n v="2021"/>
    <x v="3"/>
    <m/>
    <n v="0.18"/>
    <m/>
    <m/>
    <m/>
    <m/>
    <m/>
    <m/>
    <m/>
    <m/>
    <x v="0"/>
    <m/>
    <n v="6"/>
    <n v="2006"/>
    <m/>
    <m/>
    <m/>
    <s v="Electric Utility"/>
    <m/>
    <s v="DFO"/>
    <m/>
    <m/>
    <m/>
    <m/>
    <m/>
    <m/>
    <m/>
    <m/>
    <m/>
    <s v="Caterpillar "/>
    <s v="3306"/>
  </r>
  <r>
    <x v="135"/>
    <x v="135"/>
    <s v="AEA-006"/>
    <n v="221"/>
    <x v="36"/>
    <n v="6557"/>
    <m/>
    <x v="57"/>
    <x v="26"/>
    <s v="069-0000"/>
    <x v="59"/>
    <x v="6"/>
    <n v="2"/>
    <s v="Internal Combustion Engine"/>
    <x v="3"/>
    <n v="2021"/>
    <x v="3"/>
    <m/>
    <n v="0.22"/>
    <m/>
    <m/>
    <m/>
    <m/>
    <m/>
    <m/>
    <m/>
    <m/>
    <x v="0"/>
    <m/>
    <n v="6"/>
    <n v="2020"/>
    <m/>
    <m/>
    <m/>
    <s v="Electric Utility"/>
    <m/>
    <s v="DFO"/>
    <m/>
    <m/>
    <m/>
    <m/>
    <m/>
    <m/>
    <m/>
    <m/>
    <m/>
    <s v="Detroit diesel "/>
    <s v="6063TK35"/>
  </r>
  <r>
    <x v="135"/>
    <x v="135"/>
    <s v="AEA-006"/>
    <n v="221"/>
    <x v="36"/>
    <n v="6557"/>
    <m/>
    <x v="57"/>
    <x v="26"/>
    <s v="069-0000"/>
    <x v="59"/>
    <x v="6"/>
    <n v="3"/>
    <s v="Internal Combustion Engine"/>
    <x v="3"/>
    <n v="2021"/>
    <x v="3"/>
    <m/>
    <n v="0.6"/>
    <m/>
    <m/>
    <m/>
    <m/>
    <m/>
    <m/>
    <m/>
    <m/>
    <x v="0"/>
    <m/>
    <n v="6"/>
    <n v="2020"/>
    <m/>
    <m/>
    <m/>
    <s v="Electric Utility"/>
    <m/>
    <s v="DFO"/>
    <m/>
    <m/>
    <m/>
    <m/>
    <m/>
    <m/>
    <m/>
    <m/>
    <m/>
    <s v="Detroit diesel "/>
    <s v="6063TK35"/>
  </r>
  <r>
    <x v="136"/>
    <x v="136"/>
    <s v="AEA-006"/>
    <n v="221"/>
    <x v="36"/>
    <n v="6335"/>
    <m/>
    <x v="58"/>
    <x v="26"/>
    <s v="070-0000"/>
    <x v="60"/>
    <x v="3"/>
    <s v="UNIT1"/>
    <s v="Petroleum Liquids"/>
    <x v="3"/>
    <n v="2021"/>
    <x v="2"/>
    <s v="S"/>
    <n v="0.4"/>
    <m/>
    <n v="0.9"/>
    <n v="0.4"/>
    <n v="0.4"/>
    <n v="0.1"/>
    <s v=""/>
    <s v=" "/>
    <s v=" "/>
    <x v="1"/>
    <s v="X"/>
    <n v="12"/>
    <n v="1998"/>
    <n v="4"/>
    <n v="2018"/>
    <s v="Y"/>
    <s v="Electric Utility"/>
    <n v="1"/>
    <s v="DFO"/>
    <s v=""/>
    <s v=""/>
    <s v=""/>
    <s v=" "/>
    <s v="10M"/>
    <s v="N"/>
    <s v=""/>
    <s v=""/>
    <m/>
    <m/>
    <m/>
  </r>
  <r>
    <x v="136"/>
    <x v="136"/>
    <s v="AEA-006"/>
    <n v="221"/>
    <x v="36"/>
    <n v="6335"/>
    <m/>
    <x v="58"/>
    <x v="26"/>
    <s v="070-0000"/>
    <x v="60"/>
    <x v="3"/>
    <n v="1"/>
    <s v="Internal Combustion Engine"/>
    <x v="3"/>
    <n v="2021"/>
    <x v="3"/>
    <m/>
    <n v="0.625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Cummins"/>
    <s v="QSX"/>
  </r>
  <r>
    <x v="136"/>
    <x v="136"/>
    <s v="AEA-006"/>
    <n v="221"/>
    <x v="36"/>
    <n v="6335"/>
    <m/>
    <x v="58"/>
    <x v="26"/>
    <s v="070-0000"/>
    <x v="60"/>
    <x v="3"/>
    <n v="2"/>
    <s v="Internal Combustion Engine"/>
    <x v="3"/>
    <n v="2021"/>
    <x v="3"/>
    <m/>
    <n v="0.5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Cummins"/>
    <s v="QSX"/>
  </r>
  <r>
    <x v="136"/>
    <x v="136"/>
    <s v="AEA-006"/>
    <n v="221"/>
    <x v="36"/>
    <n v="6335"/>
    <m/>
    <x v="58"/>
    <x v="26"/>
    <s v="070-0000"/>
    <x v="60"/>
    <x v="3"/>
    <n v="3"/>
    <s v="Internal Combustion Engine"/>
    <x v="3"/>
    <n v="2021"/>
    <x v="3"/>
    <m/>
    <n v="0.376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Detroit Diesel"/>
    <s v="6063MK35"/>
  </r>
  <r>
    <x v="137"/>
    <x v="137"/>
    <s v="AEA-006"/>
    <n v="221"/>
    <x v="36"/>
    <n v="6337"/>
    <m/>
    <x v="59"/>
    <x v="26"/>
    <s v="071-0000"/>
    <x v="61"/>
    <x v="3"/>
    <s v="UNIT3"/>
    <s v="Petroleum Liquids"/>
    <x v="3"/>
    <n v="2021"/>
    <x v="2"/>
    <s v="S"/>
    <n v="0.4"/>
    <m/>
    <n v="0.9"/>
    <n v="0.4"/>
    <n v="0.4"/>
    <n v="0.1"/>
    <s v=""/>
    <s v=" "/>
    <s v=" "/>
    <x v="1"/>
    <s v="X"/>
    <n v="12"/>
    <n v="1986"/>
    <n v="8"/>
    <n v="2019"/>
    <s v="Y"/>
    <s v="Electric Utility"/>
    <n v="1"/>
    <s v="DFO"/>
    <s v=""/>
    <s v=""/>
    <s v=""/>
    <s v=" "/>
    <s v="10M"/>
    <s v="N"/>
    <s v=""/>
    <s v=""/>
    <m/>
    <m/>
    <m/>
  </r>
  <r>
    <x v="137"/>
    <x v="137"/>
    <s v="AEA-006"/>
    <n v="221"/>
    <x v="36"/>
    <n v="6337"/>
    <m/>
    <x v="59"/>
    <x v="26"/>
    <s v="071-0000"/>
    <x v="61"/>
    <x v="3"/>
    <n v="1"/>
    <s v="Internal Combustion Engine"/>
    <x v="3"/>
    <n v="2021"/>
    <x v="3"/>
    <m/>
    <n v="0.52800000000000002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Caterpillar "/>
    <s v="3456"/>
  </r>
  <r>
    <x v="137"/>
    <x v="137"/>
    <s v="AEA-006"/>
    <n v="221"/>
    <x v="36"/>
    <n v="6337"/>
    <m/>
    <x v="59"/>
    <x v="26"/>
    <s v="071-0000"/>
    <x v="61"/>
    <x v="3"/>
    <n v="2"/>
    <s v="Internal Combustion Engine"/>
    <x v="3"/>
    <n v="2021"/>
    <x v="3"/>
    <m/>
    <n v="0.376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Detroit diesel "/>
    <s v="S60K4c 1800"/>
  </r>
  <r>
    <x v="137"/>
    <x v="137"/>
    <s v="AEA-006"/>
    <n v="221"/>
    <x v="36"/>
    <n v="6337"/>
    <m/>
    <x v="59"/>
    <x v="26"/>
    <s v="071-0000"/>
    <x v="61"/>
    <x v="3"/>
    <n v="3"/>
    <s v="Internal Combustion Engine"/>
    <x v="3"/>
    <n v="2021"/>
    <x v="3"/>
    <m/>
    <n v="0.376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Cummins"/>
    <s v="K19G4 1800"/>
  </r>
  <r>
    <x v="137"/>
    <x v="137"/>
    <s v="AEA-006"/>
    <n v="221"/>
    <x v="36"/>
    <n v="6337"/>
    <m/>
    <x v="59"/>
    <x v="26"/>
    <s v="071-0000"/>
    <x v="61"/>
    <x v="3"/>
    <m/>
    <s v="Onshore Wind Turbine"/>
    <x v="6"/>
    <m/>
    <x v="0"/>
    <m/>
    <n v="0.3"/>
    <m/>
    <m/>
    <m/>
    <m/>
    <m/>
    <m/>
    <m/>
    <m/>
    <x v="0"/>
    <m/>
    <n v="11"/>
    <n v="2010"/>
    <m/>
    <m/>
    <m/>
    <s v="Electric Utility"/>
    <n v="1"/>
    <s v="WND"/>
    <m/>
    <m/>
    <m/>
    <n v="3"/>
    <m/>
    <m/>
    <m/>
    <m/>
    <m/>
    <m/>
    <m/>
  </r>
  <r>
    <x v="138"/>
    <x v="138"/>
    <s v="AEA-006"/>
    <n v="221"/>
    <x v="36"/>
    <n v="7049"/>
    <m/>
    <x v="60"/>
    <x v="26"/>
    <s v="072-0000"/>
    <x v="62"/>
    <x v="3"/>
    <n v="1"/>
    <s v="Internal Combustion Engine"/>
    <x v="3"/>
    <n v="2021"/>
    <x v="3"/>
    <m/>
    <n v="0.26800000000000002"/>
    <m/>
    <m/>
    <m/>
    <m/>
    <m/>
    <m/>
    <m/>
    <m/>
    <x v="3"/>
    <m/>
    <m/>
    <m/>
    <m/>
    <m/>
    <m/>
    <s v="Electric Utility"/>
    <m/>
    <s v="DFO"/>
    <m/>
    <m/>
    <m/>
    <m/>
    <m/>
    <m/>
    <m/>
    <m/>
    <m/>
    <s v="Cummins"/>
    <s v="LTA10"/>
  </r>
  <r>
    <x v="138"/>
    <x v="138"/>
    <s v="AEA-006"/>
    <n v="221"/>
    <x v="36"/>
    <n v="7049"/>
    <m/>
    <x v="60"/>
    <x v="26"/>
    <s v="072-0000"/>
    <x v="62"/>
    <x v="3"/>
    <n v="2"/>
    <s v="Internal Combustion Engine"/>
    <x v="3"/>
    <n v="2021"/>
    <x v="3"/>
    <m/>
    <n v="0.376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Detroit diesel "/>
    <s v="6063MK35"/>
  </r>
  <r>
    <x v="138"/>
    <x v="138"/>
    <s v="AEA-006"/>
    <n v="221"/>
    <x v="36"/>
    <n v="7049"/>
    <m/>
    <x v="60"/>
    <x v="26"/>
    <s v="072-0000"/>
    <x v="62"/>
    <x v="3"/>
    <n v="3"/>
    <s v="Internal Combustion Engine"/>
    <x v="3"/>
    <n v="2021"/>
    <x v="3"/>
    <m/>
    <n v="0.26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Detroit diesel "/>
    <s v="6063MK35"/>
  </r>
  <r>
    <x v="139"/>
    <x v="139"/>
    <s v="AEA-006"/>
    <n v="221"/>
    <x v="36"/>
    <n v="6340"/>
    <m/>
    <x v="61"/>
    <x v="26"/>
    <s v="076-0000"/>
    <x v="63"/>
    <x v="9"/>
    <s v="UNIT2"/>
    <s v="Petroleum Liquids"/>
    <x v="3"/>
    <n v="2021"/>
    <x v="2"/>
    <s v="S"/>
    <n v="0.5"/>
    <m/>
    <n v="0.9"/>
    <n v="0.5"/>
    <n v="0.5"/>
    <n v="0.1"/>
    <s v="N"/>
    <s v=" "/>
    <s v=" "/>
    <x v="1"/>
    <s v="X"/>
    <n v="7"/>
    <n v="2008"/>
    <n v="5"/>
    <n v="2019"/>
    <s v="Y"/>
    <s v="Electric Utility"/>
    <n v="1"/>
    <s v="DFO"/>
    <s v=""/>
    <s v=""/>
    <s v=""/>
    <s v=" "/>
    <s v="10M"/>
    <s v="N"/>
    <s v=""/>
    <s v=""/>
    <m/>
    <m/>
    <m/>
  </r>
  <r>
    <x v="139"/>
    <x v="139"/>
    <s v="AEA-006"/>
    <n v="221"/>
    <x v="36"/>
    <n v="6340"/>
    <m/>
    <x v="61"/>
    <x v="26"/>
    <s v="076-0000"/>
    <x v="63"/>
    <x v="9"/>
    <n v="1"/>
    <s v="Internal Combustion Engine"/>
    <x v="3"/>
    <n v="2021"/>
    <x v="3"/>
    <m/>
    <n v="0.5"/>
    <m/>
    <m/>
    <m/>
    <m/>
    <m/>
    <m/>
    <m/>
    <m/>
    <x v="0"/>
    <m/>
    <n v="5"/>
    <n v="2008"/>
    <m/>
    <m/>
    <m/>
    <s v="Electric Utility"/>
    <m/>
    <s v="DFO"/>
    <m/>
    <m/>
    <m/>
    <m/>
    <m/>
    <m/>
    <m/>
    <m/>
    <m/>
    <s v="Detroit Diesel Series 60"/>
    <s v="L15027"/>
  </r>
  <r>
    <x v="139"/>
    <x v="139"/>
    <s v="AEA-006"/>
    <n v="221"/>
    <x v="36"/>
    <n v="6340"/>
    <m/>
    <x v="61"/>
    <x v="26"/>
    <s v="076-0000"/>
    <x v="63"/>
    <x v="9"/>
    <n v="2"/>
    <s v="Internal Combustion Engine"/>
    <x v="3"/>
    <n v="2021"/>
    <x v="3"/>
    <m/>
    <n v="0.5"/>
    <m/>
    <m/>
    <m/>
    <m/>
    <m/>
    <m/>
    <m/>
    <m/>
    <x v="0"/>
    <m/>
    <n v="5"/>
    <n v="2008"/>
    <m/>
    <m/>
    <m/>
    <s v="Electric Utility"/>
    <m/>
    <s v="DFO"/>
    <m/>
    <m/>
    <m/>
    <m/>
    <m/>
    <m/>
    <m/>
    <m/>
    <m/>
    <s v="Cummins "/>
    <s v="QSX"/>
  </r>
  <r>
    <x v="139"/>
    <x v="139"/>
    <s v="AEA-006"/>
    <n v="221"/>
    <x v="36"/>
    <n v="6340"/>
    <m/>
    <x v="61"/>
    <x v="26"/>
    <s v="076-0000"/>
    <x v="63"/>
    <x v="9"/>
    <n v="3"/>
    <s v="Internal Combustion Engine"/>
    <x v="3"/>
    <n v="2021"/>
    <x v="3"/>
    <m/>
    <n v="0.5"/>
    <m/>
    <m/>
    <m/>
    <m/>
    <m/>
    <m/>
    <m/>
    <m/>
    <x v="0"/>
    <m/>
    <n v="5"/>
    <n v="2008"/>
    <m/>
    <m/>
    <m/>
    <s v="Electric Utility"/>
    <m/>
    <s v="DFO"/>
    <m/>
    <m/>
    <m/>
    <m/>
    <m/>
    <m/>
    <m/>
    <m/>
    <m/>
    <s v="Cummins"/>
    <s v="QSK23"/>
  </r>
  <r>
    <x v="139"/>
    <x v="139"/>
    <s v="AEA-006"/>
    <n v="221"/>
    <x v="36"/>
    <n v="6340"/>
    <m/>
    <x v="61"/>
    <x v="26"/>
    <s v="076-0000"/>
    <x v="63"/>
    <x v="9"/>
    <m/>
    <s v="Onshore Wind Turbine"/>
    <x v="6"/>
    <m/>
    <x v="0"/>
    <m/>
    <n v="0.2"/>
    <m/>
    <m/>
    <m/>
    <m/>
    <m/>
    <m/>
    <m/>
    <m/>
    <x v="0"/>
    <m/>
    <n v="11"/>
    <n v="2008"/>
    <m/>
    <m/>
    <m/>
    <s v="Electric Utility"/>
    <n v="1"/>
    <s v="WND"/>
    <m/>
    <m/>
    <m/>
    <n v="2"/>
    <m/>
    <m/>
    <m/>
    <m/>
    <m/>
    <m/>
    <m/>
  </r>
  <r>
    <x v="140"/>
    <x v="140"/>
    <s v="AEA-006"/>
    <n v="221"/>
    <x v="36"/>
    <n v="6342"/>
    <m/>
    <x v="62"/>
    <x v="26"/>
    <s v="077-0000"/>
    <x v="64"/>
    <x v="3"/>
    <n v="1"/>
    <s v="Internal Combustion Engine"/>
    <x v="3"/>
    <n v="2021"/>
    <x v="3"/>
    <m/>
    <n v="0.27500000000000002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Detroit diesel "/>
    <s v="6063TK35"/>
  </r>
  <r>
    <x v="140"/>
    <x v="140"/>
    <s v="AEA-006"/>
    <n v="221"/>
    <x v="36"/>
    <n v="6342"/>
    <m/>
    <x v="62"/>
    <x v="26"/>
    <s v="077-0000"/>
    <x v="64"/>
    <x v="3"/>
    <n v="2"/>
    <s v="Internal Combustion Engine"/>
    <x v="3"/>
    <n v="2021"/>
    <x v="3"/>
    <m/>
    <n v="0.35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Cummins "/>
    <s v="KTA19G-2"/>
  </r>
  <r>
    <x v="140"/>
    <x v="140"/>
    <s v="AEA-006"/>
    <n v="221"/>
    <x v="36"/>
    <n v="6342"/>
    <m/>
    <x v="62"/>
    <x v="26"/>
    <s v="077-0000"/>
    <x v="64"/>
    <x v="3"/>
    <n v="3"/>
    <s v="Internal Combustion Engine"/>
    <x v="3"/>
    <n v="2021"/>
    <x v="3"/>
    <m/>
    <n v="0.45500000000000002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Cummins "/>
    <s v="QSX"/>
  </r>
  <r>
    <x v="141"/>
    <x v="141"/>
    <s v="AEA-006"/>
    <n v="221"/>
    <x v="36"/>
    <n v="6341"/>
    <m/>
    <x v="63"/>
    <x v="26"/>
    <s v="078-0000"/>
    <x v="65"/>
    <x v="7"/>
    <s v="1"/>
    <s v="Petroleum Liquids"/>
    <x v="3"/>
    <n v="2021"/>
    <x v="2"/>
    <s v="S"/>
    <n v="0.3"/>
    <m/>
    <s v=" "/>
    <n v="0.3"/>
    <n v="0.3"/>
    <s v=" "/>
    <s v="N"/>
    <s v=" "/>
    <s v=" "/>
    <x v="1"/>
    <s v="X"/>
    <n v="12"/>
    <n v="1974"/>
    <n v="6"/>
    <n v="2003"/>
    <s v="N"/>
    <s v="Electric Utility"/>
    <n v="1"/>
    <s v="DFO"/>
    <s v=""/>
    <s v=""/>
    <s v=""/>
    <s v=" "/>
    <s v=""/>
    <s v="N"/>
    <s v=""/>
    <s v=""/>
    <m/>
    <m/>
    <m/>
  </r>
  <r>
    <x v="141"/>
    <x v="141"/>
    <s v="AEA-006"/>
    <n v="221"/>
    <x v="36"/>
    <n v="6341"/>
    <m/>
    <x v="63"/>
    <x v="26"/>
    <s v="078-0000"/>
    <x v="65"/>
    <x v="7"/>
    <s v="1A"/>
    <s v="Petroleum Liquids"/>
    <x v="3"/>
    <n v="2021"/>
    <x v="2"/>
    <s v="S"/>
    <n v="0.3"/>
    <m/>
    <n v="0.9"/>
    <n v="0.3"/>
    <n v="0.3"/>
    <n v="0.1"/>
    <s v="N"/>
    <s v=" "/>
    <s v=" "/>
    <x v="1"/>
    <s v="X"/>
    <n v="6"/>
    <n v="2003"/>
    <n v="12"/>
    <n v="2020"/>
    <s v="N"/>
    <s v="Electric Utility"/>
    <n v="1"/>
    <s v="DFO"/>
    <s v=""/>
    <s v=""/>
    <s v=""/>
    <s v=" "/>
    <s v="10M"/>
    <s v="N"/>
    <s v=""/>
    <s v=""/>
    <m/>
    <m/>
    <m/>
  </r>
  <r>
    <x v="141"/>
    <x v="141"/>
    <s v="AEA-006"/>
    <n v="221"/>
    <x v="36"/>
    <n v="6341"/>
    <m/>
    <x v="63"/>
    <x v="26"/>
    <s v="078-0000"/>
    <x v="65"/>
    <x v="7"/>
    <s v="2"/>
    <s v="Petroleum Liquids"/>
    <x v="3"/>
    <n v="2021"/>
    <x v="2"/>
    <s v="S"/>
    <n v="0.7"/>
    <m/>
    <s v=" "/>
    <n v="0.7"/>
    <n v="0.7"/>
    <s v=" "/>
    <s v=""/>
    <s v=" "/>
    <s v=" "/>
    <x v="1"/>
    <s v="X"/>
    <n v="6"/>
    <n v="2003"/>
    <n v="4"/>
    <n v="2005"/>
    <s v="N"/>
    <s v="Electric Utility"/>
    <n v="1"/>
    <s v="DFO"/>
    <s v=""/>
    <s v=""/>
    <s v=""/>
    <s v=" "/>
    <s v=""/>
    <s v="N"/>
    <s v=""/>
    <s v=""/>
    <m/>
    <m/>
    <m/>
  </r>
  <r>
    <x v="141"/>
    <x v="141"/>
    <s v="AEA-006"/>
    <n v="221"/>
    <x v="36"/>
    <n v="6341"/>
    <m/>
    <x v="63"/>
    <x v="26"/>
    <s v="078-0000"/>
    <x v="65"/>
    <x v="7"/>
    <s v="2A"/>
    <s v="Petroleum Liquids"/>
    <x v="3"/>
    <n v="2021"/>
    <x v="2"/>
    <s v="S"/>
    <n v="0.5"/>
    <m/>
    <n v="0.9"/>
    <n v="0.5"/>
    <n v="0.5"/>
    <n v="0.1"/>
    <s v=""/>
    <s v=" "/>
    <s v=" "/>
    <x v="1"/>
    <s v="X"/>
    <n v="4"/>
    <n v="2005"/>
    <n v="8"/>
    <n v="2013"/>
    <s v="N"/>
    <s v="Electric Utility"/>
    <n v="1"/>
    <s v="DFO"/>
    <s v=""/>
    <s v=""/>
    <s v=""/>
    <s v=" "/>
    <s v="10M"/>
    <s v="N"/>
    <s v=""/>
    <s v=""/>
    <m/>
    <m/>
    <m/>
  </r>
  <r>
    <x v="141"/>
    <x v="141"/>
    <s v="AEA-006"/>
    <n v="221"/>
    <x v="36"/>
    <n v="6341"/>
    <m/>
    <x v="63"/>
    <x v="26"/>
    <s v="078-0000"/>
    <x v="65"/>
    <x v="7"/>
    <s v="3"/>
    <s v="Petroleum Liquids"/>
    <x v="3"/>
    <n v="2021"/>
    <x v="2"/>
    <s v="S"/>
    <n v="0.3"/>
    <m/>
    <s v=" "/>
    <n v="0.3"/>
    <n v="0.3"/>
    <s v=" "/>
    <s v=""/>
    <s v=" "/>
    <s v=" "/>
    <x v="1"/>
    <s v="X"/>
    <n v="0"/>
    <n v="1978"/>
    <n v="6"/>
    <n v="2003"/>
    <s v="N"/>
    <s v="Electric Utility"/>
    <n v="1"/>
    <s v="DFO"/>
    <s v=""/>
    <s v=""/>
    <s v=""/>
    <s v=" "/>
    <s v=""/>
    <s v="N"/>
    <s v=""/>
    <s v=""/>
    <m/>
    <m/>
    <m/>
  </r>
  <r>
    <x v="141"/>
    <x v="141"/>
    <s v="AEA-006"/>
    <n v="221"/>
    <x v="36"/>
    <n v="6341"/>
    <m/>
    <x v="63"/>
    <x v="26"/>
    <s v="078-0000"/>
    <x v="65"/>
    <x v="7"/>
    <s v="3A"/>
    <s v="Petroleum Liquids"/>
    <x v="3"/>
    <n v="2021"/>
    <x v="2"/>
    <s v="S"/>
    <n v="0.8"/>
    <m/>
    <n v="0.9"/>
    <n v="0.8"/>
    <n v="0.8"/>
    <n v="0.2"/>
    <s v=""/>
    <s v=" "/>
    <s v=" "/>
    <x v="1"/>
    <s v="X"/>
    <n v="6"/>
    <n v="1996"/>
    <n v="3"/>
    <n v="2014"/>
    <s v="N"/>
    <s v="Electric Utility"/>
    <n v="1"/>
    <s v="DFO"/>
    <s v=""/>
    <s v=""/>
    <s v=""/>
    <s v=" "/>
    <s v="10M"/>
    <s v="N"/>
    <s v=""/>
    <s v=""/>
    <m/>
    <m/>
    <m/>
  </r>
  <r>
    <x v="141"/>
    <x v="141"/>
    <s v="AEA-006"/>
    <n v="221"/>
    <x v="36"/>
    <n v="6341"/>
    <m/>
    <x v="63"/>
    <x v="26"/>
    <s v="078-0000"/>
    <x v="65"/>
    <x v="7"/>
    <n v="1"/>
    <s v="Internal Combustion Engine"/>
    <x v="3"/>
    <n v="2021"/>
    <x v="3"/>
    <m/>
    <n v="0.75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Cummins "/>
    <s v="QST30-GI"/>
  </r>
  <r>
    <x v="141"/>
    <x v="141"/>
    <s v="AEA-006"/>
    <n v="221"/>
    <x v="36"/>
    <n v="6341"/>
    <m/>
    <x v="63"/>
    <x v="26"/>
    <s v="078-0000"/>
    <x v="65"/>
    <x v="7"/>
    <n v="2"/>
    <s v="Internal Combustion Engine"/>
    <x v="3"/>
    <n v="2021"/>
    <x v="3"/>
    <m/>
    <n v="0.5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Cummins "/>
    <s v="QSX"/>
  </r>
  <r>
    <x v="141"/>
    <x v="141"/>
    <s v="AEA-006"/>
    <n v="221"/>
    <x v="36"/>
    <n v="6341"/>
    <m/>
    <x v="63"/>
    <x v="26"/>
    <s v="078-0000"/>
    <x v="65"/>
    <x v="7"/>
    <n v="3"/>
    <s v="Internal Combustion Engine"/>
    <x v="3"/>
    <n v="2021"/>
    <x v="3"/>
    <m/>
    <n v="1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Cummins "/>
    <s v="KTA38-G4"/>
  </r>
  <r>
    <x v="141"/>
    <x v="141"/>
    <s v="AEA-006"/>
    <n v="221"/>
    <x v="36"/>
    <n v="6341"/>
    <m/>
    <x v="63"/>
    <x v="26"/>
    <s v="078-0000"/>
    <x v="65"/>
    <x v="7"/>
    <m/>
    <s v="Onshore Wind Turbine"/>
    <x v="6"/>
    <m/>
    <x v="0"/>
    <m/>
    <n v="0.26"/>
    <m/>
    <m/>
    <m/>
    <m/>
    <m/>
    <m/>
    <m/>
    <m/>
    <x v="0"/>
    <m/>
    <n v="10"/>
    <n v="2003"/>
    <m/>
    <m/>
    <m/>
    <s v="Electric Utility"/>
    <n v="1"/>
    <s v="WND"/>
    <m/>
    <m/>
    <m/>
    <n v="4"/>
    <m/>
    <m/>
    <m/>
    <m/>
    <m/>
    <m/>
    <m/>
  </r>
  <r>
    <x v="142"/>
    <x v="142"/>
    <s v="AEA-006"/>
    <n v="221"/>
    <x v="36"/>
    <n v="6343"/>
    <m/>
    <x v="64"/>
    <x v="26"/>
    <s v="079-0000"/>
    <x v="66"/>
    <x v="4"/>
    <n v="1"/>
    <s v="Internal Combustion Engine"/>
    <x v="3"/>
    <n v="2021"/>
    <x v="3"/>
    <m/>
    <n v="0.19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Cummins"/>
    <s v="L10"/>
  </r>
  <r>
    <x v="142"/>
    <x v="142"/>
    <s v="AEA-006"/>
    <n v="221"/>
    <x v="36"/>
    <n v="6343"/>
    <m/>
    <x v="64"/>
    <x v="26"/>
    <s v="079-0000"/>
    <x v="66"/>
    <x v="4"/>
    <n v="2"/>
    <s v="Internal Combustion Engine"/>
    <x v="3"/>
    <n v="2021"/>
    <x v="3"/>
    <m/>
    <n v="0.1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Cummins"/>
    <s v="6BTA5.9-G1"/>
  </r>
  <r>
    <x v="142"/>
    <x v="142"/>
    <s v="AEA-006"/>
    <n v="221"/>
    <x v="36"/>
    <n v="6343"/>
    <m/>
    <x v="64"/>
    <x v="26"/>
    <s v="079-0000"/>
    <x v="66"/>
    <x v="4"/>
    <n v="3"/>
    <s v="Internal Combustion Engine"/>
    <x v="3"/>
    <n v="2021"/>
    <x v="3"/>
    <m/>
    <n v="0.105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Cummins"/>
    <s v="L10"/>
  </r>
  <r>
    <x v="143"/>
    <x v="143"/>
    <s v="AEA-006"/>
    <n v="221"/>
    <x v="36"/>
    <n v="6344"/>
    <m/>
    <x v="65"/>
    <x v="26"/>
    <s v="080-0000"/>
    <x v="67"/>
    <x v="9"/>
    <n v="1"/>
    <s v="Internal Combustion Engine"/>
    <x v="3"/>
    <n v="2021"/>
    <x v="3"/>
    <m/>
    <n v="0.26"/>
    <m/>
    <m/>
    <m/>
    <m/>
    <m/>
    <m/>
    <m/>
    <m/>
    <x v="3"/>
    <m/>
    <m/>
    <m/>
    <m/>
    <m/>
    <m/>
    <s v="Electric Utility"/>
    <m/>
    <s v="DFO"/>
    <m/>
    <m/>
    <m/>
    <m/>
    <m/>
    <m/>
    <m/>
    <m/>
    <m/>
    <s v="Detroit diesel "/>
    <s v="6063TK35"/>
  </r>
  <r>
    <x v="143"/>
    <x v="143"/>
    <s v="AEA-006"/>
    <n v="221"/>
    <x v="36"/>
    <n v="6344"/>
    <m/>
    <x v="65"/>
    <x v="26"/>
    <s v="080-0000"/>
    <x v="67"/>
    <x v="9"/>
    <n v="2"/>
    <s v="Internal Combustion Engine"/>
    <x v="3"/>
    <n v="2021"/>
    <x v="3"/>
    <m/>
    <n v="0.32500000000000001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Detroit diesel "/>
    <s v="S60K4 1800"/>
  </r>
  <r>
    <x v="143"/>
    <x v="143"/>
    <s v="AEA-006"/>
    <n v="221"/>
    <x v="36"/>
    <n v="6344"/>
    <m/>
    <x v="65"/>
    <x v="26"/>
    <s v="080-0000"/>
    <x v="67"/>
    <x v="9"/>
    <n v="3"/>
    <s v="Internal Combustion Engine"/>
    <x v="3"/>
    <n v="2021"/>
    <x v="3"/>
    <m/>
    <n v="0.2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Cummins"/>
    <s v="LTA-10G1"/>
  </r>
  <r>
    <x v="143"/>
    <x v="143"/>
    <s v="AEA-006"/>
    <n v="221"/>
    <x v="36"/>
    <n v="6344"/>
    <m/>
    <x v="65"/>
    <x v="26"/>
    <s v="080-0000"/>
    <x v="67"/>
    <x v="9"/>
    <m/>
    <s v="Onshore Wind Turbine"/>
    <x v="6"/>
    <m/>
    <x v="0"/>
    <m/>
    <n v="0.2"/>
    <m/>
    <m/>
    <m/>
    <m/>
    <m/>
    <m/>
    <m/>
    <m/>
    <x v="0"/>
    <m/>
    <n v="4"/>
    <n v="2012"/>
    <m/>
    <m/>
    <m/>
    <s v="Electric Utility"/>
    <n v="1"/>
    <s v="WND"/>
    <m/>
    <m/>
    <m/>
    <n v="2"/>
    <m/>
    <m/>
    <m/>
    <m/>
    <m/>
    <m/>
    <m/>
  </r>
  <r>
    <x v="144"/>
    <x v="144"/>
    <s v="AEA-006"/>
    <n v="221"/>
    <x v="36"/>
    <n v="6345"/>
    <m/>
    <x v="66"/>
    <x v="26"/>
    <s v="081-0000"/>
    <x v="68"/>
    <x v="9"/>
    <s v="3"/>
    <s v="Petroleum Liquids"/>
    <x v="3"/>
    <n v="2021"/>
    <x v="2"/>
    <s v="S"/>
    <n v="0.3"/>
    <m/>
    <n v="0.9"/>
    <n v="0.3"/>
    <n v="0.3"/>
    <n v="0.1"/>
    <s v=""/>
    <s v=" "/>
    <s v=" "/>
    <x v="1"/>
    <s v="X"/>
    <n v="2"/>
    <n v="1977"/>
    <n v="4"/>
    <n v="2002"/>
    <s v="N"/>
    <s v="Electric Utility"/>
    <n v="1"/>
    <s v="DFO"/>
    <s v=""/>
    <s v=""/>
    <s v=""/>
    <s v=" "/>
    <s v="10M"/>
    <s v="N"/>
    <s v=""/>
    <s v=""/>
    <m/>
    <m/>
    <m/>
  </r>
  <r>
    <x v="144"/>
    <x v="144"/>
    <s v="AEA-006"/>
    <n v="221"/>
    <x v="36"/>
    <n v="6345"/>
    <m/>
    <x v="66"/>
    <x v="26"/>
    <s v="081-0000"/>
    <x v="68"/>
    <x v="9"/>
    <s v="4"/>
    <s v="Petroleum Liquids"/>
    <x v="3"/>
    <n v="2021"/>
    <x v="2"/>
    <s v="S"/>
    <n v="0.5"/>
    <m/>
    <n v="0.9"/>
    <n v="0.5"/>
    <n v="0.5"/>
    <n v="0.1"/>
    <s v=""/>
    <s v=" "/>
    <s v=" "/>
    <x v="1"/>
    <s v="X"/>
    <n v="2"/>
    <n v="1988"/>
    <n v="7"/>
    <n v="2006"/>
    <s v="N"/>
    <s v="Electric Utility"/>
    <n v="1"/>
    <s v="DFO"/>
    <s v=""/>
    <s v=""/>
    <s v=""/>
    <s v=" "/>
    <s v="10M"/>
    <s v="N"/>
    <s v=""/>
    <s v=""/>
    <m/>
    <m/>
    <m/>
  </r>
  <r>
    <x v="144"/>
    <x v="144"/>
    <s v="AEA-006"/>
    <n v="221"/>
    <x v="36"/>
    <n v="6345"/>
    <m/>
    <x v="66"/>
    <x v="26"/>
    <s v="081-0000"/>
    <x v="68"/>
    <x v="9"/>
    <n v="1"/>
    <s v="Internal Combustion Engine"/>
    <x v="3"/>
    <n v="2021"/>
    <x v="3"/>
    <m/>
    <n v="0.376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Detroit diesel "/>
    <s v="S60K4c"/>
  </r>
  <r>
    <x v="144"/>
    <x v="144"/>
    <s v="AEA-006"/>
    <n v="221"/>
    <x v="36"/>
    <n v="6345"/>
    <m/>
    <x v="66"/>
    <x v="26"/>
    <s v="081-0000"/>
    <x v="68"/>
    <x v="9"/>
    <n v="2"/>
    <s v="Internal Combustion Engine"/>
    <x v="3"/>
    <n v="2021"/>
    <x v="3"/>
    <m/>
    <n v="0.3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Caterpillar "/>
    <s v="D353"/>
  </r>
  <r>
    <x v="144"/>
    <x v="144"/>
    <s v="AEA-006"/>
    <n v="221"/>
    <x v="36"/>
    <n v="6345"/>
    <m/>
    <x v="66"/>
    <x v="26"/>
    <s v="081-0000"/>
    <x v="68"/>
    <x v="9"/>
    <n v="3"/>
    <s v="Internal Combustion Engine"/>
    <x v="3"/>
    <n v="2021"/>
    <x v="3"/>
    <m/>
    <n v="0.26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Cummins "/>
    <s v="K19G2"/>
  </r>
  <r>
    <x v="144"/>
    <x v="144"/>
    <s v="AEA-006"/>
    <n v="221"/>
    <x v="36"/>
    <n v="6345"/>
    <m/>
    <x v="66"/>
    <x v="26"/>
    <s v="081-0000"/>
    <x v="68"/>
    <x v="9"/>
    <n v="4"/>
    <s v="Internal Combustion Engine"/>
    <x v="3"/>
    <n v="2021"/>
    <x v="3"/>
    <m/>
    <n v="0.5"/>
    <m/>
    <m/>
    <m/>
    <m/>
    <m/>
    <m/>
    <m/>
    <m/>
    <x v="0"/>
    <m/>
    <n v="6"/>
    <n v="2017"/>
    <m/>
    <m/>
    <m/>
    <s v="Electric Utility"/>
    <m/>
    <s v="DFO"/>
    <m/>
    <m/>
    <m/>
    <m/>
    <m/>
    <m/>
    <m/>
    <m/>
    <m/>
    <s v="Cummins "/>
    <s v="QSX15-G9"/>
  </r>
  <r>
    <x v="145"/>
    <x v="145"/>
    <s v="AEA-006"/>
    <n v="221"/>
    <x v="36"/>
    <n v="6346"/>
    <m/>
    <x v="67"/>
    <x v="26"/>
    <s v="149-1980"/>
    <x v="69"/>
    <x v="7"/>
    <m/>
    <s v="Batteries"/>
    <x v="2"/>
    <m/>
    <x v="6"/>
    <m/>
    <n v="0.23499999999999999"/>
    <n v="0.38400000000000001"/>
    <m/>
    <m/>
    <m/>
    <m/>
    <m/>
    <m/>
    <m/>
    <x v="0"/>
    <m/>
    <n v="9"/>
    <n v="2021"/>
    <m/>
    <m/>
    <m/>
    <s v="Electric Utility"/>
    <n v="1"/>
    <s v="MWH"/>
    <m/>
    <m/>
    <m/>
    <m/>
    <m/>
    <m/>
    <m/>
    <m/>
    <m/>
    <m/>
    <m/>
  </r>
  <r>
    <x v="145"/>
    <x v="145"/>
    <s v="AEA-006"/>
    <n v="221"/>
    <x v="36"/>
    <n v="6346"/>
    <m/>
    <x v="67"/>
    <x v="26"/>
    <s v="149-1980"/>
    <x v="69"/>
    <x v="7"/>
    <n v="1"/>
    <s v="Internal Combustion Engine"/>
    <x v="3"/>
    <n v="2021"/>
    <x v="3"/>
    <m/>
    <n v="0.5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Caterpillar "/>
    <s v="3456"/>
  </r>
  <r>
    <x v="145"/>
    <x v="145"/>
    <s v="AEA-006"/>
    <n v="221"/>
    <x v="36"/>
    <n v="6346"/>
    <m/>
    <x v="67"/>
    <x v="26"/>
    <s v="149-1980"/>
    <x v="69"/>
    <x v="7"/>
    <n v="2"/>
    <s v="Internal Combustion Engine"/>
    <x v="3"/>
    <n v="2021"/>
    <x v="3"/>
    <m/>
    <n v="0.5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Detroit diesel "/>
    <s v="6063TK35"/>
  </r>
  <r>
    <x v="145"/>
    <x v="145"/>
    <s v="AEA-006"/>
    <n v="221"/>
    <x v="36"/>
    <n v="6346"/>
    <m/>
    <x v="67"/>
    <x v="26"/>
    <s v="149-1980"/>
    <x v="69"/>
    <x v="7"/>
    <n v="3"/>
    <s v="Internal Combustion Engine"/>
    <x v="3"/>
    <n v="2021"/>
    <x v="3"/>
    <m/>
    <n v="0.5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Caterpillar "/>
    <s v="3456"/>
  </r>
  <r>
    <x v="145"/>
    <x v="145"/>
    <s v="AEA-006"/>
    <n v="221"/>
    <x v="36"/>
    <n v="6346"/>
    <m/>
    <x v="67"/>
    <x v="26"/>
    <s v="149-1980"/>
    <x v="69"/>
    <x v="7"/>
    <m/>
    <s v="Solar PV"/>
    <x v="1"/>
    <m/>
    <x v="6"/>
    <m/>
    <n v="0.224"/>
    <m/>
    <m/>
    <m/>
    <m/>
    <m/>
    <m/>
    <m/>
    <m/>
    <x v="0"/>
    <m/>
    <n v="9"/>
    <n v="2021"/>
    <m/>
    <m/>
    <m/>
    <m/>
    <m/>
    <s v="SUN"/>
    <m/>
    <m/>
    <m/>
    <m/>
    <m/>
    <m/>
    <m/>
    <m/>
    <m/>
    <m/>
    <m/>
  </r>
  <r>
    <x v="146"/>
    <x v="146"/>
    <s v="AEA-006"/>
    <n v="221"/>
    <x v="36"/>
    <n v="6338"/>
    <m/>
    <x v="68"/>
    <x v="26"/>
    <s v="075-2020"/>
    <x v="52"/>
    <x v="3"/>
    <s v="1"/>
    <s v="Petroleum Liquids"/>
    <x v="3"/>
    <n v="2021"/>
    <x v="2"/>
    <s v="S"/>
    <n v="0.6"/>
    <m/>
    <s v=" "/>
    <n v="0.6"/>
    <n v="0.6"/>
    <s v=" "/>
    <s v=""/>
    <s v=" "/>
    <s v=" "/>
    <x v="1"/>
    <s v="X"/>
    <n v="5"/>
    <n v="1977"/>
    <n v="12"/>
    <n v="2006"/>
    <s v="N"/>
    <s v="Electric Utility"/>
    <n v="1"/>
    <s v="DFO"/>
    <s v=""/>
    <s v=""/>
    <s v=""/>
    <s v=" "/>
    <s v=""/>
    <s v="N"/>
    <s v=""/>
    <s v=""/>
    <m/>
    <m/>
    <m/>
  </r>
  <r>
    <x v="146"/>
    <x v="146"/>
    <s v="AEA-006"/>
    <n v="221"/>
    <x v="36"/>
    <n v="6338"/>
    <m/>
    <x v="68"/>
    <x v="26"/>
    <s v="075-2020"/>
    <x v="52"/>
    <x v="3"/>
    <n v="1"/>
    <s v="Internal Combustion Engine"/>
    <x v="3"/>
    <n v="2021"/>
    <x v="3"/>
    <m/>
    <n v="0.45500000000000002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Cummins"/>
    <s v="QSX15-G9 NR2"/>
  </r>
  <r>
    <x v="146"/>
    <x v="146"/>
    <s v="AEA-006"/>
    <n v="221"/>
    <x v="36"/>
    <n v="6338"/>
    <m/>
    <x v="68"/>
    <x v="26"/>
    <s v="075-2020"/>
    <x v="52"/>
    <x v="3"/>
    <n v="2"/>
    <s v="Internal Combustion Engine"/>
    <x v="3"/>
    <n v="2021"/>
    <x v="3"/>
    <m/>
    <n v="0.91"/>
    <m/>
    <m/>
    <m/>
    <m/>
    <m/>
    <m/>
    <m/>
    <m/>
    <x v="3"/>
    <m/>
    <m/>
    <m/>
    <m/>
    <m/>
    <m/>
    <s v="Electric Utility"/>
    <m/>
    <s v="DFO"/>
    <m/>
    <m/>
    <m/>
    <m/>
    <m/>
    <m/>
    <m/>
    <m/>
    <m/>
    <s v="Caterpillar "/>
    <s v="3508"/>
  </r>
  <r>
    <x v="146"/>
    <x v="146"/>
    <s v="AEA-006"/>
    <n v="221"/>
    <x v="36"/>
    <n v="6338"/>
    <m/>
    <x v="68"/>
    <x v="26"/>
    <s v="075-2020"/>
    <x v="52"/>
    <x v="3"/>
    <n v="3"/>
    <s v="Internal Combustion Engine"/>
    <x v="3"/>
    <n v="2021"/>
    <x v="3"/>
    <m/>
    <n v="0.91500000000000004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Caterpillar "/>
    <s v="3512-DITA"/>
  </r>
  <r>
    <x v="146"/>
    <x v="146"/>
    <s v="AEA-006"/>
    <n v="221"/>
    <x v="36"/>
    <n v="6338"/>
    <m/>
    <x v="68"/>
    <x v="26"/>
    <s v="075-2020"/>
    <x v="52"/>
    <x v="3"/>
    <m/>
    <s v="Onshore Wind Turbine"/>
    <x v="6"/>
    <m/>
    <x v="0"/>
    <m/>
    <n v="0.9"/>
    <m/>
    <m/>
    <m/>
    <m/>
    <m/>
    <m/>
    <m/>
    <m/>
    <x v="0"/>
    <m/>
    <n v="12"/>
    <n v="2018"/>
    <m/>
    <m/>
    <m/>
    <s v="Electric Utility"/>
    <n v="1"/>
    <s v="WND"/>
    <m/>
    <m/>
    <m/>
    <n v="1"/>
    <m/>
    <m/>
    <m/>
    <m/>
    <m/>
    <m/>
    <m/>
  </r>
  <r>
    <x v="147"/>
    <x v="147"/>
    <s v="AEA-006"/>
    <n v="221"/>
    <x v="36"/>
    <n v="6339"/>
    <m/>
    <x v="69"/>
    <x v="26"/>
    <s v="084-2015"/>
    <x v="70"/>
    <x v="9"/>
    <s v="4"/>
    <s v="Petroleum Liquids"/>
    <x v="3"/>
    <n v="2021"/>
    <x v="2"/>
    <s v="S"/>
    <n v="0.7"/>
    <m/>
    <n v="0.9"/>
    <n v="0.7"/>
    <n v="0.7"/>
    <n v="0.2"/>
    <s v="N"/>
    <s v=" "/>
    <s v=" "/>
    <x v="2"/>
    <s v="Y"/>
    <n v="5"/>
    <n v="2015"/>
    <s v=" "/>
    <s v=" "/>
    <s v="Y"/>
    <s v="Electric Utility"/>
    <n v="1"/>
    <s v="DFO"/>
    <s v=""/>
    <s v=""/>
    <s v=""/>
    <s v=" "/>
    <s v="10M"/>
    <s v="N"/>
    <s v="N"/>
    <s v="N"/>
    <m/>
    <m/>
    <m/>
  </r>
  <r>
    <x v="147"/>
    <x v="147"/>
    <s v="AEA-006"/>
    <n v="221"/>
    <x v="36"/>
    <n v="6339"/>
    <m/>
    <x v="69"/>
    <x v="26"/>
    <s v="084-2015"/>
    <x v="70"/>
    <x v="9"/>
    <s v="UNIT1"/>
    <s v="Petroleum Liquids"/>
    <x v="3"/>
    <n v="2021"/>
    <x v="2"/>
    <s v="S"/>
    <n v="0.5"/>
    <m/>
    <n v="0.9"/>
    <n v="0.5"/>
    <n v="0.5"/>
    <n v="0.1"/>
    <s v=""/>
    <s v=" "/>
    <s v=" "/>
    <x v="1"/>
    <s v="X"/>
    <n v="12"/>
    <n v="2005"/>
    <n v="8"/>
    <n v="2015"/>
    <s v="N"/>
    <s v="Electric Utility"/>
    <n v="1"/>
    <s v="DFO"/>
    <s v=""/>
    <s v=""/>
    <s v=""/>
    <s v=" "/>
    <s v="10M"/>
    <s v="N"/>
    <s v=""/>
    <s v=""/>
    <m/>
    <m/>
    <m/>
  </r>
  <r>
    <x v="147"/>
    <x v="147"/>
    <s v="AEA-006"/>
    <n v="221"/>
    <x v="36"/>
    <n v="6339"/>
    <m/>
    <x v="69"/>
    <x v="26"/>
    <s v="084-2015"/>
    <x v="70"/>
    <x v="9"/>
    <s v="UNIT2"/>
    <s v="Petroleum Liquids"/>
    <x v="3"/>
    <n v="2021"/>
    <x v="2"/>
    <s v="S"/>
    <n v="0.3"/>
    <m/>
    <n v="0.9"/>
    <n v="0.3"/>
    <n v="0.3"/>
    <n v="0.1"/>
    <s v=""/>
    <s v=" "/>
    <s v=" "/>
    <x v="1"/>
    <s v="X"/>
    <n v="3"/>
    <n v="2000"/>
    <n v="8"/>
    <n v="2015"/>
    <s v="Y"/>
    <s v="Electric Utility"/>
    <n v="1"/>
    <s v="DFO"/>
    <s v=""/>
    <s v=""/>
    <s v=""/>
    <s v=" "/>
    <s v="10M"/>
    <s v="N"/>
    <s v=""/>
    <s v=""/>
    <m/>
    <m/>
    <m/>
  </r>
  <r>
    <x v="147"/>
    <x v="147"/>
    <s v="AEA-006"/>
    <n v="221"/>
    <x v="36"/>
    <n v="6339"/>
    <m/>
    <x v="69"/>
    <x v="26"/>
    <s v="084-2015"/>
    <x v="70"/>
    <x v="9"/>
    <s v="UNIT3"/>
    <s v="Petroleum Liquids"/>
    <x v="3"/>
    <n v="2021"/>
    <x v="2"/>
    <s v="S"/>
    <n v="0.2"/>
    <m/>
    <n v="0.9"/>
    <n v="0.2"/>
    <n v="0.2"/>
    <n v="0.1"/>
    <s v=""/>
    <s v=" "/>
    <s v=" "/>
    <x v="1"/>
    <s v="X"/>
    <n v="12"/>
    <n v="1995"/>
    <n v="8"/>
    <n v="2015"/>
    <s v="Y"/>
    <s v="Electric Utility"/>
    <n v="1"/>
    <s v="DFO"/>
    <s v=""/>
    <s v=""/>
    <s v=""/>
    <s v=" "/>
    <s v="10M"/>
    <s v="N"/>
    <s v=""/>
    <s v=""/>
    <m/>
    <m/>
    <m/>
  </r>
  <r>
    <x v="148"/>
    <x v="148"/>
    <s v="AEA-006"/>
    <n v="221"/>
    <x v="36"/>
    <n v="6347"/>
    <m/>
    <x v="70"/>
    <x v="26"/>
    <s v="084-0000"/>
    <x v="70"/>
    <x v="9"/>
    <s v="UNIT1"/>
    <s v="Petroleum Liquids"/>
    <x v="3"/>
    <n v="2021"/>
    <x v="2"/>
    <s v="S"/>
    <n v="0.5"/>
    <m/>
    <n v="0.9"/>
    <n v="0.5"/>
    <n v="0.5"/>
    <n v="0.1"/>
    <s v=""/>
    <s v=" "/>
    <s v=" "/>
    <x v="1"/>
    <s v="X"/>
    <n v="10"/>
    <n v="2007"/>
    <n v="3"/>
    <n v="2014"/>
    <s v="N"/>
    <s v="Electric Utility"/>
    <n v="1"/>
    <s v="DFO"/>
    <s v=""/>
    <s v=""/>
    <s v=""/>
    <s v=" "/>
    <s v="10M"/>
    <s v="N"/>
    <s v=""/>
    <s v=""/>
    <m/>
    <m/>
    <m/>
  </r>
  <r>
    <x v="148"/>
    <x v="148"/>
    <s v="AEA-006"/>
    <n v="221"/>
    <x v="36"/>
    <n v="6347"/>
    <m/>
    <x v="70"/>
    <x v="26"/>
    <s v="084-0000"/>
    <x v="70"/>
    <x v="9"/>
    <s v="UNIT2"/>
    <s v="Petroleum Liquids"/>
    <x v="3"/>
    <n v="2021"/>
    <x v="2"/>
    <s v="S"/>
    <n v="0.4"/>
    <m/>
    <n v="0.9"/>
    <n v="0.4"/>
    <n v="0.4"/>
    <n v="0.1"/>
    <s v=""/>
    <s v=" "/>
    <s v=" "/>
    <x v="1"/>
    <s v="X"/>
    <n v="3"/>
    <n v="1992"/>
    <n v="3"/>
    <n v="2014"/>
    <s v="N"/>
    <s v="Electric Utility"/>
    <n v="1"/>
    <s v="DFO"/>
    <s v=""/>
    <s v=""/>
    <s v=""/>
    <s v=" "/>
    <s v="10M"/>
    <s v="N"/>
    <s v=""/>
    <s v=""/>
    <m/>
    <m/>
    <m/>
  </r>
  <r>
    <x v="148"/>
    <x v="148"/>
    <s v="AEA-006"/>
    <n v="221"/>
    <x v="36"/>
    <n v="6347"/>
    <m/>
    <x v="70"/>
    <x v="26"/>
    <s v="084-0000"/>
    <x v="70"/>
    <x v="9"/>
    <s v="UNIT3"/>
    <s v="Petroleum Liquids"/>
    <x v="3"/>
    <n v="2021"/>
    <x v="2"/>
    <s v="S"/>
    <n v="0.3"/>
    <m/>
    <n v="0.9"/>
    <n v="0.3"/>
    <n v="0.3"/>
    <n v="0.1"/>
    <s v=""/>
    <s v=" "/>
    <s v=" "/>
    <x v="1"/>
    <s v="X"/>
    <n v="5"/>
    <n v="1990"/>
    <n v="3"/>
    <n v="2014"/>
    <s v="N"/>
    <s v="Electric Utility"/>
    <n v="1"/>
    <s v="DFO"/>
    <s v=""/>
    <s v=""/>
    <s v=""/>
    <s v=" "/>
    <s v="10M"/>
    <s v="N"/>
    <s v=""/>
    <s v=""/>
    <m/>
    <m/>
    <m/>
  </r>
  <r>
    <x v="148"/>
    <x v="148"/>
    <s v="AEA-006"/>
    <n v="221"/>
    <x v="36"/>
    <n v="6347"/>
    <m/>
    <x v="70"/>
    <x v="26"/>
    <s v="084-0000"/>
    <x v="70"/>
    <x v="9"/>
    <n v="1"/>
    <s v="Internal Combustion Engine"/>
    <x v="3"/>
    <n v="2021"/>
    <x v="3"/>
    <m/>
    <n v="0.52800000000000002"/>
    <m/>
    <m/>
    <m/>
    <m/>
    <m/>
    <m/>
    <m/>
    <m/>
    <x v="0"/>
    <m/>
    <n v="4"/>
    <n v="2013"/>
    <m/>
    <m/>
    <m/>
    <s v="Electric Utility"/>
    <m/>
    <s v="DFO"/>
    <m/>
    <m/>
    <m/>
    <m/>
    <m/>
    <m/>
    <m/>
    <m/>
    <m/>
    <s v="Caterpillar"/>
    <s v="3456"/>
  </r>
  <r>
    <x v="148"/>
    <x v="148"/>
    <s v="AEA-006"/>
    <n v="221"/>
    <x v="36"/>
    <n v="6347"/>
    <m/>
    <x v="70"/>
    <x v="26"/>
    <s v="084-0000"/>
    <x v="70"/>
    <x v="9"/>
    <n v="2"/>
    <s v="Internal Combustion Engine"/>
    <x v="3"/>
    <n v="2021"/>
    <x v="3"/>
    <m/>
    <n v="0.52800000000000002"/>
    <m/>
    <m/>
    <m/>
    <m/>
    <m/>
    <m/>
    <m/>
    <m/>
    <x v="0"/>
    <m/>
    <n v="4"/>
    <n v="2013"/>
    <m/>
    <m/>
    <m/>
    <s v="Electric Utility"/>
    <m/>
    <s v="DFO"/>
    <m/>
    <m/>
    <m/>
    <m/>
    <m/>
    <m/>
    <m/>
    <m/>
    <m/>
    <s v="Caterpillar"/>
    <s v="3456"/>
  </r>
  <r>
    <x v="148"/>
    <x v="148"/>
    <s v="AEA-006"/>
    <n v="221"/>
    <x v="36"/>
    <n v="6347"/>
    <m/>
    <x v="70"/>
    <x v="26"/>
    <s v="084-0000"/>
    <x v="70"/>
    <x v="9"/>
    <n v="3"/>
    <s v="Internal Combustion Engine"/>
    <x v="3"/>
    <n v="2021"/>
    <x v="3"/>
    <m/>
    <n v="0.52800000000000002"/>
    <m/>
    <m/>
    <m/>
    <m/>
    <m/>
    <m/>
    <m/>
    <m/>
    <x v="0"/>
    <m/>
    <n v="4"/>
    <n v="2013"/>
    <m/>
    <m/>
    <m/>
    <s v="Electric Utility"/>
    <m/>
    <s v="DFO"/>
    <m/>
    <m/>
    <m/>
    <m/>
    <m/>
    <m/>
    <m/>
    <m/>
    <m/>
    <s v="Caterpillar"/>
    <s v="3456"/>
  </r>
  <r>
    <x v="148"/>
    <x v="148"/>
    <s v="AEA-006"/>
    <n v="221"/>
    <x v="36"/>
    <n v="6347"/>
    <m/>
    <x v="70"/>
    <x v="26"/>
    <s v="084-0000"/>
    <x v="70"/>
    <x v="9"/>
    <n v="4"/>
    <s v="Internal Combustion Engine"/>
    <x v="3"/>
    <n v="2021"/>
    <x v="3"/>
    <m/>
    <n v="0.52800000000000002"/>
    <m/>
    <m/>
    <m/>
    <m/>
    <m/>
    <m/>
    <m/>
    <m/>
    <x v="0"/>
    <m/>
    <n v="4"/>
    <n v="2013"/>
    <m/>
    <m/>
    <m/>
    <s v="Electric Utility"/>
    <m/>
    <s v="DFO"/>
    <m/>
    <m/>
    <m/>
    <m/>
    <m/>
    <m/>
    <m/>
    <m/>
    <m/>
    <s v="Caterpillar"/>
    <s v="3456"/>
  </r>
  <r>
    <x v="149"/>
    <x v="149"/>
    <s v="AEA-006"/>
    <n v="221"/>
    <x v="36"/>
    <m/>
    <m/>
    <x v="71"/>
    <x v="26"/>
    <s v="085-0000"/>
    <x v="71"/>
    <x v="9"/>
    <n v="1"/>
    <s v="Internal Combustion Engine"/>
    <x v="3"/>
    <n v="2021"/>
    <x v="3"/>
    <m/>
    <n v="0.35"/>
    <m/>
    <m/>
    <m/>
    <m/>
    <m/>
    <m/>
    <m/>
    <m/>
    <x v="0"/>
    <m/>
    <n v="6"/>
    <n v="2018"/>
    <m/>
    <m/>
    <m/>
    <s v="Electric Utility"/>
    <m/>
    <s v="DFO"/>
    <m/>
    <m/>
    <m/>
    <m/>
    <m/>
    <m/>
    <m/>
    <m/>
    <m/>
    <s v="Detroit diesel "/>
    <s v="6063TK35"/>
  </r>
  <r>
    <x v="149"/>
    <x v="149"/>
    <s v="AEA-006"/>
    <n v="221"/>
    <x v="36"/>
    <m/>
    <m/>
    <x v="71"/>
    <x v="26"/>
    <s v="085-0000"/>
    <x v="71"/>
    <x v="9"/>
    <n v="2"/>
    <s v="Internal Combustion Engine"/>
    <x v="3"/>
    <n v="2021"/>
    <x v="3"/>
    <m/>
    <n v="0.35"/>
    <m/>
    <m/>
    <m/>
    <m/>
    <m/>
    <m/>
    <m/>
    <m/>
    <x v="0"/>
    <m/>
    <n v="6"/>
    <n v="2018"/>
    <m/>
    <m/>
    <m/>
    <s v="Electric Utility"/>
    <m/>
    <s v="DFO"/>
    <m/>
    <m/>
    <m/>
    <m/>
    <m/>
    <m/>
    <m/>
    <m/>
    <m/>
    <s v="Detroit diesel "/>
    <s v="6063TK35"/>
  </r>
  <r>
    <x v="149"/>
    <x v="149"/>
    <s v="AEA-006"/>
    <n v="221"/>
    <x v="36"/>
    <m/>
    <m/>
    <x v="71"/>
    <x v="26"/>
    <s v="085-0000"/>
    <x v="71"/>
    <x v="9"/>
    <n v="3"/>
    <s v="Internal Combustion Engine"/>
    <x v="3"/>
    <n v="2021"/>
    <x v="3"/>
    <m/>
    <n v="0.35"/>
    <m/>
    <m/>
    <m/>
    <m/>
    <m/>
    <m/>
    <m/>
    <m/>
    <x v="0"/>
    <m/>
    <n v="6"/>
    <n v="2018"/>
    <m/>
    <m/>
    <m/>
    <s v="Electric Utility"/>
    <m/>
    <s v="DFO"/>
    <m/>
    <m/>
    <m/>
    <m/>
    <m/>
    <m/>
    <m/>
    <m/>
    <m/>
    <s v="Detroit diesel "/>
    <s v="6063TK35"/>
  </r>
  <r>
    <x v="150"/>
    <x v="150"/>
    <s v="AEA-006"/>
    <n v="221"/>
    <x v="36"/>
    <n v="6348"/>
    <m/>
    <x v="72"/>
    <x v="26"/>
    <s v="086-0000"/>
    <x v="72"/>
    <x v="8"/>
    <s v="2"/>
    <s v="Petroleum Liquids"/>
    <x v="3"/>
    <n v="2021"/>
    <x v="2"/>
    <s v="S"/>
    <n v="0.3"/>
    <m/>
    <s v=" "/>
    <n v="0.3"/>
    <n v="0.3"/>
    <s v=" "/>
    <s v=""/>
    <s v=" "/>
    <s v=" "/>
    <x v="1"/>
    <s v="X"/>
    <n v="3"/>
    <n v="1970"/>
    <n v="8"/>
    <n v="2004"/>
    <s v="N"/>
    <s v="Electric Utility"/>
    <n v="1"/>
    <s v="DFO"/>
    <s v=""/>
    <s v=""/>
    <s v=""/>
    <s v=" "/>
    <s v=""/>
    <s v="N"/>
    <s v=""/>
    <s v=""/>
    <m/>
    <m/>
    <m/>
  </r>
  <r>
    <x v="150"/>
    <x v="150"/>
    <s v="AEA-006"/>
    <n v="221"/>
    <x v="36"/>
    <n v="6348"/>
    <m/>
    <x v="72"/>
    <x v="26"/>
    <s v="086-0000"/>
    <x v="72"/>
    <x v="8"/>
    <s v="2a"/>
    <s v="Petroleum Liquids"/>
    <x v="3"/>
    <n v="2021"/>
    <x v="2"/>
    <s v="S"/>
    <n v="0.5"/>
    <m/>
    <n v="0.9"/>
    <n v="0.5"/>
    <n v="0.5"/>
    <n v="0.1"/>
    <s v=""/>
    <s v=" "/>
    <s v=" "/>
    <x v="1"/>
    <s v="X"/>
    <n v="10"/>
    <n v="2004"/>
    <n v="4"/>
    <n v="2019"/>
    <s v="N"/>
    <s v="Electric Utility"/>
    <n v="1"/>
    <s v="DFO"/>
    <s v=""/>
    <s v=""/>
    <s v=""/>
    <s v=" "/>
    <s v="10M"/>
    <s v="N"/>
    <s v=""/>
    <s v=""/>
    <m/>
    <m/>
    <m/>
  </r>
  <r>
    <x v="150"/>
    <x v="150"/>
    <s v="AEA-006"/>
    <n v="221"/>
    <x v="36"/>
    <n v="6348"/>
    <m/>
    <x v="72"/>
    <x v="26"/>
    <s v="086-0000"/>
    <x v="72"/>
    <x v="8"/>
    <s v="4"/>
    <s v="Petroleum Liquids"/>
    <x v="3"/>
    <n v="2021"/>
    <x v="2"/>
    <s v="S"/>
    <n v="0.3"/>
    <m/>
    <n v="0.9"/>
    <n v="0.3"/>
    <n v="0.3"/>
    <n v="0.1"/>
    <s v=""/>
    <s v=" "/>
    <s v=" "/>
    <x v="1"/>
    <s v="X"/>
    <n v="11"/>
    <n v="1986"/>
    <n v="4"/>
    <n v="2019"/>
    <s v="N"/>
    <s v="Electric Utility"/>
    <n v="1"/>
    <s v="DFO"/>
    <s v=""/>
    <s v=""/>
    <s v=""/>
    <s v=" "/>
    <s v="10M"/>
    <s v="N"/>
    <s v=""/>
    <s v=""/>
    <m/>
    <m/>
    <m/>
  </r>
  <r>
    <x v="150"/>
    <x v="150"/>
    <s v="AEA-006"/>
    <n v="221"/>
    <x v="36"/>
    <n v="6348"/>
    <m/>
    <x v="72"/>
    <x v="26"/>
    <s v="086-0000"/>
    <x v="72"/>
    <x v="8"/>
    <s v="4B"/>
    <s v="Petroleum Liquids"/>
    <x v="3"/>
    <n v="2021"/>
    <x v="2"/>
    <s v="S"/>
    <n v="0.8"/>
    <m/>
    <n v="0.9"/>
    <n v="0.8"/>
    <n v="0.8"/>
    <n v="0.2"/>
    <s v=""/>
    <s v=" "/>
    <s v=" "/>
    <x v="1"/>
    <s v="X"/>
    <n v="10"/>
    <n v="2002"/>
    <n v="4"/>
    <n v="2019"/>
    <s v="N"/>
    <s v="Electric Utility"/>
    <n v="1"/>
    <s v="DFO"/>
    <s v=""/>
    <s v=""/>
    <s v=""/>
    <s v=" "/>
    <s v="10M"/>
    <s v="N"/>
    <s v=""/>
    <s v=""/>
    <m/>
    <m/>
    <m/>
  </r>
  <r>
    <x v="150"/>
    <x v="150"/>
    <s v="AEA-006"/>
    <n v="221"/>
    <x v="36"/>
    <n v="6348"/>
    <m/>
    <x v="72"/>
    <x v="26"/>
    <s v="086-0000"/>
    <x v="72"/>
    <x v="8"/>
    <s v="4a"/>
    <s v="Petroleum Liquids"/>
    <x v="3"/>
    <n v="2021"/>
    <x v="2"/>
    <s v="S"/>
    <n v="0.5"/>
    <m/>
    <n v="0.9"/>
    <n v="0.5"/>
    <n v="0.5"/>
    <n v="0.1"/>
    <s v=""/>
    <s v=" "/>
    <s v=" "/>
    <x v="1"/>
    <s v="X"/>
    <n v="9"/>
    <n v="2004"/>
    <n v="5"/>
    <n v="2014"/>
    <s v="N"/>
    <s v="Electric Utility"/>
    <n v="1"/>
    <s v="DFO"/>
    <s v=""/>
    <s v=""/>
    <s v=""/>
    <s v=" "/>
    <s v="10M"/>
    <s v="N"/>
    <s v=""/>
    <s v=""/>
    <m/>
    <m/>
    <m/>
  </r>
  <r>
    <x v="150"/>
    <x v="150"/>
    <s v="AEA-006"/>
    <n v="221"/>
    <x v="36"/>
    <n v="6348"/>
    <m/>
    <x v="72"/>
    <x v="26"/>
    <s v="086-0000"/>
    <x v="72"/>
    <x v="8"/>
    <s v="5"/>
    <s v="Petroleum Liquids"/>
    <x v="3"/>
    <n v="2021"/>
    <x v="2"/>
    <s v="S"/>
    <n v="0.5"/>
    <m/>
    <s v=" "/>
    <n v="0.5"/>
    <n v="0.5"/>
    <s v=" "/>
    <s v=""/>
    <s v=" "/>
    <s v=" "/>
    <x v="1"/>
    <s v="X"/>
    <n v="10"/>
    <n v="1986"/>
    <n v="9"/>
    <n v="2004"/>
    <s v="N"/>
    <s v="Electric Utility"/>
    <n v="1"/>
    <s v="DFO"/>
    <s v=""/>
    <s v=""/>
    <s v=""/>
    <s v=" "/>
    <s v=""/>
    <s v="N"/>
    <s v=""/>
    <s v=""/>
    <m/>
    <m/>
    <m/>
  </r>
  <r>
    <x v="150"/>
    <x v="150"/>
    <s v="AEA-006"/>
    <n v="221"/>
    <x v="36"/>
    <n v="6348"/>
    <m/>
    <x v="72"/>
    <x v="26"/>
    <s v="086-0000"/>
    <x v="72"/>
    <x v="8"/>
    <s v="5A"/>
    <s v="Petroleum Liquids"/>
    <x v="3"/>
    <n v="2021"/>
    <x v="2"/>
    <s v="S"/>
    <n v="0.8"/>
    <m/>
    <n v="0.9"/>
    <n v="0.8"/>
    <n v="0.8"/>
    <n v="0.2"/>
    <s v=""/>
    <s v=" "/>
    <s v=" "/>
    <x v="1"/>
    <s v="X"/>
    <n v="5"/>
    <n v="2014"/>
    <n v="4"/>
    <n v="2019"/>
    <s v="N"/>
    <s v="Electric Utility"/>
    <n v="1"/>
    <s v="DFO"/>
    <s v=""/>
    <s v=""/>
    <s v=""/>
    <s v=" "/>
    <s v="10M"/>
    <s v="N"/>
    <s v=""/>
    <s v=""/>
    <m/>
    <m/>
    <m/>
  </r>
  <r>
    <x v="150"/>
    <x v="150"/>
    <s v="AEA-006"/>
    <n v="221"/>
    <x v="36"/>
    <n v="6348"/>
    <m/>
    <x v="72"/>
    <x v="26"/>
    <s v="086-0000"/>
    <x v="72"/>
    <x v="8"/>
    <n v="1"/>
    <s v="Internal Combustion Engine"/>
    <x v="3"/>
    <n v="2021"/>
    <x v="3"/>
    <m/>
    <n v="0.52800000000000002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Caterpillar          "/>
    <s v="3456"/>
  </r>
  <r>
    <x v="150"/>
    <x v="150"/>
    <s v="AEA-006"/>
    <n v="221"/>
    <x v="36"/>
    <n v="6348"/>
    <m/>
    <x v="72"/>
    <x v="26"/>
    <s v="086-0000"/>
    <x v="72"/>
    <x v="8"/>
    <n v="3"/>
    <s v="Internal Combustion Engine"/>
    <x v="3"/>
    <n v="2021"/>
    <x v="3"/>
    <m/>
    <n v="1.05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Caterpillar "/>
    <s v="3512"/>
  </r>
  <r>
    <x v="150"/>
    <x v="150"/>
    <s v="AEA-006"/>
    <n v="221"/>
    <x v="36"/>
    <n v="6348"/>
    <m/>
    <x v="72"/>
    <x v="26"/>
    <s v="086-0000"/>
    <x v="72"/>
    <x v="8"/>
    <n v="4"/>
    <s v="Internal Combustion Engine"/>
    <x v="3"/>
    <n v="2021"/>
    <x v="3"/>
    <m/>
    <n v="0.52800000000000002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Caterpillar "/>
    <s v="3456"/>
  </r>
  <r>
    <x v="150"/>
    <x v="150"/>
    <s v="AEA-006"/>
    <n v="221"/>
    <x v="36"/>
    <n v="6348"/>
    <m/>
    <x v="72"/>
    <x v="26"/>
    <s v="086-0000"/>
    <x v="72"/>
    <x v="8"/>
    <n v="2"/>
    <s v="Internal Combustion Engine"/>
    <x v="3"/>
    <n v="2021"/>
    <x v="3"/>
    <m/>
    <n v="0.52800000000000002"/>
    <m/>
    <m/>
    <m/>
    <m/>
    <m/>
    <m/>
    <m/>
    <m/>
    <x v="0"/>
    <m/>
    <n v="3"/>
    <n v="2020"/>
    <m/>
    <m/>
    <m/>
    <s v="Electric Utility"/>
    <m/>
    <s v="DFO"/>
    <m/>
    <m/>
    <m/>
    <m/>
    <m/>
    <m/>
    <m/>
    <m/>
    <m/>
    <s v="Caterpillar "/>
    <s v="3456"/>
  </r>
  <r>
    <x v="151"/>
    <x v="151"/>
    <s v="AEA-006"/>
    <n v="221"/>
    <x v="36"/>
    <n v="6349"/>
    <m/>
    <x v="73"/>
    <x v="26"/>
    <s v="088-2008"/>
    <x v="54"/>
    <x v="3"/>
    <s v="UNIT1"/>
    <s v="Petroleum Liquids"/>
    <x v="3"/>
    <n v="2021"/>
    <x v="2"/>
    <s v="S"/>
    <n v="0.4"/>
    <m/>
    <n v="0.9"/>
    <n v="0.4"/>
    <n v="0.4"/>
    <n v="0.1"/>
    <s v=""/>
    <s v=" "/>
    <s v=" "/>
    <x v="1"/>
    <s v="X"/>
    <n v="8"/>
    <n v="2005"/>
    <n v="9"/>
    <n v="2019"/>
    <s v="Y"/>
    <s v="Electric Utility"/>
    <n v="1"/>
    <s v="DFO"/>
    <s v=""/>
    <s v=""/>
    <s v=""/>
    <s v=" "/>
    <s v="10M"/>
    <s v="N"/>
    <s v=""/>
    <s v=""/>
    <m/>
    <m/>
    <m/>
  </r>
  <r>
    <x v="151"/>
    <x v="151"/>
    <s v="AEA-006"/>
    <n v="221"/>
    <x v="36"/>
    <n v="6349"/>
    <m/>
    <x v="73"/>
    <x v="26"/>
    <s v="088-2008"/>
    <x v="54"/>
    <x v="3"/>
    <n v="1"/>
    <s v="Internal Combustion Engine"/>
    <x v="3"/>
    <n v="2021"/>
    <x v="3"/>
    <m/>
    <n v="0.75"/>
    <m/>
    <m/>
    <m/>
    <m/>
    <m/>
    <m/>
    <m/>
    <m/>
    <x v="0"/>
    <m/>
    <n v="10"/>
    <n v="2019"/>
    <m/>
    <m/>
    <m/>
    <s v="Electric Utility"/>
    <m/>
    <s v="DFO"/>
    <m/>
    <m/>
    <m/>
    <m/>
    <m/>
    <m/>
    <m/>
    <m/>
    <m/>
    <s v="Cummins"/>
    <s v="QST30-G5"/>
  </r>
  <r>
    <x v="151"/>
    <x v="151"/>
    <s v="AEA-006"/>
    <n v="221"/>
    <x v="36"/>
    <n v="6349"/>
    <m/>
    <x v="73"/>
    <x v="26"/>
    <s v="088-2008"/>
    <x v="54"/>
    <x v="3"/>
    <n v="2"/>
    <s v="Internal Combustion Engine"/>
    <x v="3"/>
    <n v="2021"/>
    <x v="3"/>
    <m/>
    <n v="0.5"/>
    <m/>
    <m/>
    <m/>
    <m/>
    <m/>
    <m/>
    <m/>
    <m/>
    <x v="0"/>
    <m/>
    <n v="8"/>
    <n v="2005"/>
    <m/>
    <m/>
    <m/>
    <s v="Electric Utility"/>
    <m/>
    <s v="DFO"/>
    <m/>
    <m/>
    <m/>
    <m/>
    <m/>
    <m/>
    <m/>
    <m/>
    <m/>
    <s v="Cummins"/>
    <s v="QSX"/>
  </r>
  <r>
    <x v="151"/>
    <x v="151"/>
    <s v="AEA-006"/>
    <n v="221"/>
    <x v="36"/>
    <n v="6349"/>
    <m/>
    <x v="73"/>
    <x v="26"/>
    <s v="088-2008"/>
    <x v="54"/>
    <x v="3"/>
    <n v="3"/>
    <s v="Internal Combustion Engine"/>
    <x v="3"/>
    <n v="2021"/>
    <x v="3"/>
    <m/>
    <n v="0.75600000000000001"/>
    <m/>
    <m/>
    <m/>
    <m/>
    <m/>
    <m/>
    <m/>
    <m/>
    <x v="0"/>
    <m/>
    <n v="8"/>
    <n v="2005"/>
    <m/>
    <m/>
    <m/>
    <s v="Electric Utility"/>
    <m/>
    <s v="DFO"/>
    <m/>
    <m/>
    <m/>
    <m/>
    <m/>
    <m/>
    <m/>
    <m/>
    <m/>
    <s v="Detroit diesel "/>
    <s v="12V2000"/>
  </r>
  <r>
    <x v="151"/>
    <x v="151"/>
    <s v="AEA-006"/>
    <n v="221"/>
    <x v="36"/>
    <n v="6349"/>
    <m/>
    <x v="73"/>
    <x v="26"/>
    <s v="088-2008"/>
    <x v="54"/>
    <x v="3"/>
    <m/>
    <s v="Onshore Wind Turbine"/>
    <x v="6"/>
    <m/>
    <x v="0"/>
    <m/>
    <n v="0.1"/>
    <m/>
    <m/>
    <m/>
    <m/>
    <m/>
    <m/>
    <m/>
    <m/>
    <x v="0"/>
    <m/>
    <n v="8"/>
    <n v="2009"/>
    <m/>
    <m/>
    <m/>
    <s v="Electric Utility"/>
    <n v="1"/>
    <s v="WND"/>
    <m/>
    <m/>
    <m/>
    <n v="1"/>
    <m/>
    <m/>
    <m/>
    <m/>
    <m/>
    <m/>
    <m/>
  </r>
  <r>
    <x v="152"/>
    <x v="152"/>
    <s v="AEA-006"/>
    <n v="221"/>
    <x v="36"/>
    <n v="6350"/>
    <m/>
    <x v="74"/>
    <x v="26"/>
    <s v="088-2008"/>
    <x v="54"/>
    <x v="3"/>
    <n v="1"/>
    <s v="Internal Combustion Engine"/>
    <x v="3"/>
    <n v="2021"/>
    <x v="3"/>
    <m/>
    <n v="0.32500000000000001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Detroit diesel "/>
    <s v="S60K4 1800"/>
  </r>
  <r>
    <x v="153"/>
    <x v="153"/>
    <s v="AEA-006"/>
    <n v="221"/>
    <x v="36"/>
    <n v="57054"/>
    <m/>
    <x v="75"/>
    <x v="26"/>
    <s v="052-2005"/>
    <x v="73"/>
    <x v="3"/>
    <s v="UNIT1"/>
    <s v="Petroleum Liquids"/>
    <x v="3"/>
    <n v="2021"/>
    <x v="2"/>
    <s v="S"/>
    <n v="0.2"/>
    <m/>
    <n v="0.9"/>
    <n v="0.2"/>
    <n v="0.2"/>
    <n v="0.1"/>
    <s v="N"/>
    <s v=" "/>
    <s v=" "/>
    <x v="0"/>
    <s v="X"/>
    <n v="12"/>
    <n v="2004"/>
    <s v=" "/>
    <s v=" "/>
    <s v="Y"/>
    <s v="Electric Utility"/>
    <n v="1"/>
    <s v="DFO"/>
    <s v=""/>
    <s v=""/>
    <s v=""/>
    <s v=" "/>
    <s v="10M"/>
    <s v="N"/>
    <s v=""/>
    <s v=""/>
    <m/>
    <m/>
    <m/>
  </r>
  <r>
    <x v="153"/>
    <x v="153"/>
    <s v="AEA-006"/>
    <n v="221"/>
    <x v="36"/>
    <n v="57054"/>
    <m/>
    <x v="75"/>
    <x v="26"/>
    <s v="052-2005"/>
    <x v="73"/>
    <x v="3"/>
    <s v="UNIT2"/>
    <s v="Petroleum Liquids"/>
    <x v="3"/>
    <n v="2021"/>
    <x v="2"/>
    <s v="S"/>
    <n v="0.4"/>
    <m/>
    <n v="0.9"/>
    <n v="0.4"/>
    <n v="0.4"/>
    <n v="0.1"/>
    <s v="N"/>
    <s v=" "/>
    <s v=" "/>
    <x v="0"/>
    <s v="X"/>
    <n v="12"/>
    <n v="2004"/>
    <s v=" "/>
    <s v=" "/>
    <s v="Y"/>
    <s v="Electric Utility"/>
    <n v="1"/>
    <s v="DFO"/>
    <s v=""/>
    <s v=""/>
    <s v=""/>
    <s v=" "/>
    <s v="10M"/>
    <s v="N"/>
    <s v=""/>
    <s v=""/>
    <m/>
    <m/>
    <m/>
  </r>
  <r>
    <x v="153"/>
    <x v="153"/>
    <s v="AEA-006"/>
    <n v="221"/>
    <x v="36"/>
    <n v="57054"/>
    <m/>
    <x v="75"/>
    <x v="26"/>
    <s v="052-2005"/>
    <x v="73"/>
    <x v="3"/>
    <s v="UNIT3"/>
    <s v="Petroleum Liquids"/>
    <x v="3"/>
    <n v="2021"/>
    <x v="2"/>
    <s v="S"/>
    <n v="0.5"/>
    <m/>
    <n v="0.9"/>
    <n v="0.5"/>
    <n v="0.5"/>
    <n v="0.1"/>
    <s v="N"/>
    <s v=" "/>
    <s v=" "/>
    <x v="0"/>
    <s v="X"/>
    <n v="12"/>
    <n v="2004"/>
    <s v=" "/>
    <s v=" "/>
    <s v="Y"/>
    <s v="Electric Utility"/>
    <n v="1"/>
    <s v="DFO"/>
    <s v=""/>
    <s v=""/>
    <s v=""/>
    <s v=" "/>
    <s v="10M"/>
    <s v="N"/>
    <s v=""/>
    <s v=""/>
    <m/>
    <m/>
    <m/>
  </r>
  <r>
    <x v="154"/>
    <x v="154"/>
    <s v="AEA-006"/>
    <n v="221"/>
    <x v="36"/>
    <n v="6351"/>
    <m/>
    <x v="76"/>
    <x v="26"/>
    <s v="090-0000"/>
    <x v="74"/>
    <x v="9"/>
    <n v="1"/>
    <s v="Internal Combustion Engine"/>
    <x v="3"/>
    <n v="2021"/>
    <x v="3"/>
    <m/>
    <n v="0.105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Cummins "/>
    <s v="LTA10 1200"/>
  </r>
  <r>
    <x v="154"/>
    <x v="154"/>
    <s v="AEA-006"/>
    <n v="221"/>
    <x v="36"/>
    <n v="6351"/>
    <m/>
    <x v="76"/>
    <x v="26"/>
    <s v="090-0000"/>
    <x v="74"/>
    <x v="9"/>
    <n v="2"/>
    <s v="Internal Combustion Engine"/>
    <x v="3"/>
    <n v="2021"/>
    <x v="3"/>
    <m/>
    <n v="0.2"/>
    <m/>
    <m/>
    <m/>
    <m/>
    <m/>
    <m/>
    <m/>
    <m/>
    <x v="3"/>
    <m/>
    <m/>
    <m/>
    <m/>
    <m/>
    <m/>
    <s v="Electric Utility"/>
    <m/>
    <s v="DFO"/>
    <m/>
    <m/>
    <m/>
    <m/>
    <m/>
    <m/>
    <m/>
    <m/>
    <m/>
    <s v="Detroit diesel "/>
    <s v="S60K4 1200"/>
  </r>
  <r>
    <x v="154"/>
    <x v="154"/>
    <s v="AEA-006"/>
    <n v="221"/>
    <x v="36"/>
    <n v="6351"/>
    <m/>
    <x v="76"/>
    <x v="26"/>
    <s v="090-0000"/>
    <x v="74"/>
    <x v="9"/>
    <n v="3"/>
    <s v="Internal Combustion Engine"/>
    <x v="3"/>
    <n v="2021"/>
    <x v="3"/>
    <m/>
    <n v="0.19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Cummins "/>
    <s v="LTA10 1200"/>
  </r>
  <r>
    <x v="154"/>
    <x v="154"/>
    <s v="AEA-006"/>
    <n v="221"/>
    <x v="36"/>
    <n v="6351"/>
    <m/>
    <x v="76"/>
    <x v="26"/>
    <s v="090-0000"/>
    <x v="74"/>
    <x v="9"/>
    <m/>
    <s v="Onshore Wind Turbine"/>
    <x v="6"/>
    <m/>
    <x v="0"/>
    <m/>
    <n v="0.13"/>
    <m/>
    <m/>
    <m/>
    <m/>
    <m/>
    <m/>
    <m/>
    <m/>
    <x v="1"/>
    <m/>
    <n v="7"/>
    <n v="1998"/>
    <m/>
    <n v="2005"/>
    <m/>
    <s v="Electric Utility"/>
    <n v="1"/>
    <s v="WND"/>
    <m/>
    <m/>
    <m/>
    <n v="2"/>
    <m/>
    <m/>
    <m/>
    <m/>
    <m/>
    <m/>
    <m/>
  </r>
  <r>
    <x v="155"/>
    <x v="155"/>
    <s v="AEA-006"/>
    <n v="221"/>
    <x v="36"/>
    <n v="6566"/>
    <m/>
    <x v="77"/>
    <x v="26"/>
    <s v="034-1988"/>
    <x v="75"/>
    <x v="3"/>
    <s v="1"/>
    <s v="Petroleum Liquids"/>
    <x v="3"/>
    <n v="2021"/>
    <x v="2"/>
    <s v="S"/>
    <n v="2.1"/>
    <m/>
    <n v="0.85"/>
    <n v="2.1"/>
    <n v="2.1"/>
    <n v="1.4"/>
    <s v="N"/>
    <s v=" "/>
    <s v=" "/>
    <x v="0"/>
    <s v="X"/>
    <n v="11"/>
    <n v="1976"/>
    <s v=" "/>
    <s v=" "/>
    <s v="N"/>
    <s v="Electric Utility"/>
    <n v="1"/>
    <s v="DFO"/>
    <s v=""/>
    <s v=""/>
    <s v=""/>
    <s v=" "/>
    <s v="10M"/>
    <s v="N"/>
    <s v=""/>
    <s v=""/>
    <m/>
    <m/>
    <m/>
  </r>
  <r>
    <x v="155"/>
    <x v="155"/>
    <s v="AEA-006"/>
    <n v="221"/>
    <x v="36"/>
    <n v="6566"/>
    <m/>
    <x v="77"/>
    <x v="26"/>
    <s v="034-1988"/>
    <x v="75"/>
    <x v="3"/>
    <s v="2"/>
    <s v="Petroleum Liquids"/>
    <x v="3"/>
    <n v="2021"/>
    <x v="2"/>
    <s v="S"/>
    <n v="2.1"/>
    <m/>
    <n v="0.85"/>
    <n v="2.1"/>
    <n v="2.1"/>
    <n v="1.4"/>
    <s v="N"/>
    <s v=" "/>
    <s v=" "/>
    <x v="0"/>
    <s v="X"/>
    <n v="11"/>
    <n v="1976"/>
    <s v=" "/>
    <s v=" "/>
    <s v="N"/>
    <s v="Electric Utility"/>
    <n v="1"/>
    <s v="DFO"/>
    <s v=""/>
    <s v=""/>
    <s v=""/>
    <s v=" "/>
    <s v="10M"/>
    <s v="N"/>
    <s v=""/>
    <s v=""/>
    <m/>
    <m/>
    <m/>
  </r>
  <r>
    <x v="155"/>
    <x v="155"/>
    <s v="AEA-006"/>
    <n v="221"/>
    <x v="36"/>
    <n v="6566"/>
    <m/>
    <x v="77"/>
    <x v="26"/>
    <s v="034-1988"/>
    <x v="75"/>
    <x v="3"/>
    <s v="3"/>
    <s v="Petroleum Liquids"/>
    <x v="3"/>
    <n v="2021"/>
    <x v="2"/>
    <s v="S"/>
    <n v="2.1"/>
    <m/>
    <n v="0.85"/>
    <n v="2.1"/>
    <n v="2.1"/>
    <n v="1.4"/>
    <s v="N"/>
    <s v=" "/>
    <s v=" "/>
    <x v="0"/>
    <s v="X"/>
    <n v="11"/>
    <n v="1976"/>
    <s v=" "/>
    <s v=" "/>
    <s v="N"/>
    <s v="Electric Utility"/>
    <n v="1"/>
    <s v="DFO"/>
    <s v=""/>
    <s v=""/>
    <s v=""/>
    <s v=" "/>
    <s v="10M"/>
    <s v="N"/>
    <s v=""/>
    <s v=""/>
    <m/>
    <m/>
    <m/>
  </r>
  <r>
    <x v="155"/>
    <x v="155"/>
    <s v="AEA-006"/>
    <n v="221"/>
    <x v="36"/>
    <n v="6566"/>
    <m/>
    <x v="77"/>
    <x v="26"/>
    <s v="034-1988"/>
    <x v="75"/>
    <x v="3"/>
    <s v="4"/>
    <s v="Petroleum Liquids"/>
    <x v="3"/>
    <n v="2021"/>
    <x v="2"/>
    <s v="S"/>
    <n v="2.1"/>
    <m/>
    <n v="0.85"/>
    <n v="2.1"/>
    <n v="2.1"/>
    <n v="1.4"/>
    <s v="N"/>
    <s v=" "/>
    <s v=" "/>
    <x v="0"/>
    <s v="X"/>
    <n v="11"/>
    <n v="1976"/>
    <s v=" "/>
    <s v=" "/>
    <s v="N"/>
    <s v="Electric Utility"/>
    <n v="1"/>
    <s v="DFO"/>
    <s v=""/>
    <s v=""/>
    <s v=""/>
    <s v=" "/>
    <s v="10M"/>
    <s v="N"/>
    <s v=""/>
    <s v=""/>
    <m/>
    <m/>
    <m/>
  </r>
  <r>
    <x v="155"/>
    <x v="155"/>
    <s v="AEA-006"/>
    <n v="221"/>
    <x v="36"/>
    <n v="6566"/>
    <m/>
    <x v="77"/>
    <x v="26"/>
    <s v="034-1988"/>
    <x v="75"/>
    <x v="3"/>
    <s v="6"/>
    <s v="Petroleum Liquids"/>
    <x v="3"/>
    <n v="2021"/>
    <x v="2"/>
    <s v="S"/>
    <n v="2.1"/>
    <m/>
    <n v="0.85"/>
    <n v="2.1"/>
    <n v="2.1"/>
    <n v="1.4"/>
    <s v="N"/>
    <s v=" "/>
    <s v=" "/>
    <x v="0"/>
    <s v="X"/>
    <n v="4"/>
    <n v="1989"/>
    <s v=" "/>
    <s v=" "/>
    <s v="N"/>
    <s v="Electric Utility"/>
    <n v="1"/>
    <s v="DFO"/>
    <s v=""/>
    <s v=""/>
    <s v=""/>
    <s v=" "/>
    <s v="10M"/>
    <s v="N"/>
    <s v=""/>
    <s v=""/>
    <m/>
    <m/>
    <m/>
  </r>
  <r>
    <x v="155"/>
    <x v="155"/>
    <s v="AEA-006"/>
    <n v="221"/>
    <x v="36"/>
    <n v="6566"/>
    <m/>
    <x v="77"/>
    <x v="26"/>
    <s v="034-1988"/>
    <x v="75"/>
    <x v="3"/>
    <s v="7"/>
    <s v="Petroleum Liquids"/>
    <x v="3"/>
    <n v="2021"/>
    <x v="2"/>
    <s v="S"/>
    <n v="2.1"/>
    <m/>
    <n v="0.85"/>
    <n v="2.1"/>
    <n v="2.1"/>
    <n v="1.4"/>
    <s v="N"/>
    <s v=" "/>
    <s v=" "/>
    <x v="0"/>
    <s v="X"/>
    <n v="12"/>
    <n v="1992"/>
    <s v=" "/>
    <s v=" "/>
    <s v="N"/>
    <s v="Electric Utility"/>
    <n v="1"/>
    <s v="DFO"/>
    <s v=""/>
    <s v=""/>
    <s v=""/>
    <s v=" "/>
    <s v="10M"/>
    <s v="N"/>
    <s v=""/>
    <s v=""/>
    <m/>
    <m/>
    <m/>
  </r>
  <r>
    <x v="155"/>
    <x v="155"/>
    <s v="AEA-006"/>
    <n v="221"/>
    <x v="36"/>
    <n v="6566"/>
    <m/>
    <x v="77"/>
    <x v="26"/>
    <s v="034-1988"/>
    <x v="75"/>
    <x v="3"/>
    <m/>
    <s v="Onshore Wind Turbine"/>
    <x v="6"/>
    <m/>
    <x v="0"/>
    <m/>
    <n v="0.9"/>
    <m/>
    <m/>
    <m/>
    <m/>
    <m/>
    <m/>
    <m/>
    <m/>
    <x v="0"/>
    <m/>
    <n v="12"/>
    <n v="2018"/>
    <m/>
    <m/>
    <m/>
    <s v="Electric Utility"/>
    <n v="1"/>
    <s v="WND"/>
    <m/>
    <m/>
    <m/>
    <n v="1"/>
    <m/>
    <m/>
    <m/>
    <m/>
    <m/>
    <m/>
    <m/>
  </r>
  <r>
    <x v="156"/>
    <x v="156"/>
    <s v="AEA-006"/>
    <n v="221"/>
    <x v="36"/>
    <m/>
    <m/>
    <x v="78"/>
    <x v="26"/>
    <s v="208-0000"/>
    <x v="76"/>
    <x v="1"/>
    <n v="1"/>
    <s v="Internal Combustion Engine"/>
    <x v="3"/>
    <n v="2021"/>
    <x v="3"/>
    <m/>
    <n v="0.22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John Deere "/>
    <s v="6081HF070"/>
  </r>
  <r>
    <x v="156"/>
    <x v="156"/>
    <s v="AEA-006"/>
    <n v="221"/>
    <x v="36"/>
    <m/>
    <m/>
    <x v="78"/>
    <x v="26"/>
    <s v="208-0000"/>
    <x v="76"/>
    <x v="1"/>
    <n v="2"/>
    <s v="Internal Combustion Engine"/>
    <x v="3"/>
    <n v="2021"/>
    <x v="3"/>
    <m/>
    <n v="0.1"/>
    <m/>
    <m/>
    <m/>
    <m/>
    <m/>
    <m/>
    <m/>
    <m/>
    <x v="3"/>
    <m/>
    <m/>
    <m/>
    <m/>
    <m/>
    <m/>
    <s v="Electric Utility"/>
    <m/>
    <s v="DFO"/>
    <m/>
    <m/>
    <m/>
    <m/>
    <m/>
    <m/>
    <m/>
    <m/>
    <m/>
    <s v="Perkins"/>
    <s v="PKXL05-9YH1"/>
  </r>
  <r>
    <x v="157"/>
    <x v="157"/>
    <s v="AEA-006"/>
    <n v="221"/>
    <x v="36"/>
    <n v="57064"/>
    <m/>
    <x v="79"/>
    <x v="26"/>
    <s v="059-0000"/>
    <x v="77"/>
    <x v="3"/>
    <n v="1"/>
    <s v="Internal Combustion Engine"/>
    <x v="3"/>
    <n v="2021"/>
    <x v="3"/>
    <m/>
    <n v="0.27500000000000002"/>
    <m/>
    <m/>
    <m/>
    <m/>
    <m/>
    <m/>
    <m/>
    <m/>
    <x v="3"/>
    <m/>
    <n v="9"/>
    <n v="2007"/>
    <m/>
    <m/>
    <m/>
    <s v="Electric Utility"/>
    <m/>
    <s v="DFO"/>
    <m/>
    <m/>
    <m/>
    <m/>
    <m/>
    <m/>
    <m/>
    <m/>
    <m/>
    <s v="Cummins "/>
    <s v="K19G2 1200"/>
  </r>
  <r>
    <x v="157"/>
    <x v="157"/>
    <s v="AEA-006"/>
    <n v="221"/>
    <x v="36"/>
    <n v="57064"/>
    <m/>
    <x v="79"/>
    <x v="26"/>
    <s v="059-0000"/>
    <x v="77"/>
    <x v="3"/>
    <n v="2"/>
    <s v="Internal Combustion Engine"/>
    <x v="3"/>
    <n v="2021"/>
    <x v="3"/>
    <m/>
    <n v="0.27500000000000002"/>
    <m/>
    <m/>
    <m/>
    <m/>
    <m/>
    <m/>
    <m/>
    <m/>
    <x v="3"/>
    <m/>
    <n v="9"/>
    <n v="2007"/>
    <m/>
    <m/>
    <m/>
    <s v="Electric Utility"/>
    <m/>
    <s v="DFO"/>
    <m/>
    <m/>
    <m/>
    <m/>
    <m/>
    <m/>
    <m/>
    <m/>
    <m/>
    <s v="Cummins "/>
    <s v="K19G2 1200"/>
  </r>
  <r>
    <x v="157"/>
    <x v="157"/>
    <s v="AEA-006"/>
    <n v="221"/>
    <x v="36"/>
    <n v="57064"/>
    <m/>
    <x v="79"/>
    <x v="26"/>
    <s v="059-0000"/>
    <x v="77"/>
    <x v="3"/>
    <n v="3"/>
    <s v="Internal Combustion Engine"/>
    <x v="3"/>
    <n v="2021"/>
    <x v="3"/>
    <m/>
    <n v="0.42"/>
    <m/>
    <m/>
    <m/>
    <m/>
    <m/>
    <m/>
    <m/>
    <m/>
    <x v="0"/>
    <m/>
    <n v="9"/>
    <n v="2007"/>
    <m/>
    <m/>
    <m/>
    <s v="Electric Utility"/>
    <m/>
    <s v="DFO"/>
    <m/>
    <m/>
    <m/>
    <m/>
    <m/>
    <m/>
    <m/>
    <m/>
    <m/>
    <s v="Cummins "/>
    <s v="K19G4 1800"/>
  </r>
  <r>
    <x v="157"/>
    <x v="157"/>
    <s v="AEA-006"/>
    <n v="221"/>
    <x v="36"/>
    <n v="57064"/>
    <m/>
    <x v="79"/>
    <x v="26"/>
    <s v="059-0000"/>
    <x v="77"/>
    <x v="3"/>
    <n v="4"/>
    <s v="Internal Combustion Engine"/>
    <x v="3"/>
    <n v="2021"/>
    <x v="3"/>
    <m/>
    <n v="0.42"/>
    <m/>
    <m/>
    <m/>
    <m/>
    <m/>
    <m/>
    <m/>
    <m/>
    <x v="0"/>
    <m/>
    <n v="9"/>
    <n v="2007"/>
    <m/>
    <m/>
    <m/>
    <s v="Electric Utility"/>
    <m/>
    <s v="DFO"/>
    <m/>
    <m/>
    <m/>
    <m/>
    <m/>
    <m/>
    <m/>
    <m/>
    <m/>
    <s v="Cummins "/>
    <s v="K19G4 1800"/>
  </r>
  <r>
    <x v="158"/>
    <x v="158"/>
    <s v="AEA-006"/>
    <n v="221"/>
    <x v="36"/>
    <n v="6637"/>
    <m/>
    <x v="80"/>
    <x v="26"/>
    <s v="091-0000"/>
    <x v="78"/>
    <x v="1"/>
    <s v="2A"/>
    <s v="Petroleum Liquids"/>
    <x v="3"/>
    <n v="2021"/>
    <x v="2"/>
    <s v="S"/>
    <n v="0.8"/>
    <m/>
    <n v="0.8"/>
    <n v="0.8"/>
    <n v="0.8"/>
    <n v="0"/>
    <s v=""/>
    <s v=" "/>
    <s v=" "/>
    <x v="1"/>
    <s v="X"/>
    <n v="2"/>
    <n v="1984"/>
    <n v="6"/>
    <n v="1999"/>
    <s v="Y"/>
    <s v="Electric Utility"/>
    <n v="1"/>
    <s v="DFO"/>
    <s v=""/>
    <s v=""/>
    <s v=""/>
    <s v=" "/>
    <s v=""/>
    <s v=""/>
    <s v="N"/>
    <s v=""/>
    <m/>
    <m/>
    <m/>
  </r>
  <r>
    <x v="158"/>
    <x v="158"/>
    <s v="AEA-006"/>
    <n v="221"/>
    <x v="36"/>
    <n v="6637"/>
    <m/>
    <x v="80"/>
    <x v="26"/>
    <s v="091-0000"/>
    <x v="78"/>
    <x v="1"/>
    <s v="3"/>
    <s v="Petroleum Liquids"/>
    <x v="3"/>
    <n v="2021"/>
    <x v="2"/>
    <s v="S"/>
    <n v="0.6"/>
    <m/>
    <s v=" "/>
    <n v="0.6"/>
    <n v="0.6"/>
    <s v=" "/>
    <s v=""/>
    <s v=" "/>
    <s v=" "/>
    <x v="1"/>
    <s v="X"/>
    <n v="3"/>
    <n v="1973"/>
    <n v="6"/>
    <n v="1999"/>
    <s v="Y"/>
    <s v="Electric Utility"/>
    <n v="1"/>
    <s v="DFO"/>
    <s v=""/>
    <s v=""/>
    <s v=""/>
    <s v=" "/>
    <s v="10M"/>
    <s v=""/>
    <s v="N"/>
    <s v=""/>
    <m/>
    <m/>
    <m/>
  </r>
  <r>
    <x v="158"/>
    <x v="158"/>
    <s v="AEA-006"/>
    <n v="221"/>
    <x v="36"/>
    <n v="6637"/>
    <m/>
    <x v="80"/>
    <x v="26"/>
    <s v="091-0000"/>
    <x v="78"/>
    <x v="1"/>
    <s v="4"/>
    <s v="Petroleum Liquids"/>
    <x v="3"/>
    <n v="2021"/>
    <x v="2"/>
    <s v="S"/>
    <n v="1.1000000000000001"/>
    <m/>
    <s v=" "/>
    <n v="1.1000000000000001"/>
    <n v="1.1000000000000001"/>
    <s v=" "/>
    <s v=""/>
    <s v=" "/>
    <s v=" "/>
    <x v="1"/>
    <s v="X"/>
    <n v="3"/>
    <n v="1973"/>
    <n v="6"/>
    <n v="1993"/>
    <s v="Y"/>
    <s v="Electric Utility"/>
    <n v="1"/>
    <s v="DFO"/>
    <s v=""/>
    <s v=""/>
    <s v=""/>
    <s v=" "/>
    <s v="10M"/>
    <s v=""/>
    <s v=""/>
    <s v=""/>
    <m/>
    <m/>
    <m/>
  </r>
  <r>
    <x v="158"/>
    <x v="158"/>
    <s v="AEA-006"/>
    <n v="221"/>
    <x v="36"/>
    <n v="6637"/>
    <m/>
    <x v="80"/>
    <x v="26"/>
    <s v="091-0000"/>
    <x v="78"/>
    <x v="1"/>
    <s v="4A"/>
    <s v="Petroleum Liquids"/>
    <x v="3"/>
    <n v="2021"/>
    <x v="2"/>
    <s v="S"/>
    <n v="1.1000000000000001"/>
    <m/>
    <n v="0.8"/>
    <n v="1.1000000000000001"/>
    <n v="1.1000000000000001"/>
    <n v="0"/>
    <s v=""/>
    <s v=" "/>
    <s v=" "/>
    <x v="1"/>
    <s v="X"/>
    <n v="6"/>
    <n v="1993"/>
    <n v="8"/>
    <n v="2014"/>
    <s v="Y"/>
    <s v="Electric Utility"/>
    <n v="1"/>
    <s v="DFO"/>
    <s v=""/>
    <s v=""/>
    <s v=""/>
    <s v=" "/>
    <s v="12H"/>
    <s v=""/>
    <s v=""/>
    <s v=""/>
    <m/>
    <m/>
    <m/>
  </r>
  <r>
    <x v="158"/>
    <x v="158"/>
    <s v="AEA-006"/>
    <n v="221"/>
    <x v="36"/>
    <n v="6637"/>
    <m/>
    <x v="80"/>
    <x v="26"/>
    <s v="091-0000"/>
    <x v="78"/>
    <x v="1"/>
    <s v="5"/>
    <s v="Petroleum Liquids"/>
    <x v="3"/>
    <n v="2021"/>
    <x v="2"/>
    <s v="S"/>
    <n v="0.3"/>
    <m/>
    <s v=" "/>
    <n v="0.3"/>
    <n v="0.3"/>
    <s v=" "/>
    <s v=""/>
    <s v=" "/>
    <s v=" "/>
    <x v="1"/>
    <s v="X"/>
    <n v="6"/>
    <n v="1989"/>
    <n v="12"/>
    <n v="2006"/>
    <s v="Y"/>
    <s v="Electric Utility"/>
    <n v="1"/>
    <s v="DFO"/>
    <s v=""/>
    <s v=""/>
    <s v=""/>
    <s v=" "/>
    <s v=""/>
    <s v=""/>
    <s v=""/>
    <s v=""/>
    <m/>
    <m/>
    <m/>
  </r>
  <r>
    <x v="158"/>
    <x v="158"/>
    <s v="AEA-006"/>
    <n v="221"/>
    <x v="36"/>
    <n v="6637"/>
    <m/>
    <x v="80"/>
    <x v="26"/>
    <s v="091-0000"/>
    <x v="78"/>
    <x v="1"/>
    <n v="1"/>
    <s v="Internal Combustion Engine"/>
    <x v="3"/>
    <n v="2021"/>
    <x v="3"/>
    <m/>
    <n v="1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Caterpillar "/>
    <s v="3512B-DTTA"/>
  </r>
  <r>
    <x v="158"/>
    <x v="158"/>
    <s v="AEA-006"/>
    <n v="221"/>
    <x v="36"/>
    <n v="6637"/>
    <m/>
    <x v="80"/>
    <x v="26"/>
    <s v="091-0000"/>
    <x v="78"/>
    <x v="1"/>
    <n v="2"/>
    <s v="Internal Combustion Engine"/>
    <x v="3"/>
    <n v="2021"/>
    <x v="3"/>
    <m/>
    <n v="1.2849999999999999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Caterpillar "/>
    <s v="3516"/>
  </r>
  <r>
    <x v="158"/>
    <x v="158"/>
    <s v="AEA-006"/>
    <n v="221"/>
    <x v="36"/>
    <n v="6637"/>
    <m/>
    <x v="80"/>
    <x v="26"/>
    <s v="091-0000"/>
    <x v="78"/>
    <x v="1"/>
    <n v="3"/>
    <s v="Internal Combustion Engine"/>
    <x v="3"/>
    <n v="2021"/>
    <x v="3"/>
    <m/>
    <n v="1.2849999999999999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Caterpillar "/>
    <s v="3516"/>
  </r>
  <r>
    <x v="158"/>
    <x v="158"/>
    <s v="AEA-006"/>
    <n v="221"/>
    <x v="36"/>
    <n v="6637"/>
    <m/>
    <x v="80"/>
    <x v="26"/>
    <s v="091-0000"/>
    <x v="78"/>
    <x v="1"/>
    <n v="4"/>
    <s v="Internal Combustion Engine"/>
    <x v="3"/>
    <n v="2021"/>
    <x v="3"/>
    <m/>
    <n v="0.6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Caterpillar "/>
    <s v="3508"/>
  </r>
  <r>
    <x v="159"/>
    <x v="159"/>
    <s v="AEA-110"/>
    <n v="14856"/>
    <x v="37"/>
    <n v="91"/>
    <m/>
    <x v="0"/>
    <x v="27"/>
    <s v="217-2009"/>
    <x v="3"/>
    <x v="1"/>
    <s v="3"/>
    <s v="Conventional Hydroelectric"/>
    <x v="0"/>
    <n v="2021"/>
    <x v="2"/>
    <s v="S"/>
    <n v="1.6"/>
    <m/>
    <n v="0.8"/>
    <n v="1.6"/>
    <n v="1.6"/>
    <n v="0.7"/>
    <s v="N"/>
    <s v=" "/>
    <s v=" "/>
    <x v="0"/>
    <s v="X"/>
    <n v="3"/>
    <n v="1954"/>
    <s v=" "/>
    <s v=" "/>
    <s v="N"/>
    <s v="Electric Utility"/>
    <n v="1"/>
    <s v="WAT"/>
    <s v=""/>
    <s v=""/>
    <s v=""/>
    <s v=" "/>
    <s v="1H"/>
    <s v="N"/>
    <s v=""/>
    <s v=""/>
    <m/>
    <m/>
    <m/>
  </r>
  <r>
    <x v="159"/>
    <x v="159"/>
    <s v="AEA-110"/>
    <n v="14856"/>
    <x v="37"/>
    <n v="91"/>
    <m/>
    <x v="0"/>
    <x v="27"/>
    <s v="217-2009"/>
    <x v="3"/>
    <x v="1"/>
    <s v="IC1"/>
    <s v="Petroleum Liquids"/>
    <x v="3"/>
    <n v="2021"/>
    <x v="2"/>
    <s v="S"/>
    <n v="2.6"/>
    <m/>
    <n v="0.8"/>
    <n v="1.7"/>
    <n v="1.7"/>
    <n v="1.4"/>
    <s v="N"/>
    <s v=" "/>
    <s v=" "/>
    <x v="0"/>
    <s v="X"/>
    <n v="12"/>
    <n v="1972"/>
    <s v=" "/>
    <s v=" "/>
    <s v="N"/>
    <s v="Electric Utility"/>
    <n v="1"/>
    <s v="DFO"/>
    <s v=""/>
    <s v=""/>
    <s v=""/>
    <s v=" "/>
    <s v="1H"/>
    <s v="N"/>
    <s v="N"/>
    <s v="N"/>
    <m/>
    <m/>
    <m/>
  </r>
  <r>
    <x v="159"/>
    <x v="159"/>
    <s v="AEA-110"/>
    <n v="14856"/>
    <x v="37"/>
    <n v="91"/>
    <m/>
    <x v="0"/>
    <x v="27"/>
    <s v="217-2009"/>
    <x v="3"/>
    <x v="1"/>
    <s v="IC3"/>
    <s v="Petroleum Liquids"/>
    <x v="3"/>
    <n v="2021"/>
    <x v="2"/>
    <s v="S"/>
    <n v="1.2"/>
    <m/>
    <n v="0.8"/>
    <n v="1"/>
    <n v="1"/>
    <n v="0.5"/>
    <s v="N"/>
    <s v=" "/>
    <s v=" "/>
    <x v="0"/>
    <s v="X"/>
    <n v="10"/>
    <n v="1965"/>
    <s v=" "/>
    <s v=" "/>
    <s v="N"/>
    <s v="Electric Utility"/>
    <n v="1"/>
    <s v="DFO"/>
    <s v=""/>
    <s v=""/>
    <s v=""/>
    <s v=" "/>
    <s v="1H"/>
    <s v="N"/>
    <s v="N"/>
    <s v="N"/>
    <m/>
    <m/>
    <m/>
  </r>
  <r>
    <x v="159"/>
    <x v="159"/>
    <s v="AEA-110"/>
    <n v="14856"/>
    <x v="37"/>
    <n v="91"/>
    <m/>
    <x v="0"/>
    <x v="27"/>
    <s v="217-2009"/>
    <x v="3"/>
    <x v="1"/>
    <s v="IC4"/>
    <s v="Petroleum Liquids"/>
    <x v="3"/>
    <n v="2021"/>
    <x v="2"/>
    <s v="S"/>
    <n v="0.6"/>
    <m/>
    <n v="0.8"/>
    <n v="0.6"/>
    <n v="0.6"/>
    <n v="0.3"/>
    <s v="N"/>
    <s v=" "/>
    <s v=" "/>
    <x v="0"/>
    <s v="X"/>
    <n v="3"/>
    <n v="1979"/>
    <s v=" "/>
    <s v=" "/>
    <s v="N"/>
    <s v="Electric Utility"/>
    <n v="1"/>
    <s v="DFO"/>
    <s v=""/>
    <s v=""/>
    <s v=""/>
    <s v=" "/>
    <s v="10M"/>
    <s v="N"/>
    <s v="N"/>
    <s v="N"/>
    <m/>
    <m/>
    <m/>
  </r>
  <r>
    <x v="159"/>
    <x v="159"/>
    <s v="AEA-110"/>
    <n v="14856"/>
    <x v="37"/>
    <n v="91"/>
    <m/>
    <x v="0"/>
    <x v="27"/>
    <s v="217-2009"/>
    <x v="3"/>
    <x v="1"/>
    <s v="IC5"/>
    <s v="Petroleum Liquids"/>
    <x v="3"/>
    <n v="2021"/>
    <x v="2"/>
    <s v="S"/>
    <n v="0.8"/>
    <m/>
    <n v="0.8"/>
    <n v="0.7"/>
    <n v="0.7"/>
    <n v="0.4"/>
    <s v="N"/>
    <s v=" "/>
    <s v=" "/>
    <x v="0"/>
    <s v="X"/>
    <n v="3"/>
    <n v="1979"/>
    <s v=" "/>
    <s v=" "/>
    <s v="N"/>
    <s v="Electric Utility"/>
    <n v="1"/>
    <s v="DFO"/>
    <s v=""/>
    <s v=""/>
    <s v=""/>
    <s v=" "/>
    <s v="10M"/>
    <s v="N"/>
    <s v="N"/>
    <s v="N"/>
    <m/>
    <m/>
    <m/>
  </r>
  <r>
    <x v="159"/>
    <x v="159"/>
    <s v="AEA-110"/>
    <n v="14856"/>
    <x v="37"/>
    <n v="91"/>
    <m/>
    <x v="0"/>
    <x v="27"/>
    <s v="217-2009"/>
    <x v="3"/>
    <x v="1"/>
    <s v="IC6"/>
    <s v="Petroleum Liquids"/>
    <x v="3"/>
    <n v="2021"/>
    <x v="2"/>
    <s v="S"/>
    <n v="2.6"/>
    <m/>
    <n v="0.8"/>
    <n v="2.2999999999999998"/>
    <n v="2.2999999999999998"/>
    <n v="1.5"/>
    <s v="N"/>
    <s v=" "/>
    <s v=" "/>
    <x v="0"/>
    <s v="X"/>
    <n v="9"/>
    <n v="1993"/>
    <s v=" "/>
    <s v=" "/>
    <s v="N"/>
    <s v="Electric Utility"/>
    <n v="1"/>
    <s v="DFO"/>
    <s v=""/>
    <s v=""/>
    <s v=""/>
    <s v=" "/>
    <s v="1H"/>
    <s v="N"/>
    <s v="N"/>
    <s v="N"/>
    <m/>
    <m/>
    <m/>
  </r>
  <r>
    <x v="159"/>
    <x v="159"/>
    <s v="AEA-110"/>
    <n v="14856"/>
    <x v="37"/>
    <n v="91"/>
    <m/>
    <x v="0"/>
    <x v="27"/>
    <s v="217-2009"/>
    <x v="3"/>
    <x v="1"/>
    <s v="IC7"/>
    <s v="Petroleum Liquids"/>
    <x v="3"/>
    <n v="2021"/>
    <x v="2"/>
    <s v="S"/>
    <n v="2.6"/>
    <m/>
    <n v="0.8"/>
    <n v="2.2999999999999998"/>
    <n v="2.2999999999999998"/>
    <n v="1.5"/>
    <s v="N"/>
    <s v=" "/>
    <s v=" "/>
    <x v="0"/>
    <s v="X"/>
    <n v="8"/>
    <n v="2001"/>
    <s v=" "/>
    <s v=" "/>
    <s v="N"/>
    <s v="Electric Utility"/>
    <n v="1"/>
    <s v="DFO"/>
    <s v=""/>
    <s v=""/>
    <s v=""/>
    <s v=" "/>
    <s v="1H"/>
    <s v="N"/>
    <s v="N"/>
    <s v="N"/>
    <m/>
    <m/>
    <m/>
  </r>
  <r>
    <x v="159"/>
    <x v="159"/>
    <s v="AEA-110"/>
    <n v="14856"/>
    <x v="37"/>
    <n v="91"/>
    <m/>
    <x v="0"/>
    <x v="27"/>
    <s v="217-2009"/>
    <x v="3"/>
    <x v="1"/>
    <s v="IC8"/>
    <s v="Petroleum Liquids"/>
    <x v="3"/>
    <n v="2021"/>
    <x v="2"/>
    <s v="S"/>
    <n v="2.5"/>
    <m/>
    <n v="0.8"/>
    <n v="2.2000000000000002"/>
    <n v="2.2000000000000002"/>
    <n v="1.2"/>
    <s v="N"/>
    <s v=" "/>
    <s v=" "/>
    <x v="0"/>
    <s v="X"/>
    <n v="10"/>
    <n v="2012"/>
    <s v=" "/>
    <s v=" "/>
    <s v="N"/>
    <s v="Electric Utility"/>
    <n v="1"/>
    <s v="DFO"/>
    <s v=""/>
    <s v=""/>
    <s v=""/>
    <s v=" "/>
    <s v="10M"/>
    <s v="N"/>
    <s v="N"/>
    <s v="N"/>
    <m/>
    <m/>
    <m/>
  </r>
  <r>
    <x v="159"/>
    <x v="159"/>
    <s v="AEA-110"/>
    <n v="14856"/>
    <x v="37"/>
    <n v="91"/>
    <m/>
    <x v="0"/>
    <x v="27"/>
    <s v="217-2009"/>
    <x v="3"/>
    <x v="1"/>
    <s v="IC2"/>
    <s v="Petroleum Liquids"/>
    <x v="3"/>
    <n v="2021"/>
    <x v="2"/>
    <s v="S"/>
    <n v="0.3"/>
    <m/>
    <n v="0.8"/>
    <n v="0.2"/>
    <n v="0.2"/>
    <n v="0.1"/>
    <s v="N"/>
    <s v=" "/>
    <s v=" "/>
    <x v="1"/>
    <s v="X"/>
    <n v="12"/>
    <n v="1972"/>
    <n v="8"/>
    <n v="2017"/>
    <s v="N"/>
    <s v="Electric Utility"/>
    <n v="1"/>
    <s v="DFO"/>
    <s v=""/>
    <s v=""/>
    <s v=""/>
    <s v=" "/>
    <s v="10M"/>
    <s v="N"/>
    <s v="N"/>
    <s v="N"/>
    <m/>
    <m/>
    <m/>
  </r>
  <r>
    <x v="160"/>
    <x v="160"/>
    <s v="AEA-134"/>
    <n v="1276"/>
    <x v="38"/>
    <n v="7173"/>
    <m/>
    <x v="0"/>
    <x v="28"/>
    <s v="221-0000"/>
    <x v="79"/>
    <x v="10"/>
    <s v="11"/>
    <s v="Natural Gas Fired Combustion Turbine"/>
    <x v="5"/>
    <n v="2021"/>
    <x v="2"/>
    <s v="S"/>
    <n v="4.8"/>
    <m/>
    <n v="0.8"/>
    <n v="4.8"/>
    <n v="5"/>
    <n v="0.5"/>
    <s v="N"/>
    <s v=" "/>
    <s v=" "/>
    <x v="0"/>
    <s v="X"/>
    <n v="11"/>
    <n v="1996"/>
    <s v=" "/>
    <s v=" "/>
    <s v="N"/>
    <s v="Electric Utility"/>
    <n v="1"/>
    <s v="NG"/>
    <s v=""/>
    <s v=""/>
    <s v=""/>
    <s v=" "/>
    <s v="10M"/>
    <s v="N"/>
    <s v="N"/>
    <s v="N"/>
    <m/>
    <m/>
    <m/>
  </r>
  <r>
    <x v="160"/>
    <x v="160"/>
    <s v="AEA-134"/>
    <n v="1276"/>
    <x v="38"/>
    <n v="7173"/>
    <m/>
    <x v="0"/>
    <x v="28"/>
    <s v="221-0000"/>
    <x v="79"/>
    <x v="10"/>
    <s v="12"/>
    <s v="Natural Gas Fired Combustion Turbine"/>
    <x v="5"/>
    <n v="2021"/>
    <x v="2"/>
    <s v="S"/>
    <n v="5"/>
    <m/>
    <n v="0.8"/>
    <n v="5"/>
    <n v="5.3"/>
    <n v="0.5"/>
    <s v="N"/>
    <s v=" "/>
    <s v=" "/>
    <x v="0"/>
    <s v="X"/>
    <n v="6"/>
    <n v="2001"/>
    <s v=" "/>
    <s v=" "/>
    <s v="N"/>
    <s v="Electric Utility"/>
    <n v="1"/>
    <s v="NG"/>
    <s v="DFO"/>
    <s v=""/>
    <s v=""/>
    <s v=" "/>
    <s v="10M"/>
    <s v="Y"/>
    <s v="N"/>
    <s v="Y"/>
    <m/>
    <m/>
    <m/>
  </r>
  <r>
    <x v="160"/>
    <x v="160"/>
    <s v="AEA-134"/>
    <n v="1276"/>
    <x v="38"/>
    <n v="7173"/>
    <m/>
    <x v="0"/>
    <x v="28"/>
    <s v="221-0000"/>
    <x v="79"/>
    <x v="10"/>
    <s v="6"/>
    <s v="Natural Gas Fired Combustion Turbine"/>
    <x v="5"/>
    <n v="2021"/>
    <x v="2"/>
    <s v="W"/>
    <n v="2.5"/>
    <m/>
    <n v="0.8"/>
    <n v="2.5"/>
    <n v="3"/>
    <n v="0.5"/>
    <s v="N"/>
    <s v=" "/>
    <s v=" "/>
    <x v="0"/>
    <s v="X"/>
    <n v="2"/>
    <n v="1977"/>
    <s v=" "/>
    <s v=" "/>
    <s v="N"/>
    <s v="Electric Utility"/>
    <n v="1"/>
    <s v="NG"/>
    <s v="DFO"/>
    <s v=""/>
    <s v=""/>
    <s v=" "/>
    <s v="10M"/>
    <s v="Y"/>
    <s v="N"/>
    <s v="Y"/>
    <m/>
    <m/>
    <m/>
  </r>
  <r>
    <x v="160"/>
    <x v="160"/>
    <s v="AEA-134"/>
    <n v="1276"/>
    <x v="38"/>
    <n v="7173"/>
    <m/>
    <x v="0"/>
    <x v="28"/>
    <s v="221-0000"/>
    <x v="79"/>
    <x v="10"/>
    <s v="7"/>
    <s v="Natural Gas Fired Combustion Turbine"/>
    <x v="5"/>
    <n v="2021"/>
    <x v="2"/>
    <s v="W"/>
    <n v="2.5"/>
    <m/>
    <n v="0.8"/>
    <n v="2.5"/>
    <n v="3"/>
    <n v="0.5"/>
    <s v="N"/>
    <s v=" "/>
    <s v=" "/>
    <x v="0"/>
    <s v="X"/>
    <n v="12"/>
    <n v="1980"/>
    <s v=" "/>
    <s v=" "/>
    <s v="N"/>
    <s v="Electric Utility"/>
    <n v="1"/>
    <s v="NG"/>
    <s v="DFO"/>
    <s v=""/>
    <s v=""/>
    <s v=" "/>
    <s v="10M"/>
    <s v="Y"/>
    <s v="N"/>
    <s v="Y"/>
    <m/>
    <m/>
    <m/>
  </r>
  <r>
    <x v="160"/>
    <x v="160"/>
    <s v="AEA-134"/>
    <n v="1276"/>
    <x v="38"/>
    <n v="7173"/>
    <m/>
    <x v="0"/>
    <x v="28"/>
    <s v="221-0000"/>
    <x v="79"/>
    <x v="10"/>
    <s v="8"/>
    <s v="Natural Gas Fired Combustion Turbine"/>
    <x v="5"/>
    <n v="2021"/>
    <x v="2"/>
    <s v="W"/>
    <n v="2.5"/>
    <m/>
    <n v="0.8"/>
    <n v="2.5"/>
    <n v="3"/>
    <n v="0.5"/>
    <s v="N"/>
    <s v=" "/>
    <s v=" "/>
    <x v="0"/>
    <s v="X"/>
    <n v="10"/>
    <n v="1982"/>
    <s v=" "/>
    <s v=" "/>
    <s v="N"/>
    <s v="Electric Utility"/>
    <n v="1"/>
    <s v="NG"/>
    <s v="DFO"/>
    <s v=""/>
    <s v=""/>
    <s v=" "/>
    <s v="10M"/>
    <s v="Y"/>
    <s v="N"/>
    <s v="Y"/>
    <m/>
    <m/>
    <m/>
  </r>
  <r>
    <x v="160"/>
    <x v="160"/>
    <s v="AEA-134"/>
    <n v="1276"/>
    <x v="38"/>
    <n v="7173"/>
    <m/>
    <x v="0"/>
    <x v="28"/>
    <s v="221-0000"/>
    <x v="79"/>
    <x v="10"/>
    <s v="10"/>
    <s v="Natural Gas Internal Combustion Engine"/>
    <x v="3"/>
    <n v="2021"/>
    <x v="2"/>
    <s v="W"/>
    <n v="1.5"/>
    <m/>
    <n v="0.8"/>
    <n v="1.5"/>
    <n v="1.5"/>
    <n v="0.5"/>
    <s v="N"/>
    <s v=" "/>
    <s v=" "/>
    <x v="3"/>
    <s v="X"/>
    <n v="11"/>
    <n v="1994"/>
    <s v=" "/>
    <s v=" "/>
    <s v="N"/>
    <s v="Electric Utility"/>
    <n v="1"/>
    <s v="NG"/>
    <s v=""/>
    <s v=""/>
    <s v=""/>
    <s v=" "/>
    <s v="10M"/>
    <s v="N"/>
    <s v="N"/>
    <s v="N"/>
    <m/>
    <m/>
    <m/>
  </r>
  <r>
    <x v="160"/>
    <x v="160"/>
    <s v="AEA-134"/>
    <n v="1276"/>
    <x v="38"/>
    <n v="7173"/>
    <m/>
    <x v="0"/>
    <x v="28"/>
    <s v="221-0000"/>
    <x v="79"/>
    <x v="10"/>
    <s v="9"/>
    <s v="Natural Gas Internal Combustion Engine"/>
    <x v="3"/>
    <n v="2021"/>
    <x v="2"/>
    <s v="W"/>
    <n v="1.5"/>
    <m/>
    <n v="0.8"/>
    <n v="1.5"/>
    <n v="1.5"/>
    <n v="0.5"/>
    <s v="N"/>
    <s v=" "/>
    <s v=" "/>
    <x v="3"/>
    <s v="X"/>
    <n v="11"/>
    <n v="1994"/>
    <s v=" "/>
    <s v=" "/>
    <s v="N"/>
    <s v="Electric Utility"/>
    <n v="1"/>
    <s v="NG"/>
    <s v=""/>
    <s v=""/>
    <s v=""/>
    <s v=" "/>
    <s v="10M"/>
    <s v="N"/>
    <s v="N"/>
    <s v="N"/>
    <m/>
    <m/>
    <m/>
  </r>
  <r>
    <x v="161"/>
    <x v="161"/>
    <s v="AEA-117"/>
    <n v="19277"/>
    <x v="39"/>
    <n v="58117"/>
    <m/>
    <x v="0"/>
    <x v="29"/>
    <s v="224_0000"/>
    <x v="80"/>
    <x v="10"/>
    <s v="1A"/>
    <s v="Natural Gas Internal Combustion Engine"/>
    <x v="3"/>
    <n v="2021"/>
    <x v="2"/>
    <s v="S"/>
    <n v="1.4"/>
    <m/>
    <n v="0.8"/>
    <n v="1.3"/>
    <n v="1.3"/>
    <n v="0"/>
    <s v="N"/>
    <s v=" "/>
    <s v=" "/>
    <x v="0"/>
    <s v="X"/>
    <n v="9"/>
    <n v="2006"/>
    <s v=" "/>
    <s v=" "/>
    <s v="N"/>
    <s v="Electric Utility"/>
    <n v="1"/>
    <s v="NG"/>
    <s v=""/>
    <s v=""/>
    <s v=""/>
    <s v=" "/>
    <s v="10M"/>
    <s v="N"/>
    <s v="N"/>
    <s v="N"/>
    <m/>
    <m/>
    <m/>
  </r>
  <r>
    <x v="161"/>
    <x v="161"/>
    <s v="AEA-117"/>
    <n v="19277"/>
    <x v="39"/>
    <n v="58117"/>
    <m/>
    <x v="0"/>
    <x v="29"/>
    <s v="224_0000"/>
    <x v="80"/>
    <x v="10"/>
    <s v="2"/>
    <s v="Natural Gas Internal Combustion Engine"/>
    <x v="3"/>
    <n v="2021"/>
    <x v="2"/>
    <s v="S"/>
    <n v="0.8"/>
    <m/>
    <n v="0.8"/>
    <n v="0.8"/>
    <n v="0.8"/>
    <n v="0"/>
    <s v="N"/>
    <s v=" "/>
    <s v=" "/>
    <x v="0"/>
    <s v="X"/>
    <n v="1"/>
    <n v="1992"/>
    <s v=" "/>
    <s v=" "/>
    <s v="N"/>
    <s v="Electric Utility"/>
    <n v="1"/>
    <s v="NG"/>
    <s v=""/>
    <s v=""/>
    <s v=""/>
    <s v=" "/>
    <s v="10M"/>
    <s v="N"/>
    <s v="N"/>
    <s v="N"/>
    <m/>
    <m/>
    <m/>
  </r>
  <r>
    <x v="161"/>
    <x v="161"/>
    <s v="AEA-117"/>
    <n v="19277"/>
    <x v="39"/>
    <n v="58117"/>
    <m/>
    <x v="0"/>
    <x v="29"/>
    <s v="224_0000"/>
    <x v="80"/>
    <x v="10"/>
    <s v="3"/>
    <s v="Natural Gas Internal Combustion Engine"/>
    <x v="3"/>
    <n v="2021"/>
    <x v="2"/>
    <s v="S"/>
    <n v="0.8"/>
    <m/>
    <n v="0.8"/>
    <n v="0.8"/>
    <n v="0.8"/>
    <n v="0"/>
    <s v="N"/>
    <s v=" "/>
    <s v=" "/>
    <x v="0"/>
    <s v="X"/>
    <n v="1"/>
    <n v="1992"/>
    <s v=" "/>
    <s v=" "/>
    <s v="N"/>
    <s v="Electric Utility"/>
    <n v="1"/>
    <s v="NG"/>
    <s v=""/>
    <s v=""/>
    <s v=""/>
    <s v=" "/>
    <s v="10M"/>
    <s v="N"/>
    <s v="N"/>
    <s v="N"/>
    <m/>
    <m/>
    <m/>
  </r>
  <r>
    <x v="161"/>
    <x v="161"/>
    <s v="AEA-117"/>
    <n v="19277"/>
    <x v="39"/>
    <n v="58117"/>
    <m/>
    <x v="0"/>
    <x v="29"/>
    <s v="224_0000"/>
    <x v="80"/>
    <x v="10"/>
    <s v="4A"/>
    <s v="Natural Gas Internal Combustion Engine"/>
    <x v="3"/>
    <n v="2021"/>
    <x v="2"/>
    <s v="S"/>
    <n v="1.4"/>
    <m/>
    <n v="0.8"/>
    <n v="1.3"/>
    <n v="1.3"/>
    <n v="0"/>
    <s v="N"/>
    <s v=" "/>
    <s v=" "/>
    <x v="0"/>
    <s v="X"/>
    <n v="9"/>
    <n v="2006"/>
    <s v=" "/>
    <s v=" "/>
    <s v="N"/>
    <s v="Electric Utility"/>
    <n v="1"/>
    <s v="NG"/>
    <s v=""/>
    <s v=""/>
    <s v=""/>
    <s v=" "/>
    <s v="10M"/>
    <s v="N"/>
    <s v="N"/>
    <s v="N"/>
    <m/>
    <m/>
    <m/>
  </r>
  <r>
    <x v="161"/>
    <x v="161"/>
    <s v="AEA-117"/>
    <n v="19277"/>
    <x v="39"/>
    <n v="58117"/>
    <m/>
    <x v="0"/>
    <x v="29"/>
    <s v="224_0000"/>
    <x v="80"/>
    <x v="10"/>
    <s v="6"/>
    <s v="Natural Gas Internal Combustion Engine"/>
    <x v="3"/>
    <n v="2021"/>
    <x v="2"/>
    <s v="S"/>
    <n v="3.4"/>
    <m/>
    <n v="0.8"/>
    <n v="3"/>
    <n v="3"/>
    <n v="0"/>
    <s v="N"/>
    <s v=" "/>
    <s v=" "/>
    <x v="0"/>
    <s v="X"/>
    <n v="10"/>
    <n v="2003"/>
    <s v=" "/>
    <s v=" "/>
    <s v="N"/>
    <s v="Electric Utility"/>
    <n v="1"/>
    <s v="NG"/>
    <s v=""/>
    <s v=""/>
    <s v=""/>
    <s v=" "/>
    <s v="1H"/>
    <s v="N"/>
    <s v="N"/>
    <s v="N"/>
    <m/>
    <m/>
    <m/>
  </r>
  <r>
    <x v="161"/>
    <x v="161"/>
    <s v="AEA-117"/>
    <n v="19277"/>
    <x v="39"/>
    <n v="58117"/>
    <m/>
    <x v="0"/>
    <x v="29"/>
    <s v="224_0000"/>
    <x v="80"/>
    <x v="10"/>
    <s v="12"/>
    <s v="Natural Gas Internal Combustion Engine"/>
    <x v="3"/>
    <n v="2021"/>
    <x v="2"/>
    <s v="S"/>
    <n v="0.6"/>
    <m/>
    <n v="0.8"/>
    <n v="0.6"/>
    <n v="0.6"/>
    <n v="0.2"/>
    <s v="N"/>
    <s v=" "/>
    <s v=" "/>
    <x v="1"/>
    <s v="X"/>
    <n v="8"/>
    <n v="2010"/>
    <n v="1"/>
    <n v="2012"/>
    <s v="N"/>
    <s v="Electric Utility"/>
    <n v="1"/>
    <s v="NG"/>
    <s v=""/>
    <s v=""/>
    <s v=""/>
    <s v=" "/>
    <s v="10M"/>
    <s v="N"/>
    <s v="N"/>
    <s v="N"/>
    <m/>
    <m/>
    <m/>
  </r>
  <r>
    <x v="162"/>
    <x v="162"/>
    <s v="AEA-117"/>
    <n v="19277"/>
    <x v="39"/>
    <n v="58278"/>
    <m/>
    <x v="0"/>
    <x v="29"/>
    <s v="224_0000"/>
    <x v="80"/>
    <x v="10"/>
    <s v="CT1"/>
    <s v="Natural Gas Fired Combustion Turbine"/>
    <x v="5"/>
    <n v="2021"/>
    <x v="2"/>
    <s v="S"/>
    <n v="5.2"/>
    <m/>
    <n v="0.8"/>
    <n v="4.5"/>
    <n v="5.8"/>
    <n v="0"/>
    <s v="N"/>
    <s v=" "/>
    <s v=" "/>
    <x v="0"/>
    <s v="X"/>
    <n v="1"/>
    <n v="2008"/>
    <s v=" "/>
    <s v=" "/>
    <s v="N"/>
    <s v="Electric Utility"/>
    <n v="1"/>
    <s v="NG"/>
    <s v=""/>
    <s v=""/>
    <s v=""/>
    <s v=" "/>
    <s v="1H"/>
    <s v="N"/>
    <s v="N"/>
    <s v=""/>
    <m/>
    <m/>
    <m/>
  </r>
  <r>
    <x v="162"/>
    <x v="162"/>
    <s v="AEA-117"/>
    <n v="19277"/>
    <x v="39"/>
    <n v="58278"/>
    <m/>
    <x v="0"/>
    <x v="29"/>
    <s v="224_0000"/>
    <x v="80"/>
    <x v="10"/>
    <s v="CT2"/>
    <s v="Natural Gas Fired Combustion Turbine"/>
    <x v="5"/>
    <n v="2021"/>
    <x v="2"/>
    <s v="S"/>
    <n v="5.2"/>
    <m/>
    <n v="0.8"/>
    <n v="4.5"/>
    <n v="5.8"/>
    <n v="0"/>
    <s v="N"/>
    <s v=" "/>
    <s v=" "/>
    <x v="0"/>
    <s v="X"/>
    <n v="12"/>
    <n v="2009"/>
    <s v=" "/>
    <s v=" "/>
    <s v="N"/>
    <s v="Electric Utility"/>
    <n v="1"/>
    <s v="NG"/>
    <s v=""/>
    <s v=""/>
    <s v=""/>
    <s v=" "/>
    <s v="1H"/>
    <s v="N"/>
    <s v="N"/>
    <s v=""/>
    <m/>
    <m/>
    <m/>
  </r>
  <r>
    <x v="162"/>
    <x v="162"/>
    <s v="AEA-117"/>
    <n v="19277"/>
    <x v="39"/>
    <n v="58278"/>
    <m/>
    <x v="0"/>
    <x v="29"/>
    <s v="224_0000"/>
    <x v="80"/>
    <x v="10"/>
    <s v="CT3"/>
    <s v="Natural Gas Fired Combustion Turbine"/>
    <x v="5"/>
    <n v="2021"/>
    <x v="2"/>
    <s v="S"/>
    <n v="7.5"/>
    <m/>
    <n v="0.8"/>
    <n v="6.9"/>
    <n v="9.5"/>
    <n v="0"/>
    <s v="N"/>
    <s v=" "/>
    <s v=" "/>
    <x v="0"/>
    <s v="X"/>
    <n v="11"/>
    <n v="2014"/>
    <s v=" "/>
    <s v=" "/>
    <s v="N"/>
    <s v="Electric Utility"/>
    <n v="1"/>
    <s v="NG"/>
    <s v=""/>
    <s v=""/>
    <s v=""/>
    <s v=" "/>
    <s v="1H"/>
    <s v="N"/>
    <s v="N"/>
    <s v=""/>
    <m/>
    <m/>
    <m/>
  </r>
  <r>
    <x v="162"/>
    <x v="162"/>
    <s v="AEA-117"/>
    <n v="19277"/>
    <x v="39"/>
    <n v="58278"/>
    <m/>
    <x v="0"/>
    <x v="29"/>
    <s v="224_0000"/>
    <x v="80"/>
    <x v="10"/>
    <s v="CT4"/>
    <s v="Natural Gas Fired Combustion Turbine"/>
    <x v="5"/>
    <n v="2021"/>
    <x v="2"/>
    <s v="S"/>
    <n v="7.5"/>
    <m/>
    <n v="0.8"/>
    <n v="6.9"/>
    <n v="9.5"/>
    <n v="0"/>
    <s v="N"/>
    <s v=" "/>
    <s v=" "/>
    <x v="0"/>
    <s v="X"/>
    <n v="11"/>
    <n v="2014"/>
    <s v=" "/>
    <s v=" "/>
    <s v="N"/>
    <s v="Electric Utility"/>
    <n v="1"/>
    <s v="NG"/>
    <s v=""/>
    <s v=""/>
    <s v=""/>
    <s v=" "/>
    <s v="1H"/>
    <s v="N"/>
    <s v="N"/>
    <s v=""/>
    <m/>
    <m/>
    <m/>
  </r>
  <r>
    <x v="162"/>
    <x v="162"/>
    <s v="AEA-117"/>
    <n v="19277"/>
    <x v="39"/>
    <n v="58278"/>
    <m/>
    <x v="0"/>
    <x v="29"/>
    <s v="224_0000"/>
    <x v="80"/>
    <x v="10"/>
    <s v="13"/>
    <s v="Petroleum Liquids"/>
    <x v="3"/>
    <n v="2021"/>
    <x v="2"/>
    <s v="S"/>
    <n v="0.3"/>
    <m/>
    <n v="0.8"/>
    <n v="0.3"/>
    <n v="0.3"/>
    <n v="0"/>
    <s v="N"/>
    <s v=" "/>
    <s v=" "/>
    <x v="0"/>
    <s v="X"/>
    <n v="10"/>
    <n v="2010"/>
    <s v=" "/>
    <s v=" "/>
    <s v="N"/>
    <s v="Electric Utility"/>
    <n v="1"/>
    <s v="DFO"/>
    <s v=""/>
    <s v=""/>
    <s v=""/>
    <s v=" "/>
    <s v="10M"/>
    <s v="N"/>
    <s v="N"/>
    <s v=""/>
    <m/>
    <m/>
    <m/>
  </r>
  <r>
    <x v="163"/>
    <x v="163"/>
    <s v="AEA-041"/>
    <n v="18963"/>
    <x v="40"/>
    <n v="7466"/>
    <m/>
    <x v="81"/>
    <x v="30"/>
    <s v="023-2015"/>
    <x v="7"/>
    <x v="1"/>
    <s v="1"/>
    <s v="Petroleum Liquids"/>
    <x v="3"/>
    <n v="2021"/>
    <x v="2"/>
    <s v="S"/>
    <n v="0.5"/>
    <m/>
    <s v=" "/>
    <n v="0.5"/>
    <n v="0.5"/>
    <s v=" "/>
    <s v="N"/>
    <s v=" "/>
    <s v=" "/>
    <x v="1"/>
    <s v="X"/>
    <n v="1"/>
    <n v="1970"/>
    <n v="7"/>
    <n v="1999"/>
    <s v="N"/>
    <s v="Electric Utility"/>
    <n v="1"/>
    <s v="DFO"/>
    <s v=""/>
    <s v=""/>
    <s v=""/>
    <s v=" "/>
    <s v=""/>
    <s v=""/>
    <s v=""/>
    <s v=""/>
    <m/>
    <m/>
    <m/>
  </r>
  <r>
    <x v="163"/>
    <x v="163"/>
    <s v="AEA-041"/>
    <n v="18963"/>
    <x v="40"/>
    <n v="7466"/>
    <m/>
    <x v="81"/>
    <x v="30"/>
    <s v="023-2015"/>
    <x v="7"/>
    <x v="1"/>
    <s v="2"/>
    <s v="Petroleum Liquids"/>
    <x v="3"/>
    <n v="2021"/>
    <x v="2"/>
    <s v="S"/>
    <n v="0.5"/>
    <m/>
    <s v=" "/>
    <n v="0.5"/>
    <n v="0.5"/>
    <s v=" "/>
    <s v="N"/>
    <s v=" "/>
    <s v=" "/>
    <x v="1"/>
    <s v="X"/>
    <n v="1"/>
    <n v="1970"/>
    <n v="7"/>
    <n v="1999"/>
    <s v="N"/>
    <s v="Electric Utility"/>
    <n v="1"/>
    <s v="DFO"/>
    <s v=""/>
    <s v=""/>
    <s v=""/>
    <s v=" "/>
    <s v=""/>
    <s v=""/>
    <s v=""/>
    <s v=""/>
    <m/>
    <m/>
    <m/>
  </r>
  <r>
    <x v="163"/>
    <x v="163"/>
    <s v="AEA-041"/>
    <n v="18963"/>
    <x v="40"/>
    <n v="7466"/>
    <m/>
    <x v="81"/>
    <x v="30"/>
    <s v="023-2015"/>
    <x v="7"/>
    <x v="1"/>
    <s v="3"/>
    <s v="Petroleum Liquids"/>
    <x v="3"/>
    <n v="2021"/>
    <x v="2"/>
    <s v="S"/>
    <n v="0.1"/>
    <m/>
    <s v=" "/>
    <n v="0.1"/>
    <n v="0.1"/>
    <s v=" "/>
    <s v="N"/>
    <s v=" "/>
    <s v=" "/>
    <x v="1"/>
    <s v="X"/>
    <n v="6"/>
    <n v="1955"/>
    <n v="7"/>
    <n v="1999"/>
    <s v="N"/>
    <s v="Electric Utility"/>
    <n v="1"/>
    <s v="DFO"/>
    <s v=""/>
    <s v=""/>
    <s v=""/>
    <s v=" "/>
    <s v=""/>
    <s v=""/>
    <s v=""/>
    <s v=""/>
    <m/>
    <m/>
    <m/>
  </r>
  <r>
    <x v="163"/>
    <x v="163"/>
    <s v="AEA-041"/>
    <n v="18963"/>
    <x v="40"/>
    <n v="7466"/>
    <m/>
    <x v="81"/>
    <x v="30"/>
    <s v="023-2015"/>
    <x v="7"/>
    <x v="1"/>
    <s v="4"/>
    <s v="Petroleum Liquids"/>
    <x v="3"/>
    <n v="2021"/>
    <x v="2"/>
    <s v="S"/>
    <n v="0.3"/>
    <m/>
    <s v=" "/>
    <n v="0.3"/>
    <n v="0.3"/>
    <s v=" "/>
    <s v="N"/>
    <s v=" "/>
    <s v=" "/>
    <x v="1"/>
    <s v="X"/>
    <n v="6"/>
    <n v="1977"/>
    <n v="7"/>
    <n v="1999"/>
    <s v="N"/>
    <s v="Electric Utility"/>
    <n v="1"/>
    <s v="DFO"/>
    <s v=""/>
    <s v=""/>
    <s v=""/>
    <s v=" "/>
    <s v=""/>
    <s v=""/>
    <s v=""/>
    <s v=""/>
    <m/>
    <m/>
    <m/>
  </r>
  <r>
    <x v="164"/>
    <x v="164"/>
    <s v="AEA-041"/>
    <n v="18963"/>
    <x v="41"/>
    <n v="7462"/>
    <m/>
    <x v="82"/>
    <x v="30"/>
    <s v="125-0000"/>
    <x v="81"/>
    <x v="1"/>
    <s v="1A"/>
    <s v="Petroleum Liquids"/>
    <x v="3"/>
    <n v="2021"/>
    <x v="2"/>
    <s v="S"/>
    <n v="0.5"/>
    <m/>
    <n v="0.8"/>
    <n v="0.5"/>
    <n v="0.5"/>
    <n v="0.1"/>
    <s v="N"/>
    <s v=" "/>
    <s v=" "/>
    <x v="0"/>
    <s v="X"/>
    <n v="8"/>
    <n v="2009"/>
    <s v=" "/>
    <s v=" "/>
    <s v="N"/>
    <s v="Electric Utility"/>
    <n v="1"/>
    <s v="DFO"/>
    <s v="JF"/>
    <s v=""/>
    <s v=""/>
    <s v=" "/>
    <s v="10M"/>
    <s v="N"/>
    <s v="N"/>
    <s v="N"/>
    <m/>
    <m/>
    <m/>
  </r>
  <r>
    <x v="164"/>
    <x v="164"/>
    <s v="AEA-041"/>
    <n v="18963"/>
    <x v="41"/>
    <n v="7462"/>
    <m/>
    <x v="82"/>
    <x v="30"/>
    <s v="125-0000"/>
    <x v="81"/>
    <x v="1"/>
    <s v="2A"/>
    <s v="Petroleum Liquids"/>
    <x v="3"/>
    <n v="2021"/>
    <x v="2"/>
    <s v="S"/>
    <n v="0.5"/>
    <m/>
    <n v="0.8"/>
    <n v="0.5"/>
    <n v="0.5"/>
    <n v="0.1"/>
    <s v="N"/>
    <s v=" "/>
    <s v=" "/>
    <x v="0"/>
    <s v="X"/>
    <n v="10"/>
    <n v="1998"/>
    <s v=" "/>
    <s v=" "/>
    <s v="N"/>
    <s v="Electric Utility"/>
    <n v="1"/>
    <s v="DFO"/>
    <s v="JF"/>
    <s v=""/>
    <s v=""/>
    <s v=" "/>
    <s v="10M"/>
    <s v="N"/>
    <s v="N"/>
    <s v="N"/>
    <m/>
    <m/>
    <m/>
  </r>
  <r>
    <x v="164"/>
    <x v="164"/>
    <s v="AEA-041"/>
    <n v="18963"/>
    <x v="41"/>
    <n v="7462"/>
    <m/>
    <x v="82"/>
    <x v="30"/>
    <s v="125-0000"/>
    <x v="81"/>
    <x v="1"/>
    <s v="3"/>
    <s v="Petroleum Liquids"/>
    <x v="3"/>
    <n v="2021"/>
    <x v="2"/>
    <s v="S"/>
    <n v="0.5"/>
    <m/>
    <n v="0.8"/>
    <n v="0.5"/>
    <n v="0.5"/>
    <n v="0.1"/>
    <s v="N"/>
    <s v=" "/>
    <s v=" "/>
    <x v="0"/>
    <s v="X"/>
    <n v="5"/>
    <n v="1990"/>
    <s v=" "/>
    <s v=" "/>
    <s v="N"/>
    <s v="Electric Utility"/>
    <n v="1"/>
    <s v="DFO"/>
    <s v="JF"/>
    <s v=""/>
    <s v=""/>
    <s v=" "/>
    <s v="10M"/>
    <s v="N"/>
    <s v=""/>
    <s v=""/>
    <m/>
    <m/>
    <m/>
  </r>
  <r>
    <x v="164"/>
    <x v="164"/>
    <s v="AEA-041"/>
    <n v="18963"/>
    <x v="41"/>
    <n v="7462"/>
    <m/>
    <x v="82"/>
    <x v="30"/>
    <s v="125-0000"/>
    <x v="81"/>
    <x v="1"/>
    <s v="1"/>
    <s v="Petroleum Liquids"/>
    <x v="3"/>
    <n v="2021"/>
    <x v="2"/>
    <s v="S"/>
    <n v="0.4"/>
    <m/>
    <s v=" "/>
    <n v="0.4"/>
    <n v="0.4"/>
    <s v=" "/>
    <s v="N"/>
    <s v=" "/>
    <s v=" "/>
    <x v="1"/>
    <s v="X"/>
    <n v="6"/>
    <n v="1975"/>
    <n v="9"/>
    <n v="2008"/>
    <s v="N"/>
    <s v="Electric Utility"/>
    <n v="1"/>
    <s v="DFO"/>
    <s v=""/>
    <s v=""/>
    <s v=""/>
    <s v=" "/>
    <s v="10M"/>
    <s v="N"/>
    <s v="N"/>
    <s v="N"/>
    <m/>
    <m/>
    <m/>
  </r>
  <r>
    <x v="165"/>
    <x v="165"/>
    <s v="AEA-041"/>
    <n v="18963"/>
    <x v="41"/>
    <n v="7467"/>
    <s v="10 Mile river"/>
    <x v="83"/>
    <x v="30"/>
    <s v="032-1998"/>
    <x v="6"/>
    <x v="1"/>
    <m/>
    <s v="Conventional Hydroelectric"/>
    <x v="0"/>
    <m/>
    <x v="0"/>
    <m/>
    <n v="0.55000000000000004"/>
    <m/>
    <m/>
    <m/>
    <m/>
    <m/>
    <m/>
    <m/>
    <m/>
    <x v="0"/>
    <m/>
    <m/>
    <n v="2000"/>
    <m/>
    <m/>
    <m/>
    <s v="Electric Utility"/>
    <n v="1"/>
    <s v="WAT"/>
    <m/>
    <m/>
    <m/>
    <n v="0"/>
    <m/>
    <m/>
    <m/>
    <m/>
    <m/>
    <m/>
    <m/>
  </r>
  <r>
    <x v="166"/>
    <x v="166"/>
    <s v="AEA-041"/>
    <n v="18963"/>
    <x v="41"/>
    <n v="7463"/>
    <s v="Gartina Galls"/>
    <x v="84"/>
    <x v="30"/>
    <s v="128-0000"/>
    <x v="82"/>
    <x v="1"/>
    <m/>
    <s v="Conventional Hydroelectric"/>
    <x v="0"/>
    <m/>
    <x v="4"/>
    <m/>
    <n v="0.45"/>
    <m/>
    <m/>
    <m/>
    <m/>
    <m/>
    <m/>
    <m/>
    <m/>
    <x v="0"/>
    <m/>
    <n v="9"/>
    <n v="2015"/>
    <m/>
    <m/>
    <m/>
    <s v="Electric Utility"/>
    <n v="1"/>
    <s v="WAT"/>
    <m/>
    <m/>
    <m/>
    <n v="0"/>
    <m/>
    <m/>
    <m/>
    <m/>
    <m/>
    <m/>
    <m/>
  </r>
  <r>
    <x v="166"/>
    <x v="166"/>
    <s v="AEA-041"/>
    <n v="18963"/>
    <x v="41"/>
    <n v="7463"/>
    <m/>
    <x v="84"/>
    <x v="30"/>
    <s v="128-0000"/>
    <x v="82"/>
    <x v="1"/>
    <s v="2A"/>
    <s v="Petroleum Liquids"/>
    <x v="3"/>
    <n v="2021"/>
    <x v="2"/>
    <s v="S"/>
    <n v="1"/>
    <m/>
    <n v="0.8"/>
    <n v="1"/>
    <n v="1"/>
    <n v="0.1"/>
    <s v="N"/>
    <s v=" "/>
    <s v=" "/>
    <x v="0"/>
    <s v="X"/>
    <n v="7"/>
    <n v="1997"/>
    <s v=" "/>
    <s v=" "/>
    <s v="N"/>
    <s v="Electric Utility"/>
    <n v="1"/>
    <s v="DFO"/>
    <s v="JF"/>
    <s v=""/>
    <s v=""/>
    <s v=" "/>
    <s v="10M"/>
    <s v="N"/>
    <s v=""/>
    <s v=""/>
    <m/>
    <m/>
    <m/>
  </r>
  <r>
    <x v="166"/>
    <x v="166"/>
    <s v="AEA-041"/>
    <n v="18963"/>
    <x v="41"/>
    <n v="7463"/>
    <m/>
    <x v="84"/>
    <x v="30"/>
    <s v="128-0000"/>
    <x v="82"/>
    <x v="1"/>
    <s v="3A"/>
    <s v="Petroleum Liquids"/>
    <x v="3"/>
    <n v="2021"/>
    <x v="2"/>
    <s v="S"/>
    <n v="0.5"/>
    <m/>
    <n v="0.8"/>
    <n v="0.5"/>
    <n v="0.5"/>
    <n v="0.1"/>
    <s v="N"/>
    <s v=" "/>
    <s v=" "/>
    <x v="0"/>
    <s v="X"/>
    <n v="8"/>
    <n v="2012"/>
    <s v=" "/>
    <s v=" "/>
    <s v="N"/>
    <s v="Electric Utility"/>
    <n v="1"/>
    <s v="DFO"/>
    <s v="JF"/>
    <s v=""/>
    <s v=""/>
    <s v=" "/>
    <s v="10M"/>
    <s v="N"/>
    <s v=""/>
    <s v=""/>
    <m/>
    <m/>
    <m/>
  </r>
  <r>
    <x v="166"/>
    <x v="166"/>
    <s v="AEA-041"/>
    <n v="18963"/>
    <x v="41"/>
    <n v="7463"/>
    <m/>
    <x v="84"/>
    <x v="30"/>
    <s v="128-0000"/>
    <x v="82"/>
    <x v="1"/>
    <s v="4"/>
    <s v="Petroleum Liquids"/>
    <x v="3"/>
    <n v="2021"/>
    <x v="2"/>
    <s v="S"/>
    <n v="0.5"/>
    <m/>
    <n v="0.8"/>
    <n v="0.5"/>
    <n v="0.5"/>
    <n v="0.1"/>
    <s v="N"/>
    <s v=" "/>
    <s v=" "/>
    <x v="0"/>
    <s v="X"/>
    <n v="8"/>
    <n v="2012"/>
    <s v=" "/>
    <s v=" "/>
    <s v="N"/>
    <s v="Electric Utility"/>
    <n v="1"/>
    <s v="DFO"/>
    <s v="JF"/>
    <s v=""/>
    <s v=""/>
    <s v=" "/>
    <s v="10M"/>
    <s v="N"/>
    <s v=""/>
    <s v=""/>
    <m/>
    <m/>
    <m/>
  </r>
  <r>
    <x v="166"/>
    <x v="166"/>
    <s v="AEA-041"/>
    <n v="18963"/>
    <x v="41"/>
    <n v="7463"/>
    <m/>
    <x v="84"/>
    <x v="30"/>
    <s v="128-0000"/>
    <x v="82"/>
    <x v="1"/>
    <s v="1"/>
    <s v="Petroleum Liquids"/>
    <x v="3"/>
    <n v="2021"/>
    <x v="2"/>
    <s v="S"/>
    <n v="0.6"/>
    <m/>
    <s v=" "/>
    <n v="0.6"/>
    <n v="0.6"/>
    <s v=" "/>
    <s v="N"/>
    <s v=" "/>
    <s v=" "/>
    <x v="1"/>
    <s v="X"/>
    <n v="9"/>
    <n v="1977"/>
    <n v="6"/>
    <n v="2012"/>
    <s v="N"/>
    <s v="Electric Utility"/>
    <n v="1"/>
    <s v="DFO"/>
    <s v=""/>
    <s v=""/>
    <s v=""/>
    <s v=" "/>
    <s v="10M"/>
    <s v="N"/>
    <s v=""/>
    <s v=""/>
    <m/>
    <m/>
    <m/>
  </r>
  <r>
    <x v="166"/>
    <x v="166"/>
    <s v="AEA-041"/>
    <n v="18963"/>
    <x v="41"/>
    <n v="7463"/>
    <m/>
    <x v="84"/>
    <x v="30"/>
    <s v="128-0000"/>
    <x v="82"/>
    <x v="1"/>
    <s v="3"/>
    <s v="Petroleum Liquids"/>
    <x v="3"/>
    <n v="2021"/>
    <x v="2"/>
    <s v="S"/>
    <n v="0.8"/>
    <m/>
    <n v="0.8"/>
    <n v="0.5"/>
    <n v="0.5"/>
    <n v="0.1"/>
    <s v="N"/>
    <s v=" "/>
    <s v=" "/>
    <x v="1"/>
    <s v="X"/>
    <n v="3"/>
    <n v="1991"/>
    <n v="6"/>
    <n v="2012"/>
    <s v="N"/>
    <s v="Electric Utility"/>
    <n v="1"/>
    <s v="DFO"/>
    <s v=""/>
    <s v=""/>
    <s v=""/>
    <s v=" "/>
    <s v=""/>
    <s v="N"/>
    <s v=""/>
    <s v=""/>
    <m/>
    <m/>
    <m/>
  </r>
  <r>
    <x v="167"/>
    <x v="167"/>
    <s v="AEA-041"/>
    <n v="18963"/>
    <x v="41"/>
    <n v="7464"/>
    <s v="Gunnuk Creek"/>
    <x v="85"/>
    <x v="30"/>
    <s v="129-0000"/>
    <x v="83"/>
    <x v="1"/>
    <m/>
    <s v="Conventional Hydroelectric"/>
    <x v="0"/>
    <m/>
    <x v="4"/>
    <m/>
    <n v="0.5"/>
    <m/>
    <m/>
    <m/>
    <m/>
    <m/>
    <m/>
    <m/>
    <m/>
    <x v="0"/>
    <m/>
    <n v="9"/>
    <n v="2020"/>
    <m/>
    <m/>
    <m/>
    <s v="Electric Utility"/>
    <n v="1"/>
    <s v="WAT"/>
    <m/>
    <m/>
    <m/>
    <n v="0"/>
    <m/>
    <m/>
    <m/>
    <m/>
    <m/>
    <m/>
    <m/>
  </r>
  <r>
    <x v="167"/>
    <x v="167"/>
    <s v="AEA-041"/>
    <n v="18963"/>
    <x v="41"/>
    <n v="7464"/>
    <m/>
    <x v="85"/>
    <x v="30"/>
    <s v="129-0000"/>
    <x v="83"/>
    <x v="1"/>
    <s v="1B"/>
    <s v="Petroleum Liquids"/>
    <x v="3"/>
    <n v="2021"/>
    <x v="2"/>
    <s v="S"/>
    <n v="0.5"/>
    <m/>
    <n v="0.8"/>
    <n v="0.5"/>
    <n v="0.5"/>
    <n v="0.1"/>
    <s v="N"/>
    <s v=" "/>
    <s v=" "/>
    <x v="0"/>
    <s v="X"/>
    <n v="9"/>
    <n v="2017"/>
    <s v=" "/>
    <s v=" "/>
    <s v="N"/>
    <s v="Electric Utility"/>
    <n v="1"/>
    <s v="DFO"/>
    <s v="JF"/>
    <s v=""/>
    <s v=""/>
    <s v=" "/>
    <s v="10M"/>
    <s v="N"/>
    <s v=""/>
    <s v=""/>
    <m/>
    <m/>
    <m/>
  </r>
  <r>
    <x v="167"/>
    <x v="167"/>
    <s v="AEA-041"/>
    <n v="18963"/>
    <x v="41"/>
    <n v="7464"/>
    <m/>
    <x v="85"/>
    <x v="30"/>
    <s v="129-0000"/>
    <x v="83"/>
    <x v="1"/>
    <s v="2"/>
    <s v="Petroleum Liquids"/>
    <x v="3"/>
    <n v="2021"/>
    <x v="2"/>
    <s v="S"/>
    <n v="1.1000000000000001"/>
    <m/>
    <n v="0.8"/>
    <n v="1.1000000000000001"/>
    <n v="1.1000000000000001"/>
    <n v="0.1"/>
    <s v="N"/>
    <s v=" "/>
    <s v=" "/>
    <x v="0"/>
    <s v="X"/>
    <n v="5"/>
    <n v="1993"/>
    <s v=" "/>
    <s v=" "/>
    <s v="N"/>
    <s v="Electric Utility"/>
    <n v="1"/>
    <s v="DFO"/>
    <s v="JF"/>
    <s v=""/>
    <s v=""/>
    <s v=" "/>
    <s v="10M"/>
    <s v="N"/>
    <s v=""/>
    <s v=""/>
    <m/>
    <m/>
    <m/>
  </r>
  <r>
    <x v="167"/>
    <x v="167"/>
    <s v="AEA-041"/>
    <n v="18963"/>
    <x v="41"/>
    <n v="7464"/>
    <m/>
    <x v="85"/>
    <x v="30"/>
    <s v="129-0000"/>
    <x v="83"/>
    <x v="1"/>
    <s v="2A"/>
    <s v="Petroleum Liquids"/>
    <x v="3"/>
    <n v="2021"/>
    <x v="2"/>
    <s v="S"/>
    <n v="0.5"/>
    <m/>
    <n v="0.8"/>
    <n v="0.5"/>
    <n v="0.5"/>
    <n v="0.1"/>
    <s v="N"/>
    <s v=" "/>
    <s v=" "/>
    <x v="0"/>
    <s v="X"/>
    <n v="9"/>
    <n v="2017"/>
    <s v=" "/>
    <s v=" "/>
    <s v="N"/>
    <s v="Electric Utility"/>
    <n v="1"/>
    <s v="DFO"/>
    <s v="JF"/>
    <s v=""/>
    <s v=""/>
    <s v=" "/>
    <s v="10M"/>
    <s v="N"/>
    <s v=""/>
    <s v=""/>
    <m/>
    <m/>
    <m/>
  </r>
  <r>
    <x v="167"/>
    <x v="167"/>
    <s v="AEA-041"/>
    <n v="18963"/>
    <x v="41"/>
    <n v="7464"/>
    <m/>
    <x v="85"/>
    <x v="30"/>
    <s v="129-0000"/>
    <x v="83"/>
    <x v="1"/>
    <s v="3B"/>
    <s v="Petroleum Liquids"/>
    <x v="3"/>
    <n v="2021"/>
    <x v="2"/>
    <s v="S"/>
    <n v="0.5"/>
    <m/>
    <n v="0.8"/>
    <n v="0.5"/>
    <n v="0.5"/>
    <n v="0.1"/>
    <s v="N"/>
    <s v=" "/>
    <s v=" "/>
    <x v="0"/>
    <s v="X"/>
    <n v="9"/>
    <n v="2017"/>
    <s v=" "/>
    <s v=" "/>
    <s v="N"/>
    <s v="Electric Utility"/>
    <n v="1"/>
    <s v="DFO"/>
    <s v="JF"/>
    <s v=""/>
    <s v=""/>
    <s v=" "/>
    <s v="10M"/>
    <s v="N"/>
    <s v=""/>
    <s v=""/>
    <m/>
    <m/>
    <m/>
  </r>
  <r>
    <x v="167"/>
    <x v="167"/>
    <s v="AEA-041"/>
    <n v="18963"/>
    <x v="41"/>
    <n v="7464"/>
    <m/>
    <x v="85"/>
    <x v="30"/>
    <s v="129-0000"/>
    <x v="83"/>
    <x v="1"/>
    <s v="4"/>
    <s v="Petroleum Liquids"/>
    <x v="3"/>
    <n v="2021"/>
    <x v="2"/>
    <s v="S"/>
    <n v="0.5"/>
    <m/>
    <n v="0.8"/>
    <n v="0.5"/>
    <n v="0.5"/>
    <n v="0.1"/>
    <s v="N"/>
    <s v=" "/>
    <s v=" "/>
    <x v="0"/>
    <s v="X"/>
    <n v="9"/>
    <n v="2017"/>
    <s v=" "/>
    <s v=" "/>
    <s v="N"/>
    <s v="Electric Utility"/>
    <n v="1"/>
    <s v="DFO"/>
    <s v="JF"/>
    <s v=""/>
    <s v=""/>
    <s v=" "/>
    <s v="10M"/>
    <s v="N"/>
    <s v=""/>
    <s v=""/>
    <m/>
    <m/>
    <m/>
  </r>
  <r>
    <x v="167"/>
    <x v="167"/>
    <s v="AEA-041"/>
    <n v="18963"/>
    <x v="41"/>
    <n v="7464"/>
    <m/>
    <x v="85"/>
    <x v="30"/>
    <s v="129-0000"/>
    <x v="83"/>
    <x v="1"/>
    <s v="1"/>
    <s v="Petroleum Liquids"/>
    <x v="3"/>
    <n v="2021"/>
    <x v="2"/>
    <s v="S"/>
    <n v="0.6"/>
    <m/>
    <s v=" "/>
    <n v="0.6"/>
    <n v="0.6"/>
    <s v=" "/>
    <s v="N"/>
    <s v=" "/>
    <s v=" "/>
    <x v="1"/>
    <s v="X"/>
    <n v="6"/>
    <n v="1984"/>
    <n v="1"/>
    <n v="2012"/>
    <s v="N"/>
    <s v="Electric Utility"/>
    <n v="1"/>
    <s v="DFO"/>
    <s v=""/>
    <s v=""/>
    <s v=""/>
    <s v=" "/>
    <s v="10M"/>
    <s v=""/>
    <s v=""/>
    <s v=""/>
    <m/>
    <m/>
    <m/>
  </r>
  <r>
    <x v="167"/>
    <x v="167"/>
    <s v="AEA-041"/>
    <n v="18963"/>
    <x v="41"/>
    <n v="7464"/>
    <m/>
    <x v="85"/>
    <x v="30"/>
    <s v="129-0000"/>
    <x v="83"/>
    <x v="1"/>
    <s v="1A"/>
    <s v="Petroleum Liquids"/>
    <x v="3"/>
    <n v="2021"/>
    <x v="2"/>
    <s v="S"/>
    <n v="0.5"/>
    <m/>
    <n v="0.8"/>
    <n v="0.5"/>
    <n v="0.5"/>
    <n v="0.1"/>
    <s v="N"/>
    <s v=" "/>
    <s v=" "/>
    <x v="1"/>
    <s v="X"/>
    <n v="3"/>
    <n v="2012"/>
    <n v="9"/>
    <n v="2017"/>
    <s v="N"/>
    <s v="Electric Utility"/>
    <n v="1"/>
    <s v="DFO"/>
    <s v="JF"/>
    <s v=""/>
    <s v=""/>
    <s v=" "/>
    <s v="10M"/>
    <s v="N"/>
    <s v=""/>
    <s v=""/>
    <m/>
    <m/>
    <m/>
  </r>
  <r>
    <x v="167"/>
    <x v="167"/>
    <s v="AEA-041"/>
    <n v="18963"/>
    <x v="41"/>
    <n v="7464"/>
    <m/>
    <x v="85"/>
    <x v="30"/>
    <s v="129-0000"/>
    <x v="83"/>
    <x v="1"/>
    <s v="3A"/>
    <s v="Petroleum Liquids"/>
    <x v="3"/>
    <n v="2021"/>
    <x v="2"/>
    <s v="S"/>
    <n v="0.8"/>
    <m/>
    <n v="0.8"/>
    <n v="0.8"/>
    <n v="0.8"/>
    <n v="0.1"/>
    <s v="N"/>
    <s v=" "/>
    <s v=" "/>
    <x v="1"/>
    <s v="X"/>
    <n v="12"/>
    <n v="1993"/>
    <n v="9"/>
    <n v="2017"/>
    <s v="N"/>
    <s v="Electric Utility"/>
    <n v="1"/>
    <s v="DFO"/>
    <s v="JF"/>
    <s v=""/>
    <s v=""/>
    <s v=" "/>
    <s v="10M"/>
    <s v="N"/>
    <s v=""/>
    <s v=""/>
    <m/>
    <m/>
    <m/>
  </r>
  <r>
    <x v="168"/>
    <x v="168"/>
    <s v="AEA-096"/>
    <m/>
    <x v="42"/>
    <m/>
    <m/>
    <x v="86"/>
    <x v="31"/>
    <s v="193-0000"/>
    <x v="84"/>
    <x v="2"/>
    <m/>
    <s v="Onshore Wind Turbine"/>
    <x v="6"/>
    <m/>
    <x v="0"/>
    <m/>
    <n v="6.5000000000000002E-2"/>
    <m/>
    <m/>
    <m/>
    <m/>
    <m/>
    <m/>
    <m/>
    <m/>
    <x v="4"/>
    <m/>
    <n v="12"/>
    <n v="2011"/>
    <m/>
    <m/>
    <m/>
    <s v="Electric Utility"/>
    <n v="1"/>
    <s v="WND"/>
    <m/>
    <m/>
    <m/>
    <n v="1"/>
    <m/>
    <m/>
    <m/>
    <m/>
    <s v="REF grant? Or closed?"/>
    <m/>
    <m/>
  </r>
  <r>
    <x v="169"/>
    <x v="169"/>
    <s v="AEA-067"/>
    <n v="26616"/>
    <x v="43"/>
    <n v="7487"/>
    <m/>
    <x v="87"/>
    <x v="32"/>
    <s v="160-0000"/>
    <x v="85"/>
    <x v="10"/>
    <s v="1"/>
    <s v="Petroleum Liquids"/>
    <x v="3"/>
    <n v="2021"/>
    <x v="2"/>
    <s v="S"/>
    <n v="0.3"/>
    <m/>
    <n v="0.8"/>
    <n v="0.3"/>
    <n v="0.3"/>
    <n v="0.1"/>
    <s v="N"/>
    <s v=" "/>
    <s v=" "/>
    <x v="0"/>
    <s v="X"/>
    <n v="9"/>
    <n v="1994"/>
    <s v=" "/>
    <s v=" "/>
    <s v="N"/>
    <s v="Electric Utility"/>
    <n v="1"/>
    <s v="DFO"/>
    <s v=""/>
    <s v=""/>
    <s v=""/>
    <s v=" "/>
    <s v="1H"/>
    <s v="N"/>
    <s v="N"/>
    <s v=""/>
    <m/>
    <m/>
    <m/>
  </r>
  <r>
    <x v="169"/>
    <x v="169"/>
    <s v="AEA-067"/>
    <n v="26616"/>
    <x v="43"/>
    <n v="7487"/>
    <m/>
    <x v="87"/>
    <x v="32"/>
    <s v="160-0000"/>
    <x v="85"/>
    <x v="10"/>
    <s v="2"/>
    <s v="Petroleum Liquids"/>
    <x v="3"/>
    <n v="2021"/>
    <x v="2"/>
    <s v="S"/>
    <n v="0.3"/>
    <m/>
    <n v="0.8"/>
    <n v="0.3"/>
    <n v="0.3"/>
    <n v="0.1"/>
    <s v="N"/>
    <s v=" "/>
    <s v=" "/>
    <x v="0"/>
    <s v="X"/>
    <n v="9"/>
    <n v="1994"/>
    <s v=" "/>
    <s v=" "/>
    <s v="N"/>
    <s v="Electric Utility"/>
    <n v="1"/>
    <s v="DFO"/>
    <s v=""/>
    <s v=""/>
    <s v=""/>
    <s v=" "/>
    <s v="1H"/>
    <s v="N"/>
    <s v="N"/>
    <s v=""/>
    <m/>
    <m/>
    <m/>
  </r>
  <r>
    <x v="169"/>
    <x v="169"/>
    <s v="AEA-067"/>
    <n v="26616"/>
    <x v="43"/>
    <n v="7487"/>
    <m/>
    <x v="87"/>
    <x v="32"/>
    <s v="160-0000"/>
    <x v="85"/>
    <x v="10"/>
    <s v="3"/>
    <s v="Petroleum Liquids"/>
    <x v="3"/>
    <n v="2021"/>
    <x v="2"/>
    <s v="S"/>
    <n v="0.3"/>
    <m/>
    <n v="0.8"/>
    <n v="0.3"/>
    <n v="0.3"/>
    <n v="0.1"/>
    <s v="N"/>
    <s v=" "/>
    <s v=" "/>
    <x v="0"/>
    <s v="X"/>
    <n v="9"/>
    <n v="1994"/>
    <s v=" "/>
    <s v=" "/>
    <s v="N"/>
    <s v="Electric Utility"/>
    <n v="1"/>
    <s v="DFO"/>
    <s v=""/>
    <s v=""/>
    <s v=""/>
    <s v=" "/>
    <s v="1H"/>
    <s v="N"/>
    <s v="N"/>
    <s v=""/>
    <m/>
    <m/>
    <m/>
  </r>
  <r>
    <x v="169"/>
    <x v="169"/>
    <s v="AEA-067"/>
    <n v="26616"/>
    <x v="43"/>
    <n v="7487"/>
    <m/>
    <x v="87"/>
    <x v="32"/>
    <s v="160-0000"/>
    <x v="85"/>
    <x v="10"/>
    <s v="6"/>
    <s v="Petroleum Liquids"/>
    <x v="3"/>
    <n v="2021"/>
    <x v="2"/>
    <s v="S"/>
    <n v="0.9"/>
    <m/>
    <n v="0.8"/>
    <n v="0.9"/>
    <n v="0.9"/>
    <n v="0.4"/>
    <s v="N"/>
    <s v=" "/>
    <s v=" "/>
    <x v="0"/>
    <s v="X"/>
    <n v="12"/>
    <n v="2003"/>
    <s v=" "/>
    <s v=" "/>
    <s v="N"/>
    <s v="Electric Utility"/>
    <n v="1"/>
    <s v="DFO"/>
    <s v=""/>
    <s v=""/>
    <s v=""/>
    <s v=" "/>
    <s v="1H"/>
    <s v="N"/>
    <s v="N"/>
    <s v=""/>
    <m/>
    <m/>
    <m/>
  </r>
  <r>
    <x v="169"/>
    <x v="169"/>
    <s v="AEA-067"/>
    <n v="26616"/>
    <x v="43"/>
    <n v="7487"/>
    <m/>
    <x v="87"/>
    <x v="32"/>
    <s v="160-0000"/>
    <x v="85"/>
    <x v="10"/>
    <s v="7"/>
    <s v="Petroleum Liquids"/>
    <x v="3"/>
    <n v="2021"/>
    <x v="2"/>
    <s v="S"/>
    <n v="0.9"/>
    <m/>
    <n v="0.8"/>
    <n v="0.9"/>
    <n v="0.9"/>
    <n v="0.4"/>
    <s v="N"/>
    <s v=" "/>
    <s v=" "/>
    <x v="0"/>
    <s v="X"/>
    <n v="12"/>
    <n v="2003"/>
    <s v=" "/>
    <s v=" "/>
    <s v="N"/>
    <s v="Electric Utility"/>
    <n v="1"/>
    <s v="DFO"/>
    <s v=""/>
    <s v=""/>
    <s v=""/>
    <s v=" "/>
    <s v="1H"/>
    <s v="N"/>
    <s v="N"/>
    <s v=""/>
    <m/>
    <m/>
    <m/>
  </r>
  <r>
    <x v="169"/>
    <x v="169"/>
    <s v="AEA-067"/>
    <n v="26616"/>
    <x v="43"/>
    <n v="7487"/>
    <m/>
    <x v="87"/>
    <x v="32"/>
    <s v="160-0000"/>
    <x v="85"/>
    <x v="10"/>
    <s v="4"/>
    <s v="Petroleum Liquids"/>
    <x v="3"/>
    <n v="2021"/>
    <x v="2"/>
    <s v="S"/>
    <n v="0.1"/>
    <m/>
    <s v=" "/>
    <n v="0.1"/>
    <n v="0.1"/>
    <n v="0.1"/>
    <s v="N"/>
    <s v=" "/>
    <s v=" "/>
    <x v="1"/>
    <s v="X"/>
    <n v="9"/>
    <n v="1994"/>
    <n v="9"/>
    <n v="2010"/>
    <s v="Y"/>
    <s v="Electric Utility"/>
    <n v="1"/>
    <s v="DFO"/>
    <s v=""/>
    <s v=""/>
    <s v=""/>
    <s v=" "/>
    <s v="1H"/>
    <s v="N"/>
    <s v=""/>
    <s v=""/>
    <m/>
    <m/>
    <m/>
  </r>
  <r>
    <x v="169"/>
    <x v="169"/>
    <s v="AEA-067"/>
    <n v="26616"/>
    <x v="43"/>
    <n v="7487"/>
    <m/>
    <x v="87"/>
    <x v="32"/>
    <s v="160-0000"/>
    <x v="85"/>
    <x v="10"/>
    <s v="5"/>
    <s v="Petroleum Liquids"/>
    <x v="3"/>
    <n v="2021"/>
    <x v="2"/>
    <s v="S"/>
    <n v="0.1"/>
    <m/>
    <s v=" "/>
    <n v="0.1"/>
    <n v="0.1"/>
    <n v="0.1"/>
    <s v="N"/>
    <s v=" "/>
    <s v=" "/>
    <x v="1"/>
    <s v="X"/>
    <n v="9"/>
    <n v="1994"/>
    <n v="9"/>
    <n v="2003"/>
    <s v="N"/>
    <s v="Electric Utility"/>
    <n v="1"/>
    <s v="DFO"/>
    <s v=""/>
    <s v=""/>
    <s v=""/>
    <s v=" "/>
    <s v="1H"/>
    <s v="N"/>
    <s v=""/>
    <s v=""/>
    <m/>
    <m/>
    <m/>
  </r>
  <r>
    <x v="170"/>
    <x v="170"/>
    <s v="AEA-067"/>
    <n v="26616"/>
    <x v="43"/>
    <n v="7482"/>
    <m/>
    <x v="88"/>
    <x v="32"/>
    <s v="161-0000"/>
    <x v="86"/>
    <x v="10"/>
    <s v="NA1"/>
    <s v="Petroleum Liquids"/>
    <x v="3"/>
    <n v="2021"/>
    <x v="2"/>
    <s v="S"/>
    <n v="0.9"/>
    <m/>
    <n v="0.8"/>
    <n v="0.9"/>
    <n v="0.9"/>
    <n v="0.2"/>
    <s v="N"/>
    <s v=" "/>
    <s v=" "/>
    <x v="0"/>
    <s v="X"/>
    <n v="2"/>
    <n v="2003"/>
    <s v=" "/>
    <s v=" "/>
    <s v="N"/>
    <s v="Electric Utility"/>
    <n v="1"/>
    <s v="DFO"/>
    <s v=""/>
    <s v=""/>
    <s v=""/>
    <s v=" "/>
    <s v="1H"/>
    <s v="N"/>
    <s v="N"/>
    <s v="N"/>
    <m/>
    <m/>
    <m/>
  </r>
  <r>
    <x v="170"/>
    <x v="170"/>
    <s v="AEA-067"/>
    <n v="26616"/>
    <x v="43"/>
    <n v="7482"/>
    <m/>
    <x v="88"/>
    <x v="32"/>
    <s v="161-0000"/>
    <x v="86"/>
    <x v="10"/>
    <s v="NA2"/>
    <s v="Petroleum Liquids"/>
    <x v="3"/>
    <n v="2021"/>
    <x v="2"/>
    <s v="S"/>
    <n v="0.9"/>
    <m/>
    <n v="0.8"/>
    <n v="0.9"/>
    <n v="0.9"/>
    <n v="0.2"/>
    <s v="N"/>
    <s v=" "/>
    <s v=" "/>
    <x v="0"/>
    <s v="X"/>
    <n v="2"/>
    <n v="2003"/>
    <s v=" "/>
    <s v=" "/>
    <s v="N"/>
    <s v="Electric Utility"/>
    <n v="1"/>
    <s v="DFO"/>
    <s v=""/>
    <s v=""/>
    <s v=""/>
    <s v=" "/>
    <s v="1H"/>
    <s v="N"/>
    <s v="N"/>
    <s v="N"/>
    <m/>
    <m/>
    <m/>
  </r>
  <r>
    <x v="170"/>
    <x v="170"/>
    <s v="AEA-067"/>
    <n v="26616"/>
    <x v="43"/>
    <n v="7482"/>
    <m/>
    <x v="88"/>
    <x v="32"/>
    <s v="161-0000"/>
    <x v="86"/>
    <x v="10"/>
    <s v="NA3"/>
    <s v="Petroleum Liquids"/>
    <x v="3"/>
    <n v="2021"/>
    <x v="2"/>
    <s v="S"/>
    <n v="0.4"/>
    <m/>
    <n v="0.8"/>
    <n v="0.4"/>
    <n v="0.4"/>
    <n v="0.3"/>
    <s v="N"/>
    <s v=" "/>
    <s v=" "/>
    <x v="0"/>
    <s v="X"/>
    <n v="2"/>
    <n v="2003"/>
    <s v=" "/>
    <s v=" "/>
    <s v="N"/>
    <s v="Electric Utility"/>
    <n v="1"/>
    <s v="DFO"/>
    <s v=""/>
    <s v=""/>
    <s v=""/>
    <s v=" "/>
    <s v="1H"/>
    <s v="N"/>
    <s v="N"/>
    <s v="N"/>
    <m/>
    <m/>
    <m/>
  </r>
  <r>
    <x v="170"/>
    <x v="170"/>
    <s v="AEA-067"/>
    <n v="26616"/>
    <x v="43"/>
    <n v="7482"/>
    <m/>
    <x v="88"/>
    <x v="32"/>
    <s v="161-0000"/>
    <x v="86"/>
    <x v="10"/>
    <s v="PG2"/>
    <s v="Petroleum Liquids"/>
    <x v="3"/>
    <n v="2021"/>
    <x v="2"/>
    <s v="S"/>
    <n v="0.4"/>
    <m/>
    <n v="0.8"/>
    <n v="0.4"/>
    <n v="0.4"/>
    <n v="0.2"/>
    <s v="N"/>
    <s v=" "/>
    <s v=" "/>
    <x v="0"/>
    <s v="X"/>
    <n v="8"/>
    <n v="1986"/>
    <s v=" "/>
    <s v=" "/>
    <s v="N"/>
    <s v="Electric Utility"/>
    <n v="1"/>
    <s v="DFO"/>
    <s v=""/>
    <s v=""/>
    <s v=""/>
    <s v=" "/>
    <s v="1H"/>
    <s v="N"/>
    <s v="N"/>
    <s v="N"/>
    <m/>
    <m/>
    <m/>
  </r>
  <r>
    <x v="170"/>
    <x v="170"/>
    <s v="AEA-067"/>
    <n v="26616"/>
    <x v="43"/>
    <n v="7482"/>
    <m/>
    <x v="88"/>
    <x v="32"/>
    <s v="161-0000"/>
    <x v="86"/>
    <x v="10"/>
    <s v="PG3"/>
    <s v="Petroleum Liquids"/>
    <x v="3"/>
    <n v="2021"/>
    <x v="2"/>
    <s v="S"/>
    <n v="0.6"/>
    <m/>
    <n v="0.8"/>
    <n v="0.6"/>
    <n v="0.6"/>
    <n v="0.4"/>
    <s v="N"/>
    <s v=" "/>
    <s v=" "/>
    <x v="0"/>
    <s v="X"/>
    <n v="8"/>
    <n v="1986"/>
    <s v=" "/>
    <s v=" "/>
    <s v="N"/>
    <s v="Electric Utility"/>
    <n v="1"/>
    <s v="DFO"/>
    <s v=""/>
    <s v=""/>
    <s v=""/>
    <s v=" "/>
    <s v="1H"/>
    <s v="N"/>
    <s v="N"/>
    <s v="N"/>
    <m/>
    <m/>
    <m/>
  </r>
  <r>
    <x v="170"/>
    <x v="170"/>
    <s v="AEA-067"/>
    <n v="26616"/>
    <x v="43"/>
    <n v="7482"/>
    <m/>
    <x v="88"/>
    <x v="32"/>
    <s v="161-0000"/>
    <x v="86"/>
    <x v="10"/>
    <s v="PG1"/>
    <s v="Petroleum Liquids"/>
    <x v="3"/>
    <n v="2021"/>
    <x v="2"/>
    <s v="S"/>
    <n v="0.2"/>
    <m/>
    <s v=" "/>
    <n v="0.2"/>
    <n v="0.2"/>
    <n v="0.1"/>
    <s v="N"/>
    <s v=" "/>
    <s v=" "/>
    <x v="1"/>
    <s v="X"/>
    <n v="88"/>
    <n v="1986"/>
    <n v="1"/>
    <n v="2003"/>
    <s v="N"/>
    <s v="Electric Utility"/>
    <n v="1"/>
    <s v="DFO"/>
    <s v=""/>
    <s v=""/>
    <s v=""/>
    <s v=" "/>
    <s v="1H"/>
    <s v="N"/>
    <s v="N"/>
    <s v="N"/>
    <m/>
    <m/>
    <m/>
  </r>
  <r>
    <x v="171"/>
    <x v="171"/>
    <s v="AEA-067"/>
    <n v="26616"/>
    <x v="43"/>
    <n v="7483"/>
    <m/>
    <x v="89"/>
    <x v="32"/>
    <s v="162-0000"/>
    <x v="87"/>
    <x v="10"/>
    <s v="PG1A"/>
    <s v="Petroleum Liquids"/>
    <x v="3"/>
    <n v="2021"/>
    <x v="2"/>
    <s v="S"/>
    <n v="0.9"/>
    <m/>
    <n v="0.8"/>
    <n v="0.9"/>
    <n v="0.9"/>
    <n v="0.4"/>
    <s v="N"/>
    <s v=" "/>
    <s v=" "/>
    <x v="0"/>
    <s v="X"/>
    <n v="9"/>
    <n v="2000"/>
    <s v=" "/>
    <s v=" "/>
    <s v="N"/>
    <s v="Electric Utility"/>
    <n v="1"/>
    <s v="DFO"/>
    <s v=""/>
    <s v=""/>
    <s v=""/>
    <s v=" "/>
    <s v="1H"/>
    <s v="N"/>
    <s v="N"/>
    <s v="N"/>
    <m/>
    <m/>
    <m/>
  </r>
  <r>
    <x v="171"/>
    <x v="171"/>
    <s v="AEA-067"/>
    <n v="26616"/>
    <x v="43"/>
    <n v="7483"/>
    <m/>
    <x v="89"/>
    <x v="32"/>
    <s v="162-0000"/>
    <x v="87"/>
    <x v="10"/>
    <s v="PG2A"/>
    <s v="Petroleum Liquids"/>
    <x v="3"/>
    <n v="2021"/>
    <x v="2"/>
    <s v="S"/>
    <n v="0.9"/>
    <m/>
    <n v="0.8"/>
    <n v="0.9"/>
    <n v="0.9"/>
    <n v="0.4"/>
    <s v="N"/>
    <s v=" "/>
    <s v=" "/>
    <x v="0"/>
    <s v="X"/>
    <n v="9"/>
    <n v="2000"/>
    <s v=" "/>
    <s v=" "/>
    <s v="N"/>
    <s v="Electric Utility"/>
    <n v="1"/>
    <s v="DFO"/>
    <s v=""/>
    <s v=""/>
    <s v=""/>
    <s v=" "/>
    <s v="1H"/>
    <s v="N"/>
    <s v="N"/>
    <s v="N"/>
    <m/>
    <m/>
    <m/>
  </r>
  <r>
    <x v="171"/>
    <x v="171"/>
    <s v="AEA-067"/>
    <n v="26616"/>
    <x v="43"/>
    <n v="7483"/>
    <m/>
    <x v="89"/>
    <x v="32"/>
    <s v="162-0000"/>
    <x v="87"/>
    <x v="10"/>
    <s v="PG3A"/>
    <s v="Petroleum Liquids"/>
    <x v="3"/>
    <n v="2021"/>
    <x v="2"/>
    <s v="S"/>
    <n v="0.4"/>
    <m/>
    <n v="0.8"/>
    <n v="0.4"/>
    <n v="0.4"/>
    <n v="0.2"/>
    <s v="N"/>
    <s v=" "/>
    <s v=" "/>
    <x v="0"/>
    <s v="X"/>
    <n v="9"/>
    <n v="2000"/>
    <s v=" "/>
    <s v=" "/>
    <s v="N"/>
    <s v="Electric Utility"/>
    <n v="1"/>
    <s v="DFO"/>
    <s v=""/>
    <s v=""/>
    <s v=""/>
    <s v=" "/>
    <s v="1H"/>
    <s v="N"/>
    <s v="N"/>
    <s v="N"/>
    <m/>
    <m/>
    <m/>
  </r>
  <r>
    <x v="171"/>
    <x v="171"/>
    <s v="AEA-067"/>
    <n v="26616"/>
    <x v="43"/>
    <n v="7483"/>
    <m/>
    <x v="89"/>
    <x v="32"/>
    <s v="162-0000"/>
    <x v="87"/>
    <x v="10"/>
    <s v="PG4A"/>
    <s v="Petroleum Liquids"/>
    <x v="3"/>
    <n v="2021"/>
    <x v="2"/>
    <s v="S"/>
    <n v="0.4"/>
    <m/>
    <n v="0.8"/>
    <n v="0.4"/>
    <n v="0.4"/>
    <n v="0.2"/>
    <s v="N"/>
    <s v=" "/>
    <s v=" "/>
    <x v="0"/>
    <s v="X"/>
    <n v="9"/>
    <n v="2000"/>
    <s v=" "/>
    <s v=" "/>
    <s v="N"/>
    <s v="Electric Utility"/>
    <n v="1"/>
    <s v="DFO"/>
    <s v=""/>
    <s v=""/>
    <s v=""/>
    <s v=" "/>
    <s v="1H"/>
    <s v="N"/>
    <s v="N"/>
    <s v="N"/>
    <m/>
    <m/>
    <m/>
  </r>
  <r>
    <x v="172"/>
    <x v="172"/>
    <s v="AEA-067"/>
    <n v="26616"/>
    <x v="43"/>
    <n v="7484"/>
    <m/>
    <x v="90"/>
    <x v="32"/>
    <s v="163-0000"/>
    <x v="88"/>
    <x v="10"/>
    <s v="PG1A"/>
    <s v="Petroleum Liquids"/>
    <x v="3"/>
    <n v="2021"/>
    <x v="2"/>
    <s v="S"/>
    <n v="0.9"/>
    <m/>
    <n v="0.8"/>
    <n v="0.9"/>
    <n v="0.9"/>
    <n v="0.4"/>
    <s v="N"/>
    <s v=" "/>
    <s v=" "/>
    <x v="0"/>
    <s v="X"/>
    <n v="9"/>
    <n v="1999"/>
    <s v=" "/>
    <s v=" "/>
    <s v="N"/>
    <s v="Electric Utility"/>
    <n v="1"/>
    <s v="DFO"/>
    <s v=""/>
    <s v=""/>
    <s v=""/>
    <s v=" "/>
    <s v="1H"/>
    <s v="N"/>
    <s v="N"/>
    <s v=""/>
    <m/>
    <m/>
    <m/>
  </r>
  <r>
    <x v="172"/>
    <x v="172"/>
    <s v="AEA-067"/>
    <n v="26616"/>
    <x v="43"/>
    <n v="7484"/>
    <m/>
    <x v="90"/>
    <x v="32"/>
    <s v="163-0000"/>
    <x v="88"/>
    <x v="10"/>
    <s v="PG2A"/>
    <s v="Petroleum Liquids"/>
    <x v="3"/>
    <n v="2021"/>
    <x v="2"/>
    <s v="S"/>
    <n v="0.9"/>
    <m/>
    <n v="0.8"/>
    <n v="0.9"/>
    <n v="0.9"/>
    <n v="0.4"/>
    <s v="N"/>
    <s v=" "/>
    <s v=" "/>
    <x v="0"/>
    <s v="X"/>
    <n v="9"/>
    <n v="1999"/>
    <s v=" "/>
    <s v=" "/>
    <s v="N"/>
    <s v="Electric Utility"/>
    <n v="1"/>
    <s v="DFO"/>
    <s v=""/>
    <s v=""/>
    <s v=""/>
    <s v=" "/>
    <s v="1H"/>
    <s v="N"/>
    <s v="N"/>
    <s v=""/>
    <m/>
    <m/>
    <m/>
  </r>
  <r>
    <x v="172"/>
    <x v="172"/>
    <s v="AEA-067"/>
    <n v="26616"/>
    <x v="43"/>
    <n v="7484"/>
    <m/>
    <x v="90"/>
    <x v="32"/>
    <s v="163-0000"/>
    <x v="88"/>
    <x v="10"/>
    <s v="PG3A"/>
    <s v="Petroleum Liquids"/>
    <x v="3"/>
    <n v="2021"/>
    <x v="2"/>
    <s v="S"/>
    <n v="0.4"/>
    <m/>
    <n v="0.8"/>
    <n v="0.4"/>
    <n v="0.4"/>
    <n v="0.2"/>
    <s v="N"/>
    <s v=" "/>
    <s v=" "/>
    <x v="0"/>
    <s v="X"/>
    <n v="9"/>
    <n v="1999"/>
    <s v=" "/>
    <s v=" "/>
    <s v="N"/>
    <s v="Electric Utility"/>
    <n v="1"/>
    <s v="DFO"/>
    <s v=""/>
    <s v=""/>
    <s v=""/>
    <s v=" "/>
    <s v="1H"/>
    <s v="N"/>
    <s v="N"/>
    <s v=""/>
    <m/>
    <m/>
    <m/>
  </r>
  <r>
    <x v="172"/>
    <x v="172"/>
    <s v="AEA-067"/>
    <n v="26616"/>
    <x v="43"/>
    <n v="7484"/>
    <m/>
    <x v="90"/>
    <x v="32"/>
    <s v="163-0000"/>
    <x v="88"/>
    <x v="10"/>
    <s v="PG3B"/>
    <s v="Natural Gas Internal Combustion Engine"/>
    <x v="3"/>
    <n v="2021"/>
    <x v="2"/>
    <s v="S"/>
    <n v="0.6"/>
    <m/>
    <n v="0.8"/>
    <n v="0.6"/>
    <n v="0.6"/>
    <n v="0.3"/>
    <s v="N"/>
    <s v=" "/>
    <s v=" "/>
    <x v="0"/>
    <s v="X"/>
    <n v="4"/>
    <n v="2013"/>
    <s v=" "/>
    <s v=" "/>
    <s v="N"/>
    <s v="Electric Utility"/>
    <n v="1"/>
    <s v="NG"/>
    <s v=""/>
    <s v=""/>
    <s v=""/>
    <s v=" "/>
    <s v="1H"/>
    <s v="N"/>
    <s v="N"/>
    <s v=""/>
    <m/>
    <m/>
    <m/>
  </r>
  <r>
    <x v="172"/>
    <x v="172"/>
    <s v="AEA-067"/>
    <n v="26616"/>
    <x v="43"/>
    <n v="7484"/>
    <m/>
    <x v="90"/>
    <x v="32"/>
    <s v="163-0000"/>
    <x v="88"/>
    <x v="10"/>
    <s v="PG5A"/>
    <s v="Natural Gas Internal Combustion Engine"/>
    <x v="3"/>
    <n v="2021"/>
    <x v="2"/>
    <s v="S"/>
    <n v="0.8"/>
    <m/>
    <n v="0.8"/>
    <n v="0.8"/>
    <n v="0.8"/>
    <n v="0.3"/>
    <s v="N"/>
    <s v=" "/>
    <s v=" "/>
    <x v="0"/>
    <s v="X"/>
    <n v="10"/>
    <n v="2008"/>
    <s v=" "/>
    <s v=" "/>
    <s v="N"/>
    <s v="Electric Utility"/>
    <n v="1"/>
    <s v="NG"/>
    <s v=""/>
    <s v=""/>
    <s v=""/>
    <s v=" "/>
    <s v="1H"/>
    <s v="N"/>
    <s v="N"/>
    <s v="N"/>
    <m/>
    <m/>
    <m/>
  </r>
  <r>
    <x v="172"/>
    <x v="172"/>
    <s v="AEA-067"/>
    <n v="26616"/>
    <x v="43"/>
    <n v="7484"/>
    <m/>
    <x v="90"/>
    <x v="32"/>
    <s v="163-0000"/>
    <x v="88"/>
    <x v="10"/>
    <s v="PG6A"/>
    <s v="Natural Gas Internal Combustion Engine"/>
    <x v="3"/>
    <n v="2021"/>
    <x v="2"/>
    <s v="S"/>
    <n v="0.8"/>
    <m/>
    <n v="0.8"/>
    <n v="0.8"/>
    <n v="0.8"/>
    <n v="0.3"/>
    <s v="N"/>
    <s v=" "/>
    <s v=" "/>
    <x v="0"/>
    <s v="X"/>
    <n v="10"/>
    <n v="2008"/>
    <s v=" "/>
    <s v=" "/>
    <s v="N"/>
    <s v="Electric Utility"/>
    <n v="1"/>
    <s v="NG"/>
    <s v=""/>
    <s v=""/>
    <s v=""/>
    <s v=" "/>
    <s v="1H"/>
    <s v="N"/>
    <s v="N"/>
    <s v="N"/>
    <m/>
    <m/>
    <m/>
  </r>
  <r>
    <x v="172"/>
    <x v="172"/>
    <s v="AEA-067"/>
    <n v="26616"/>
    <x v="43"/>
    <n v="7484"/>
    <m/>
    <x v="90"/>
    <x v="32"/>
    <s v="163-0000"/>
    <x v="88"/>
    <x v="10"/>
    <s v="PG4A"/>
    <s v="Petroleum Liquids"/>
    <x v="3"/>
    <n v="2021"/>
    <x v="2"/>
    <s v="S"/>
    <n v="0.4"/>
    <m/>
    <s v=" "/>
    <n v="0.4"/>
    <n v="0.4"/>
    <n v="0.2"/>
    <s v="N"/>
    <s v=" "/>
    <s v=" "/>
    <x v="1"/>
    <s v="X"/>
    <n v="9"/>
    <n v="1999"/>
    <n v="12"/>
    <n v="2012"/>
    <s v="Y"/>
    <s v="Electric Utility"/>
    <n v="1"/>
    <s v="DFO"/>
    <s v=""/>
    <s v=""/>
    <s v=""/>
    <s v=" "/>
    <s v="1H"/>
    <s v="N"/>
    <s v="N"/>
    <s v=""/>
    <m/>
    <m/>
    <m/>
  </r>
  <r>
    <x v="173"/>
    <x v="173"/>
    <s v="AEA-067"/>
    <n v="26616"/>
    <x v="43"/>
    <n v="7485"/>
    <m/>
    <x v="91"/>
    <x v="32"/>
    <s v="164-0000"/>
    <x v="89"/>
    <x v="10"/>
    <s v="PG1A"/>
    <s v="Petroleum Liquids"/>
    <x v="3"/>
    <n v="2021"/>
    <x v="2"/>
    <s v="S"/>
    <n v="1"/>
    <m/>
    <n v="0.8"/>
    <n v="1"/>
    <n v="1"/>
    <n v="0.1"/>
    <s v="N"/>
    <s v=" "/>
    <s v=" "/>
    <x v="0"/>
    <s v="X"/>
    <n v="9"/>
    <n v="2014"/>
    <s v=" "/>
    <s v=" "/>
    <s v="N"/>
    <s v="Electric Utility"/>
    <n v="1"/>
    <s v="DFO"/>
    <s v=""/>
    <s v=""/>
    <s v=""/>
    <s v=" "/>
    <s v="1H"/>
    <s v="N"/>
    <s v="N"/>
    <s v=""/>
    <m/>
    <m/>
    <m/>
  </r>
  <r>
    <x v="173"/>
    <x v="173"/>
    <s v="AEA-067"/>
    <n v="26616"/>
    <x v="43"/>
    <n v="7485"/>
    <m/>
    <x v="91"/>
    <x v="32"/>
    <s v="164-0000"/>
    <x v="89"/>
    <x v="10"/>
    <s v="PG6"/>
    <s v="Petroleum Liquids"/>
    <x v="3"/>
    <n v="2021"/>
    <x v="2"/>
    <s v="S"/>
    <n v="0.6"/>
    <m/>
    <n v="0.8"/>
    <n v="0.6"/>
    <n v="0.6"/>
    <n v="0.2"/>
    <s v="N"/>
    <s v=" "/>
    <s v=" "/>
    <x v="0"/>
    <s v="X"/>
    <n v="9"/>
    <n v="1995"/>
    <s v=" "/>
    <s v=" "/>
    <s v="N"/>
    <s v="Electric Utility"/>
    <n v="1"/>
    <s v="DFO"/>
    <s v=""/>
    <s v=""/>
    <s v=""/>
    <s v=" "/>
    <s v="1H"/>
    <s v="N"/>
    <s v="N"/>
    <s v=""/>
    <m/>
    <m/>
    <m/>
  </r>
  <r>
    <x v="173"/>
    <x v="173"/>
    <s v="AEA-067"/>
    <n v="26616"/>
    <x v="43"/>
    <n v="7485"/>
    <m/>
    <x v="91"/>
    <x v="32"/>
    <s v="164-0000"/>
    <x v="89"/>
    <x v="10"/>
    <s v="PG7"/>
    <s v="Petroleum Liquids"/>
    <x v="3"/>
    <n v="2021"/>
    <x v="2"/>
    <s v="S"/>
    <n v="0.6"/>
    <m/>
    <n v="0.8"/>
    <n v="0.6"/>
    <n v="0.6"/>
    <n v="0.2"/>
    <s v="N"/>
    <s v=" "/>
    <s v=" "/>
    <x v="0"/>
    <s v="X"/>
    <n v="9"/>
    <n v="1995"/>
    <s v=" "/>
    <s v=" "/>
    <s v="N"/>
    <s v="Electric Utility"/>
    <n v="1"/>
    <s v="DFO"/>
    <s v=""/>
    <s v=""/>
    <s v=""/>
    <s v=" "/>
    <s v="1H"/>
    <s v="N"/>
    <s v="N"/>
    <s v=""/>
    <m/>
    <m/>
    <m/>
  </r>
  <r>
    <x v="173"/>
    <x v="173"/>
    <s v="AEA-067"/>
    <n v="26616"/>
    <x v="43"/>
    <n v="7485"/>
    <m/>
    <x v="91"/>
    <x v="32"/>
    <s v="164-0000"/>
    <x v="89"/>
    <x v="10"/>
    <s v="PG8"/>
    <s v="Petroleum Liquids"/>
    <x v="3"/>
    <n v="2021"/>
    <x v="2"/>
    <s v="S"/>
    <n v="0.9"/>
    <m/>
    <n v="0.8"/>
    <n v="0.9"/>
    <n v="0.9"/>
    <n v="0.4"/>
    <s v="N"/>
    <s v=" "/>
    <s v=" "/>
    <x v="0"/>
    <s v="X"/>
    <n v="8"/>
    <n v="2008"/>
    <s v=" "/>
    <s v=" "/>
    <s v="N"/>
    <s v="Electric Utility"/>
    <n v="1"/>
    <s v="DFO"/>
    <s v=""/>
    <s v=""/>
    <s v=""/>
    <s v=" "/>
    <s v="1H"/>
    <s v="N"/>
    <s v="N"/>
    <s v=""/>
    <m/>
    <m/>
    <m/>
  </r>
  <r>
    <x v="173"/>
    <x v="173"/>
    <s v="AEA-067"/>
    <n v="26616"/>
    <x v="43"/>
    <n v="7485"/>
    <m/>
    <x v="91"/>
    <x v="32"/>
    <s v="164-0000"/>
    <x v="89"/>
    <x v="10"/>
    <s v="PG1"/>
    <s v="Petroleum Liquids"/>
    <x v="3"/>
    <n v="2021"/>
    <x v="2"/>
    <s v="S"/>
    <n v="0.3"/>
    <m/>
    <s v=" "/>
    <n v="0.3"/>
    <n v="0.3"/>
    <n v="0.1"/>
    <s v="N"/>
    <s v=" "/>
    <s v=" "/>
    <x v="1"/>
    <s v="X"/>
    <n v="8"/>
    <n v="1987"/>
    <n v="10"/>
    <n v="2013"/>
    <s v="Y"/>
    <s v="Electric Utility"/>
    <n v="1"/>
    <s v="DFO"/>
    <s v=""/>
    <s v=""/>
    <s v=""/>
    <s v=" "/>
    <s v="1H"/>
    <s v="N"/>
    <s v=""/>
    <s v=""/>
    <m/>
    <m/>
    <m/>
  </r>
  <r>
    <x v="173"/>
    <x v="173"/>
    <s v="AEA-067"/>
    <n v="26616"/>
    <x v="43"/>
    <n v="7485"/>
    <m/>
    <x v="91"/>
    <x v="32"/>
    <s v="164-0000"/>
    <x v="89"/>
    <x v="10"/>
    <s v="PG2"/>
    <s v="Petroleum Liquids"/>
    <x v="3"/>
    <n v="2021"/>
    <x v="2"/>
    <s v="S"/>
    <n v="0.3"/>
    <m/>
    <s v=" "/>
    <n v="0.3"/>
    <n v="0.3"/>
    <n v="0.1"/>
    <s v="N"/>
    <s v=" "/>
    <s v=" "/>
    <x v="1"/>
    <s v="X"/>
    <n v="8"/>
    <n v="1987"/>
    <n v="10"/>
    <n v="2013"/>
    <s v="Y"/>
    <s v="Electric Utility"/>
    <n v="1"/>
    <s v="DFO"/>
    <s v=""/>
    <s v=""/>
    <s v=""/>
    <s v=" "/>
    <s v="1H"/>
    <s v="N"/>
    <s v=""/>
    <s v=""/>
    <m/>
    <m/>
    <m/>
  </r>
  <r>
    <x v="173"/>
    <x v="173"/>
    <s v="AEA-067"/>
    <n v="26616"/>
    <x v="43"/>
    <n v="7485"/>
    <m/>
    <x v="91"/>
    <x v="32"/>
    <s v="164-0000"/>
    <x v="89"/>
    <x v="10"/>
    <s v="PG3"/>
    <s v="Petroleum Liquids"/>
    <x v="3"/>
    <n v="2021"/>
    <x v="2"/>
    <s v="S"/>
    <n v="0.3"/>
    <m/>
    <s v=" "/>
    <n v="0.3"/>
    <n v="0.3"/>
    <n v="0.1"/>
    <s v="N"/>
    <s v=" "/>
    <s v=" "/>
    <x v="1"/>
    <s v="X"/>
    <n v="88"/>
    <n v="1987"/>
    <n v="1"/>
    <n v="2008"/>
    <s v="N"/>
    <s v="Electric Utility"/>
    <n v="1"/>
    <s v="DFO"/>
    <s v=""/>
    <s v=""/>
    <s v=""/>
    <s v=" "/>
    <s v="1H"/>
    <s v="N"/>
    <s v=""/>
    <s v=""/>
    <m/>
    <m/>
    <m/>
  </r>
  <r>
    <x v="173"/>
    <x v="173"/>
    <s v="AEA-067"/>
    <n v="26616"/>
    <x v="43"/>
    <n v="7485"/>
    <m/>
    <x v="91"/>
    <x v="32"/>
    <s v="164-0000"/>
    <x v="89"/>
    <x v="10"/>
    <s v="PG4"/>
    <s v="Petroleum Liquids"/>
    <x v="3"/>
    <n v="2021"/>
    <x v="2"/>
    <s v="S"/>
    <n v="0.4"/>
    <m/>
    <s v=" "/>
    <n v="0.4"/>
    <n v="0.4"/>
    <n v="0.2"/>
    <s v="N"/>
    <s v=" "/>
    <s v=" "/>
    <x v="1"/>
    <s v="X"/>
    <n v="88"/>
    <n v="1992"/>
    <n v="1"/>
    <n v="2008"/>
    <s v="N"/>
    <s v="Electric Utility"/>
    <n v="1"/>
    <s v="DFO"/>
    <s v=""/>
    <s v=""/>
    <s v=""/>
    <s v=" "/>
    <s v="1H"/>
    <s v="N"/>
    <s v=""/>
    <s v=""/>
    <m/>
    <m/>
    <m/>
  </r>
  <r>
    <x v="173"/>
    <x v="173"/>
    <s v="AEA-067"/>
    <n v="26616"/>
    <x v="43"/>
    <n v="7485"/>
    <m/>
    <x v="91"/>
    <x v="32"/>
    <s v="164-0000"/>
    <x v="89"/>
    <x v="10"/>
    <s v="PG5"/>
    <s v="Petroleum Liquids"/>
    <x v="3"/>
    <n v="2021"/>
    <x v="2"/>
    <s v="S"/>
    <n v="0.2"/>
    <m/>
    <s v=" "/>
    <n v="0.2"/>
    <n v="0.2"/>
    <n v="0.1"/>
    <s v="N"/>
    <s v=" "/>
    <s v=" "/>
    <x v="1"/>
    <s v="X"/>
    <n v="88"/>
    <n v="1980"/>
    <n v="1"/>
    <n v="2008"/>
    <s v="N"/>
    <s v="Electric Utility"/>
    <n v="1"/>
    <s v="DFO"/>
    <s v=""/>
    <s v=""/>
    <s v=""/>
    <s v=" "/>
    <s v="1H"/>
    <s v="N"/>
    <s v=""/>
    <s v=""/>
    <m/>
    <m/>
    <m/>
  </r>
  <r>
    <x v="174"/>
    <x v="174"/>
    <s v="AEA-067"/>
    <n v="26616"/>
    <x v="43"/>
    <n v="7486"/>
    <m/>
    <x v="92"/>
    <x v="32"/>
    <s v="165-0000"/>
    <x v="90"/>
    <x v="10"/>
    <s v="PG10"/>
    <s v="Petroleum Liquids"/>
    <x v="3"/>
    <n v="2021"/>
    <x v="2"/>
    <s v="S"/>
    <n v="0.6"/>
    <m/>
    <n v="0.8"/>
    <n v="0.6"/>
    <n v="0.6"/>
    <n v="0.2"/>
    <s v="N"/>
    <s v=" "/>
    <s v=" "/>
    <x v="0"/>
    <s v="X"/>
    <n v="7"/>
    <n v="2013"/>
    <s v=" "/>
    <s v=" "/>
    <s v="N"/>
    <s v="Electric Utility"/>
    <n v="1"/>
    <s v="DFO"/>
    <s v=""/>
    <s v=""/>
    <s v=""/>
    <s v=" "/>
    <s v="1H"/>
    <s v="N"/>
    <s v="N"/>
    <s v=""/>
    <m/>
    <m/>
    <m/>
  </r>
  <r>
    <x v="174"/>
    <x v="174"/>
    <s v="AEA-067"/>
    <n v="26616"/>
    <x v="43"/>
    <n v="7486"/>
    <m/>
    <x v="92"/>
    <x v="32"/>
    <s v="165-0000"/>
    <x v="90"/>
    <x v="10"/>
    <s v="PG7"/>
    <s v="Petroleum Liquids"/>
    <x v="3"/>
    <n v="2021"/>
    <x v="2"/>
    <s v="S"/>
    <n v="0.6"/>
    <m/>
    <n v="0.8"/>
    <n v="0.6"/>
    <n v="0.6"/>
    <n v="0.1"/>
    <s v="N"/>
    <s v=" "/>
    <s v=" "/>
    <x v="0"/>
    <s v="X"/>
    <n v="7"/>
    <n v="2013"/>
    <s v=" "/>
    <s v=" "/>
    <s v="N"/>
    <s v="Electric Utility"/>
    <n v="1"/>
    <s v="DFO"/>
    <s v=""/>
    <s v=""/>
    <s v=""/>
    <s v=" "/>
    <s v="1H"/>
    <s v="N"/>
    <s v="N"/>
    <s v=""/>
    <m/>
    <m/>
    <m/>
  </r>
  <r>
    <x v="174"/>
    <x v="174"/>
    <s v="AEA-067"/>
    <n v="26616"/>
    <x v="43"/>
    <n v="7486"/>
    <m/>
    <x v="92"/>
    <x v="32"/>
    <s v="165-0000"/>
    <x v="90"/>
    <x v="10"/>
    <s v="PG8"/>
    <s v="Petroleum Liquids"/>
    <x v="3"/>
    <n v="2021"/>
    <x v="2"/>
    <s v="S"/>
    <n v="0.6"/>
    <m/>
    <n v="0.8"/>
    <n v="0.6"/>
    <n v="0.6"/>
    <n v="0.3"/>
    <s v="N"/>
    <s v=" "/>
    <s v=" "/>
    <x v="0"/>
    <s v="X"/>
    <n v="7"/>
    <n v="2013"/>
    <s v=" "/>
    <s v=" "/>
    <s v="N"/>
    <s v="Electric Utility"/>
    <n v="1"/>
    <s v="DFO"/>
    <s v=""/>
    <s v=""/>
    <s v=""/>
    <s v=" "/>
    <s v="1H"/>
    <s v="N"/>
    <s v="N"/>
    <s v=""/>
    <m/>
    <m/>
    <m/>
  </r>
  <r>
    <x v="174"/>
    <x v="174"/>
    <s v="AEA-067"/>
    <n v="26616"/>
    <x v="43"/>
    <n v="7486"/>
    <m/>
    <x v="92"/>
    <x v="32"/>
    <s v="165-0000"/>
    <x v="90"/>
    <x v="10"/>
    <s v="PG9"/>
    <s v="Petroleum Liquids"/>
    <x v="3"/>
    <n v="2021"/>
    <x v="2"/>
    <s v="S"/>
    <n v="0.6"/>
    <m/>
    <n v="0.8"/>
    <n v="0.6"/>
    <n v="0.6"/>
    <n v="0.3"/>
    <s v="N"/>
    <s v=" "/>
    <s v=" "/>
    <x v="0"/>
    <s v="X"/>
    <n v="7"/>
    <n v="2013"/>
    <s v=" "/>
    <s v=" "/>
    <s v="N"/>
    <s v="Electric Utility"/>
    <n v="1"/>
    <s v="DFO"/>
    <s v=""/>
    <s v=""/>
    <s v=""/>
    <s v=" "/>
    <s v="1H"/>
    <s v="N"/>
    <s v="N"/>
    <s v=""/>
    <m/>
    <m/>
    <m/>
  </r>
  <r>
    <x v="174"/>
    <x v="174"/>
    <s v="AEA-067"/>
    <n v="26616"/>
    <x v="43"/>
    <n v="7486"/>
    <m/>
    <x v="92"/>
    <x v="32"/>
    <s v="165-0000"/>
    <x v="90"/>
    <x v="10"/>
    <s v="PG1A"/>
    <s v="Petroleum Liquids"/>
    <x v="3"/>
    <n v="2021"/>
    <x v="2"/>
    <s v="S"/>
    <n v="0.3"/>
    <m/>
    <s v=" "/>
    <n v="0.3"/>
    <n v="0.3"/>
    <n v="0.1"/>
    <s v="N"/>
    <s v=" "/>
    <s v=" "/>
    <x v="1"/>
    <s v="X"/>
    <n v="10"/>
    <n v="2000"/>
    <n v="7"/>
    <n v="2013"/>
    <s v="Y"/>
    <s v="Electric Utility"/>
    <n v="1"/>
    <s v="DFO"/>
    <s v=""/>
    <s v=""/>
    <s v=""/>
    <s v=" "/>
    <s v="1H"/>
    <s v="N"/>
    <s v=""/>
    <s v=""/>
    <m/>
    <m/>
    <m/>
  </r>
  <r>
    <x v="174"/>
    <x v="174"/>
    <s v="AEA-067"/>
    <n v="26616"/>
    <x v="43"/>
    <n v="7486"/>
    <m/>
    <x v="92"/>
    <x v="32"/>
    <s v="165-0000"/>
    <x v="90"/>
    <x v="10"/>
    <s v="PG2A"/>
    <s v="Petroleum Liquids"/>
    <x v="3"/>
    <n v="2021"/>
    <x v="2"/>
    <s v="S"/>
    <n v="0.3"/>
    <m/>
    <s v=" "/>
    <n v="0.3"/>
    <n v="0.3"/>
    <n v="0.1"/>
    <s v="N"/>
    <s v=" "/>
    <s v=" "/>
    <x v="1"/>
    <s v="X"/>
    <n v="10"/>
    <n v="2000"/>
    <n v="7"/>
    <n v="2013"/>
    <s v="Y"/>
    <s v="Electric Utility"/>
    <n v="1"/>
    <s v="DFO"/>
    <s v=""/>
    <s v=""/>
    <s v=""/>
    <s v=" "/>
    <s v="1H"/>
    <s v="N"/>
    <s v=""/>
    <s v=""/>
    <m/>
    <m/>
    <m/>
  </r>
  <r>
    <x v="174"/>
    <x v="174"/>
    <s v="AEA-067"/>
    <n v="26616"/>
    <x v="43"/>
    <n v="7486"/>
    <m/>
    <x v="92"/>
    <x v="32"/>
    <s v="165-0000"/>
    <x v="90"/>
    <x v="10"/>
    <s v="PG3"/>
    <s v="Petroleum Liquids"/>
    <x v="3"/>
    <n v="2021"/>
    <x v="2"/>
    <s v="S"/>
    <n v="0.2"/>
    <m/>
    <s v=" "/>
    <n v="0.2"/>
    <n v="0.2"/>
    <n v="0.1"/>
    <s v="N"/>
    <s v=" "/>
    <s v=" "/>
    <x v="1"/>
    <s v="X"/>
    <n v="88"/>
    <n v="1990"/>
    <n v="12"/>
    <n v="2000"/>
    <s v="Y"/>
    <s v="Electric Utility"/>
    <n v="1"/>
    <s v="DFO"/>
    <s v=""/>
    <s v=""/>
    <s v=""/>
    <s v=" "/>
    <s v="1H"/>
    <s v="N"/>
    <s v=""/>
    <s v=""/>
    <m/>
    <m/>
    <m/>
  </r>
  <r>
    <x v="174"/>
    <x v="174"/>
    <s v="AEA-067"/>
    <n v="26616"/>
    <x v="43"/>
    <n v="7486"/>
    <m/>
    <x v="92"/>
    <x v="32"/>
    <s v="165-0000"/>
    <x v="90"/>
    <x v="10"/>
    <s v="PG3A"/>
    <s v="Petroleum Liquids"/>
    <x v="3"/>
    <n v="2021"/>
    <x v="2"/>
    <s v="S"/>
    <n v="0.3"/>
    <m/>
    <s v=" "/>
    <n v="0.3"/>
    <n v="0.3"/>
    <n v="0.1"/>
    <s v="N"/>
    <s v=" "/>
    <s v=" "/>
    <x v="1"/>
    <s v="X"/>
    <n v="11"/>
    <n v="2002"/>
    <n v="7"/>
    <n v="2013"/>
    <s v="Y"/>
    <s v="Electric Utility"/>
    <n v="1"/>
    <s v="DFO"/>
    <s v=""/>
    <s v=""/>
    <s v=""/>
    <s v=" "/>
    <s v="1H"/>
    <s v="N"/>
    <s v=""/>
    <s v=""/>
    <m/>
    <m/>
    <m/>
  </r>
  <r>
    <x v="174"/>
    <x v="174"/>
    <s v="AEA-067"/>
    <n v="26616"/>
    <x v="43"/>
    <n v="7486"/>
    <m/>
    <x v="92"/>
    <x v="32"/>
    <s v="165-0000"/>
    <x v="90"/>
    <x v="10"/>
    <s v="PG4"/>
    <s v="Petroleum Liquids"/>
    <x v="3"/>
    <n v="2021"/>
    <x v="2"/>
    <s v="S"/>
    <n v="0.2"/>
    <m/>
    <s v=" "/>
    <n v="0.2"/>
    <n v="0.2"/>
    <n v="0.1"/>
    <s v="N"/>
    <s v=" "/>
    <s v=" "/>
    <x v="1"/>
    <s v="X"/>
    <n v="88"/>
    <n v="1990"/>
    <n v="11"/>
    <n v="2002"/>
    <s v="N"/>
    <s v="Electric Utility"/>
    <n v="1"/>
    <s v="DFO"/>
    <s v=""/>
    <s v=""/>
    <s v=""/>
    <s v=" "/>
    <s v="1H"/>
    <s v="N"/>
    <s v=""/>
    <s v=""/>
    <m/>
    <m/>
    <m/>
  </r>
  <r>
    <x v="174"/>
    <x v="174"/>
    <s v="AEA-067"/>
    <n v="26616"/>
    <x v="43"/>
    <n v="7486"/>
    <m/>
    <x v="92"/>
    <x v="32"/>
    <s v="165-0000"/>
    <x v="90"/>
    <x v="10"/>
    <s v="PG4A"/>
    <s v="Petroleum Liquids"/>
    <x v="3"/>
    <n v="2021"/>
    <x v="2"/>
    <s v="S"/>
    <n v="0.3"/>
    <m/>
    <s v=" "/>
    <n v="0.3"/>
    <n v="0.3"/>
    <n v="0.1"/>
    <s v="N"/>
    <s v=" "/>
    <s v=" "/>
    <x v="1"/>
    <s v="X"/>
    <n v="11"/>
    <n v="2002"/>
    <n v="7"/>
    <n v="2013"/>
    <s v="Y"/>
    <s v="Electric Utility"/>
    <n v="1"/>
    <s v="DFO"/>
    <s v=""/>
    <s v=""/>
    <s v=""/>
    <s v=" "/>
    <s v="1H"/>
    <s v="N"/>
    <s v=""/>
    <s v=""/>
    <m/>
    <m/>
    <m/>
  </r>
  <r>
    <x v="174"/>
    <x v="174"/>
    <s v="AEA-067"/>
    <n v="26616"/>
    <x v="43"/>
    <n v="7486"/>
    <m/>
    <x v="92"/>
    <x v="32"/>
    <s v="165-0000"/>
    <x v="90"/>
    <x v="10"/>
    <s v="PG5"/>
    <s v="Petroleum Liquids"/>
    <x v="3"/>
    <n v="2021"/>
    <x v="2"/>
    <s v="S"/>
    <n v="0.3"/>
    <m/>
    <s v=" "/>
    <n v="0.3"/>
    <n v="0.3"/>
    <n v="0.1"/>
    <s v="N"/>
    <s v=" "/>
    <s v=" "/>
    <x v="1"/>
    <s v="X"/>
    <n v="11"/>
    <n v="2002"/>
    <n v="7"/>
    <n v="2013"/>
    <s v="Y"/>
    <s v="Electric Utility"/>
    <n v="1"/>
    <s v="DFO"/>
    <s v=""/>
    <s v=""/>
    <s v=""/>
    <s v=" "/>
    <s v="1H"/>
    <s v="N"/>
    <s v=""/>
    <s v=""/>
    <m/>
    <m/>
    <m/>
  </r>
  <r>
    <x v="174"/>
    <x v="174"/>
    <s v="AEA-067"/>
    <n v="26616"/>
    <x v="43"/>
    <n v="7486"/>
    <m/>
    <x v="92"/>
    <x v="32"/>
    <s v="165-0000"/>
    <x v="90"/>
    <x v="10"/>
    <s v="PG6"/>
    <s v="Petroleum Liquids"/>
    <x v="3"/>
    <n v="2021"/>
    <x v="2"/>
    <s v="S"/>
    <n v="0.3"/>
    <m/>
    <s v=" "/>
    <n v="0.3"/>
    <n v="0.3"/>
    <n v="0.1"/>
    <s v="N"/>
    <s v=" "/>
    <s v=" "/>
    <x v="1"/>
    <s v="X"/>
    <n v="11"/>
    <n v="2002"/>
    <n v="7"/>
    <n v="2013"/>
    <s v="N"/>
    <s v="Electric Utility"/>
    <n v="1"/>
    <s v="DFO"/>
    <s v=""/>
    <s v=""/>
    <s v=""/>
    <s v=" "/>
    <s v="1H"/>
    <s v="N"/>
    <s v=""/>
    <s v=""/>
    <m/>
    <m/>
    <m/>
  </r>
  <r>
    <x v="175"/>
    <x v="175"/>
    <s v="AEA-067"/>
    <n v="26616"/>
    <x v="43"/>
    <n v="7488"/>
    <m/>
    <x v="93"/>
    <x v="32"/>
    <s v="166-0000"/>
    <x v="91"/>
    <x v="10"/>
    <s v="PG1"/>
    <s v="Petroleum Liquids"/>
    <x v="3"/>
    <n v="2021"/>
    <x v="2"/>
    <s v="S"/>
    <n v="0.4"/>
    <m/>
    <n v="0.8"/>
    <n v="0.4"/>
    <n v="0.4"/>
    <n v="0.2"/>
    <s v="N"/>
    <s v=" "/>
    <s v=" "/>
    <x v="0"/>
    <s v="X"/>
    <n v="8"/>
    <n v="1988"/>
    <s v=" "/>
    <s v=" "/>
    <s v="N"/>
    <s v="Electric Utility"/>
    <n v="1"/>
    <s v="DFO"/>
    <s v=""/>
    <s v=""/>
    <s v=""/>
    <s v=" "/>
    <s v="1H"/>
    <s v="N"/>
    <s v="N"/>
    <s v=""/>
    <m/>
    <m/>
    <m/>
  </r>
  <r>
    <x v="175"/>
    <x v="175"/>
    <s v="AEA-067"/>
    <n v="26616"/>
    <x v="43"/>
    <n v="7488"/>
    <m/>
    <x v="93"/>
    <x v="32"/>
    <s v="166-0000"/>
    <x v="91"/>
    <x v="10"/>
    <s v="PG2"/>
    <s v="Petroleum Liquids"/>
    <x v="3"/>
    <n v="2021"/>
    <x v="2"/>
    <s v="S"/>
    <n v="0.4"/>
    <m/>
    <n v="0.8"/>
    <n v="0.4"/>
    <n v="0.4"/>
    <n v="0.2"/>
    <s v="N"/>
    <s v=" "/>
    <s v=" "/>
    <x v="0"/>
    <s v="X"/>
    <n v="8"/>
    <n v="1988"/>
    <s v=" "/>
    <s v=" "/>
    <s v="N"/>
    <s v="Electric Utility"/>
    <n v="1"/>
    <s v="DFO"/>
    <s v=""/>
    <s v=""/>
    <s v=""/>
    <s v=" "/>
    <s v="1H"/>
    <s v="N"/>
    <s v="N"/>
    <s v=""/>
    <m/>
    <m/>
    <m/>
  </r>
  <r>
    <x v="175"/>
    <x v="175"/>
    <s v="AEA-067"/>
    <n v="26616"/>
    <x v="43"/>
    <n v="7488"/>
    <m/>
    <x v="93"/>
    <x v="32"/>
    <s v="166-0000"/>
    <x v="91"/>
    <x v="10"/>
    <s v="PG3"/>
    <s v="Petroleum Liquids"/>
    <x v="3"/>
    <n v="2021"/>
    <x v="2"/>
    <s v="S"/>
    <n v="0.4"/>
    <m/>
    <n v="0.8"/>
    <n v="0.4"/>
    <n v="0.4"/>
    <n v="0.2"/>
    <s v="N"/>
    <s v=" "/>
    <s v=" "/>
    <x v="0"/>
    <s v="X"/>
    <n v="8"/>
    <n v="1989"/>
    <s v=" "/>
    <s v=" "/>
    <s v="N"/>
    <s v="Electric Utility"/>
    <n v="1"/>
    <s v="DFO"/>
    <s v=""/>
    <s v=""/>
    <s v=""/>
    <s v=" "/>
    <s v="1H"/>
    <s v="N"/>
    <s v="N"/>
    <s v=""/>
    <m/>
    <m/>
    <m/>
  </r>
  <r>
    <x v="175"/>
    <x v="175"/>
    <s v="AEA-067"/>
    <n v="26616"/>
    <x v="43"/>
    <n v="7488"/>
    <m/>
    <x v="93"/>
    <x v="32"/>
    <s v="166-0000"/>
    <x v="91"/>
    <x v="10"/>
    <s v="PG4A"/>
    <s v="Petroleum Liquids"/>
    <x v="3"/>
    <n v="2021"/>
    <x v="2"/>
    <s v="S"/>
    <n v="0.9"/>
    <m/>
    <n v="0.8"/>
    <n v="0.9"/>
    <n v="0.9"/>
    <n v="0.4"/>
    <s v="N"/>
    <s v=" "/>
    <s v=" "/>
    <x v="0"/>
    <s v="X"/>
    <n v="10"/>
    <n v="2001"/>
    <s v=" "/>
    <s v=" "/>
    <s v="N"/>
    <s v="Electric Utility"/>
    <n v="1"/>
    <s v="DFO"/>
    <s v=""/>
    <s v=""/>
    <s v=""/>
    <s v=" "/>
    <s v="1H"/>
    <s v="N"/>
    <s v="N"/>
    <s v=""/>
    <m/>
    <m/>
    <m/>
  </r>
  <r>
    <x v="175"/>
    <x v="175"/>
    <s v="AEA-067"/>
    <n v="26616"/>
    <x v="43"/>
    <n v="7488"/>
    <m/>
    <x v="93"/>
    <x v="32"/>
    <s v="166-0000"/>
    <x v="91"/>
    <x v="10"/>
    <s v="PG5"/>
    <s v="Petroleum Liquids"/>
    <x v="3"/>
    <n v="2021"/>
    <x v="2"/>
    <s v="S"/>
    <n v="0.9"/>
    <m/>
    <n v="0.8"/>
    <n v="0.9"/>
    <n v="0.9"/>
    <n v="0.4"/>
    <s v="N"/>
    <s v=" "/>
    <s v=" "/>
    <x v="0"/>
    <s v="X"/>
    <n v="10"/>
    <n v="2001"/>
    <s v=" "/>
    <s v=" "/>
    <s v="N"/>
    <s v="Electric Utility"/>
    <n v="1"/>
    <s v="DFO"/>
    <s v=""/>
    <s v=""/>
    <s v=""/>
    <s v=" "/>
    <s v="1H"/>
    <s v="N"/>
    <s v="N"/>
    <s v=""/>
    <m/>
    <m/>
    <m/>
  </r>
  <r>
    <x v="175"/>
    <x v="175"/>
    <s v="AEA-067"/>
    <n v="26616"/>
    <x v="43"/>
    <n v="7488"/>
    <m/>
    <x v="93"/>
    <x v="32"/>
    <s v="166-0000"/>
    <x v="91"/>
    <x v="10"/>
    <s v="PG4"/>
    <s v="Petroleum Liquids"/>
    <x v="3"/>
    <n v="2021"/>
    <x v="2"/>
    <s v="S"/>
    <n v="0.3"/>
    <m/>
    <s v=" "/>
    <n v="0.3"/>
    <n v="0.3"/>
    <n v="0.1"/>
    <s v="N"/>
    <s v=" "/>
    <s v=" "/>
    <x v="1"/>
    <s v="X"/>
    <n v="88"/>
    <n v="1988"/>
    <n v="1"/>
    <n v="2003"/>
    <s v="N"/>
    <s v="Electric Utility"/>
    <n v="1"/>
    <s v="DFO"/>
    <s v=""/>
    <s v=""/>
    <s v=""/>
    <s v=" "/>
    <s v="1H"/>
    <s v="N"/>
    <s v=""/>
    <s v=""/>
    <m/>
    <m/>
    <m/>
  </r>
  <r>
    <x v="176"/>
    <x v="176"/>
    <s v="AEA-025"/>
    <m/>
    <x v="44"/>
    <m/>
    <m/>
    <x v="94"/>
    <x v="33"/>
    <s v="106-0000"/>
    <x v="92"/>
    <x v="4"/>
    <n v="3"/>
    <s v="Internal Combustion Engine"/>
    <x v="3"/>
    <n v="2021"/>
    <x v="3"/>
    <m/>
    <n v="0.09"/>
    <m/>
    <m/>
    <m/>
    <m/>
    <m/>
    <m/>
    <m/>
    <m/>
    <x v="0"/>
    <m/>
    <n v="8"/>
    <n v="2017"/>
    <m/>
    <m/>
    <m/>
    <s v="Electric Utility"/>
    <m/>
    <s v="DFO"/>
    <m/>
    <m/>
    <m/>
    <m/>
    <m/>
    <m/>
    <m/>
    <m/>
    <m/>
    <s v="John Deere"/>
    <s v="SE206946"/>
  </r>
  <r>
    <x v="176"/>
    <x v="176"/>
    <s v="AEA-025"/>
    <m/>
    <x v="44"/>
    <m/>
    <m/>
    <x v="94"/>
    <x v="33"/>
    <s v="106-0000"/>
    <x v="92"/>
    <x v="4"/>
    <n v="1"/>
    <s v="Internal Combustion Engine"/>
    <x v="3"/>
    <n v="2021"/>
    <x v="3"/>
    <m/>
    <n v="0.1"/>
    <m/>
    <m/>
    <m/>
    <m/>
    <m/>
    <m/>
    <m/>
    <m/>
    <x v="0"/>
    <m/>
    <n v="8"/>
    <n v="2020"/>
    <m/>
    <m/>
    <m/>
    <s v="Electric Utility"/>
    <m/>
    <s v="DFO"/>
    <m/>
    <m/>
    <m/>
    <m/>
    <m/>
    <m/>
    <m/>
    <m/>
    <m/>
    <s v="John Deere"/>
    <s v="4045AFM85"/>
  </r>
  <r>
    <x v="176"/>
    <x v="176"/>
    <s v="AEA-025"/>
    <m/>
    <x v="44"/>
    <m/>
    <m/>
    <x v="94"/>
    <x v="33"/>
    <s v="106-0000"/>
    <x v="92"/>
    <x v="4"/>
    <n v="2"/>
    <s v="Internal Combustion Engine"/>
    <x v="3"/>
    <n v="2021"/>
    <x v="3"/>
    <m/>
    <n v="0.1"/>
    <m/>
    <m/>
    <m/>
    <m/>
    <m/>
    <m/>
    <m/>
    <m/>
    <x v="0"/>
    <m/>
    <n v="8"/>
    <n v="2020"/>
    <m/>
    <m/>
    <m/>
    <s v="Electric Utility"/>
    <m/>
    <s v="DFO"/>
    <m/>
    <m/>
    <m/>
    <m/>
    <m/>
    <m/>
    <m/>
    <m/>
    <m/>
    <s v="John Deere "/>
    <s v="4045AFM85"/>
  </r>
  <r>
    <x v="177"/>
    <x v="177"/>
    <s v="AEA-033"/>
    <n v="6915"/>
    <x v="45"/>
    <n v="7437"/>
    <m/>
    <x v="95"/>
    <x v="34"/>
    <s v="115-0000"/>
    <x v="93"/>
    <x v="4"/>
    <s v="1A"/>
    <s v="Petroleum Liquids"/>
    <x v="3"/>
    <n v="2021"/>
    <x v="2"/>
    <s v="S"/>
    <n v="0.8"/>
    <m/>
    <n v="0.8"/>
    <n v="0.8"/>
    <n v="0.8"/>
    <n v="0.4"/>
    <s v="N"/>
    <s v=" "/>
    <s v=" "/>
    <x v="0"/>
    <s v="X"/>
    <n v="6"/>
    <n v="1999"/>
    <s v=" "/>
    <s v=" "/>
    <s v="N"/>
    <s v="Electric Utility"/>
    <n v="1"/>
    <s v="DFO"/>
    <s v=""/>
    <s v=""/>
    <s v=""/>
    <s v=" "/>
    <s v="10M"/>
    <s v="N"/>
    <s v="N"/>
    <s v="N"/>
    <m/>
    <m/>
    <m/>
  </r>
  <r>
    <x v="177"/>
    <x v="177"/>
    <s v="AEA-033"/>
    <n v="6915"/>
    <x v="45"/>
    <n v="7437"/>
    <m/>
    <x v="95"/>
    <x v="34"/>
    <s v="115-0000"/>
    <x v="93"/>
    <x v="4"/>
    <s v="2A"/>
    <s v="Petroleum Liquids"/>
    <x v="3"/>
    <n v="2021"/>
    <x v="2"/>
    <s v="S"/>
    <n v="0.5"/>
    <m/>
    <n v="0.8"/>
    <n v="0.5"/>
    <n v="0.5"/>
    <n v="0.3"/>
    <s v="N"/>
    <s v=" "/>
    <s v=" "/>
    <x v="0"/>
    <s v="X"/>
    <n v="8"/>
    <n v="2015"/>
    <s v=" "/>
    <s v=" "/>
    <s v="N"/>
    <s v="Electric Utility"/>
    <n v="1"/>
    <s v="DFO"/>
    <s v=""/>
    <s v=""/>
    <s v=""/>
    <n v="0"/>
    <s v="10M"/>
    <s v="N"/>
    <s v="N"/>
    <s v="N"/>
    <m/>
    <m/>
    <m/>
  </r>
  <r>
    <x v="177"/>
    <x v="177"/>
    <s v="AEA-033"/>
    <n v="6915"/>
    <x v="45"/>
    <n v="7437"/>
    <m/>
    <x v="95"/>
    <x v="34"/>
    <s v="115-0000"/>
    <x v="93"/>
    <x v="4"/>
    <s v="3A"/>
    <s v="Petroleum Liquids"/>
    <x v="3"/>
    <n v="2021"/>
    <x v="2"/>
    <s v="S"/>
    <n v="0.8"/>
    <m/>
    <n v="0.8"/>
    <n v="0.8"/>
    <n v="0.8"/>
    <n v="0.4"/>
    <s v="N"/>
    <s v=" "/>
    <s v=" "/>
    <x v="0"/>
    <s v="X"/>
    <n v="6"/>
    <n v="2009"/>
    <n v="9"/>
    <n v="2022"/>
    <s v="N"/>
    <s v="Electric Utility"/>
    <n v="1"/>
    <s v="DFO"/>
    <s v=""/>
    <s v=""/>
    <s v=""/>
    <s v=" "/>
    <s v="10M"/>
    <s v="N"/>
    <s v=""/>
    <s v=""/>
    <m/>
    <m/>
    <m/>
  </r>
  <r>
    <x v="177"/>
    <x v="177"/>
    <s v="AEA-033"/>
    <n v="6915"/>
    <x v="45"/>
    <n v="7437"/>
    <m/>
    <x v="95"/>
    <x v="34"/>
    <s v="115-0000"/>
    <x v="93"/>
    <x v="4"/>
    <s v="4A"/>
    <s v="Petroleum Liquids"/>
    <x v="3"/>
    <n v="2021"/>
    <x v="2"/>
    <s v="S"/>
    <n v="1"/>
    <m/>
    <n v="0.8"/>
    <n v="1"/>
    <n v="1"/>
    <n v="0.5"/>
    <s v="N"/>
    <s v=" "/>
    <s v=" "/>
    <x v="0"/>
    <s v="X"/>
    <n v="5"/>
    <n v="2004"/>
    <s v=" "/>
    <s v=" "/>
    <s v="N"/>
    <s v="Electric Utility"/>
    <n v="1"/>
    <s v="DFO"/>
    <s v=""/>
    <s v=""/>
    <s v=""/>
    <s v=" "/>
    <s v="10M"/>
    <s v="N"/>
    <s v=""/>
    <s v=""/>
    <m/>
    <m/>
    <m/>
  </r>
  <r>
    <x v="177"/>
    <x v="177"/>
    <s v="AEA-033"/>
    <n v="6915"/>
    <x v="45"/>
    <n v="7437"/>
    <m/>
    <x v="95"/>
    <x v="34"/>
    <s v="115-0000"/>
    <x v="93"/>
    <x v="4"/>
    <s v="5A"/>
    <s v="Petroleum Liquids"/>
    <x v="3"/>
    <n v="2021"/>
    <x v="2"/>
    <s v="S"/>
    <n v="0.8"/>
    <m/>
    <n v="0.8"/>
    <n v="0.8"/>
    <n v="0.8"/>
    <n v="0.4"/>
    <s v="N"/>
    <s v=" "/>
    <s v=" "/>
    <x v="0"/>
    <s v="X"/>
    <n v="6"/>
    <n v="2009"/>
    <s v=" "/>
    <s v=" "/>
    <s v="N"/>
    <s v="Electric Utility"/>
    <n v="1"/>
    <s v="DFO"/>
    <s v=""/>
    <s v=""/>
    <s v=""/>
    <s v=" "/>
    <s v="10M"/>
    <s v="N"/>
    <s v="N"/>
    <s v=""/>
    <m/>
    <m/>
    <m/>
  </r>
  <r>
    <x v="177"/>
    <x v="177"/>
    <s v="AEA-033"/>
    <n v="6915"/>
    <x v="45"/>
    <n v="7437"/>
    <m/>
    <x v="95"/>
    <x v="34"/>
    <s v="115-0000"/>
    <x v="93"/>
    <x v="4"/>
    <s v="2"/>
    <s v="Petroleum Liquids"/>
    <x v="3"/>
    <n v="2021"/>
    <x v="2"/>
    <s v="S"/>
    <n v="0.8"/>
    <m/>
    <s v=" "/>
    <n v="0.7"/>
    <n v="0.7"/>
    <s v=" "/>
    <s v="N"/>
    <s v=" "/>
    <s v=" "/>
    <x v="1"/>
    <s v="X"/>
    <n v="1"/>
    <n v="1990"/>
    <n v="5"/>
    <n v="2013"/>
    <s v="N"/>
    <s v="Electric Utility"/>
    <n v="1"/>
    <s v="DFO"/>
    <s v=""/>
    <s v=""/>
    <s v=""/>
    <s v=" "/>
    <s v=""/>
    <s v="N"/>
    <s v="N"/>
    <s v="N"/>
    <m/>
    <m/>
    <m/>
  </r>
  <r>
    <x v="177"/>
    <x v="177"/>
    <s v="AEA-033"/>
    <n v="6915"/>
    <x v="45"/>
    <n v="7437"/>
    <m/>
    <x v="95"/>
    <x v="34"/>
    <s v="115-0000"/>
    <x v="93"/>
    <x v="4"/>
    <s v="3"/>
    <s v="Petroleum Liquids"/>
    <x v="3"/>
    <n v="2021"/>
    <x v="2"/>
    <s v="S"/>
    <n v="0.8"/>
    <m/>
    <s v=" "/>
    <n v="0.7"/>
    <n v="0.7"/>
    <s v=" "/>
    <s v="N"/>
    <s v=" "/>
    <s v=" "/>
    <x v="1"/>
    <s v="X"/>
    <n v="1"/>
    <n v="1990"/>
    <n v="1"/>
    <n v="2009"/>
    <s v="N"/>
    <s v="Electric Utility"/>
    <n v="1"/>
    <s v="DFO"/>
    <s v=""/>
    <s v=""/>
    <s v=""/>
    <s v=" "/>
    <s v=""/>
    <s v="N"/>
    <s v=""/>
    <s v=""/>
    <m/>
    <m/>
    <m/>
  </r>
  <r>
    <x v="177"/>
    <x v="177"/>
    <s v="AEA-033"/>
    <n v="6915"/>
    <x v="45"/>
    <n v="7437"/>
    <m/>
    <x v="95"/>
    <x v="34"/>
    <s v="115-0000"/>
    <x v="93"/>
    <x v="4"/>
    <s v="4"/>
    <s v="Petroleum Liquids"/>
    <x v="3"/>
    <n v="2021"/>
    <x v="2"/>
    <s v="S"/>
    <n v="0.8"/>
    <m/>
    <s v=" "/>
    <n v="0.7"/>
    <n v="0.7"/>
    <s v=" "/>
    <s v="N"/>
    <s v=" "/>
    <s v=" "/>
    <x v="1"/>
    <s v="X"/>
    <n v="1"/>
    <n v="1990"/>
    <n v="3"/>
    <n v="2003"/>
    <s v="N"/>
    <s v="Electric Utility"/>
    <n v="1"/>
    <s v="DFO"/>
    <s v=""/>
    <s v=""/>
    <s v=""/>
    <s v=" "/>
    <s v=""/>
    <s v="N"/>
    <s v=""/>
    <s v=""/>
    <m/>
    <m/>
    <m/>
  </r>
  <r>
    <x v="177"/>
    <x v="177"/>
    <s v="AEA-033"/>
    <n v="6915"/>
    <x v="45"/>
    <n v="7437"/>
    <m/>
    <x v="95"/>
    <x v="34"/>
    <s v="115-0000"/>
    <x v="93"/>
    <x v="4"/>
    <s v="5"/>
    <s v="Petroleum Liquids"/>
    <x v="3"/>
    <n v="2021"/>
    <x v="2"/>
    <s v="S"/>
    <n v="0.8"/>
    <m/>
    <s v=" "/>
    <n v="0.7"/>
    <n v="0.7"/>
    <s v=" "/>
    <s v="N"/>
    <s v=" "/>
    <s v=" "/>
    <x v="1"/>
    <s v="X"/>
    <n v="1"/>
    <n v="1990"/>
    <n v="6"/>
    <n v="2008"/>
    <s v="N"/>
    <s v="Electric Utility"/>
    <n v="1"/>
    <s v="DFO"/>
    <s v=""/>
    <s v=""/>
    <s v=""/>
    <s v=" "/>
    <s v=""/>
    <s v="N"/>
    <s v=""/>
    <s v=""/>
    <m/>
    <m/>
    <m/>
  </r>
  <r>
    <x v="177"/>
    <x v="177"/>
    <s v="AEA-033"/>
    <n v="6915"/>
    <x v="45"/>
    <n v="7437"/>
    <m/>
    <x v="95"/>
    <x v="34"/>
    <s v="115-0000"/>
    <x v="93"/>
    <x v="4"/>
    <s v="6"/>
    <s v="Petroleum Liquids"/>
    <x v="3"/>
    <n v="2021"/>
    <x v="2"/>
    <s v="S"/>
    <n v="0.5"/>
    <m/>
    <n v="0.8"/>
    <n v="0.5"/>
    <n v="0.5"/>
    <n v="0.2"/>
    <s v="N"/>
    <s v=" "/>
    <s v=" "/>
    <x v="1"/>
    <s v="X"/>
    <n v="1"/>
    <n v="2013"/>
    <n v="10"/>
    <n v="2016"/>
    <s v="N"/>
    <s v="Electric Utility"/>
    <n v="1"/>
    <s v="DFO"/>
    <s v=""/>
    <s v=""/>
    <s v=""/>
    <s v=" "/>
    <s v="10M"/>
    <s v=""/>
    <s v="N"/>
    <s v=""/>
    <m/>
    <m/>
    <m/>
  </r>
  <r>
    <x v="177"/>
    <x v="177"/>
    <s v="AEA-033"/>
    <n v="6915"/>
    <x v="45"/>
    <n v="7437"/>
    <m/>
    <x v="95"/>
    <x v="34"/>
    <s v="115-0000"/>
    <x v="93"/>
    <x v="4"/>
    <s v="6A"/>
    <s v="Petroleum Liquids"/>
    <x v="3"/>
    <n v="2021"/>
    <x v="2"/>
    <s v="S"/>
    <n v="0.4"/>
    <m/>
    <s v=" "/>
    <n v="0.4"/>
    <n v="0.4"/>
    <s v=" "/>
    <s v="N"/>
    <s v=" "/>
    <s v=" "/>
    <x v="1"/>
    <s v="X"/>
    <n v="8"/>
    <n v="1997"/>
    <n v="10"/>
    <n v="2008"/>
    <s v="N"/>
    <s v="Electric Utility"/>
    <n v="1"/>
    <s v="DFO"/>
    <s v=""/>
    <s v=""/>
    <s v=""/>
    <s v=" "/>
    <s v="10M"/>
    <s v=""/>
    <s v="N"/>
    <s v=""/>
    <m/>
    <m/>
    <m/>
  </r>
  <r>
    <x v="178"/>
    <x v="178"/>
    <s v="AEA-040"/>
    <n v="9188"/>
    <x v="46"/>
    <n v="7183"/>
    <s v="Tazimina"/>
    <x v="96"/>
    <x v="35"/>
    <s v="123-1983"/>
    <x v="94"/>
    <x v="8"/>
    <s v="H-1"/>
    <s v="Conventional Hydroelectric"/>
    <x v="0"/>
    <n v="2021"/>
    <x v="2"/>
    <s v="S"/>
    <n v="0.4"/>
    <m/>
    <n v="0.8"/>
    <n v="0.4"/>
    <n v="0.4"/>
    <n v="0"/>
    <s v="N"/>
    <n v="7"/>
    <n v="2013"/>
    <x v="0"/>
    <s v="X"/>
    <n v="9"/>
    <n v="1998"/>
    <s v=" "/>
    <s v=" "/>
    <s v="N"/>
    <s v="Electric Utility"/>
    <n v="1"/>
    <s v="WAT"/>
    <s v=""/>
    <s v=""/>
    <s v=""/>
    <s v=" "/>
    <s v="1H"/>
    <s v="N"/>
    <s v=""/>
    <s v=""/>
    <m/>
    <m/>
    <m/>
  </r>
  <r>
    <x v="178"/>
    <x v="178"/>
    <s v="AEA-040"/>
    <n v="9188"/>
    <x v="46"/>
    <n v="7183"/>
    <s v="Tazimina"/>
    <x v="96"/>
    <x v="35"/>
    <s v="123-1983"/>
    <x v="94"/>
    <x v="8"/>
    <s v="H-2"/>
    <s v="Conventional Hydroelectric"/>
    <x v="0"/>
    <n v="2021"/>
    <x v="2"/>
    <s v="S"/>
    <n v="0.4"/>
    <m/>
    <n v="0.8"/>
    <n v="0.4"/>
    <n v="0.4"/>
    <n v="0"/>
    <s v="N"/>
    <n v="7"/>
    <n v="2013"/>
    <x v="0"/>
    <s v="X"/>
    <n v="9"/>
    <n v="1998"/>
    <s v=" "/>
    <s v=" "/>
    <s v="N"/>
    <s v="Electric Utility"/>
    <n v="1"/>
    <s v="WAT"/>
    <s v=""/>
    <s v=""/>
    <s v=""/>
    <s v=" "/>
    <s v="1H"/>
    <s v=""/>
    <s v=""/>
    <s v=""/>
    <m/>
    <m/>
    <m/>
  </r>
  <r>
    <x v="178"/>
    <x v="178"/>
    <s v="AEA-040"/>
    <n v="9188"/>
    <x v="46"/>
    <n v="7183"/>
    <m/>
    <x v="96"/>
    <x v="35"/>
    <s v="123-1983"/>
    <x v="94"/>
    <x v="8"/>
    <s v="5"/>
    <s v="Petroleum Liquids"/>
    <x v="3"/>
    <n v="2021"/>
    <x v="2"/>
    <s v="S"/>
    <n v="0.3"/>
    <m/>
    <n v="0.8"/>
    <n v="0.3"/>
    <n v="0.3"/>
    <n v="0"/>
    <s v="N"/>
    <s v=" "/>
    <s v=" "/>
    <x v="0"/>
    <s v="X"/>
    <n v="9"/>
    <n v="2012"/>
    <s v=" "/>
    <s v=" "/>
    <s v="N"/>
    <s v="Electric Utility"/>
    <n v="1"/>
    <s v="DFO"/>
    <s v=""/>
    <s v=""/>
    <s v=""/>
    <s v=" "/>
    <s v="10M"/>
    <s v="N"/>
    <s v=""/>
    <s v=""/>
    <m/>
    <s v="Scania"/>
    <s v="DI13 075M"/>
  </r>
  <r>
    <x v="178"/>
    <x v="178"/>
    <s v="AEA-040"/>
    <n v="9188"/>
    <x v="46"/>
    <n v="7183"/>
    <m/>
    <x v="96"/>
    <x v="35"/>
    <s v="123-1983"/>
    <x v="94"/>
    <x v="8"/>
    <s v="6"/>
    <s v="Petroleum Liquids"/>
    <x v="3"/>
    <n v="2021"/>
    <x v="2"/>
    <s v="S"/>
    <n v="0.3"/>
    <m/>
    <n v="0.8"/>
    <n v="0.3"/>
    <n v="0.3"/>
    <n v="0"/>
    <s v="N"/>
    <s v=" "/>
    <s v=" "/>
    <x v="0"/>
    <s v="X"/>
    <n v="9"/>
    <n v="2012"/>
    <s v=" "/>
    <s v=" "/>
    <s v="N"/>
    <s v="Electric Utility"/>
    <n v="1"/>
    <s v="DFO"/>
    <s v=""/>
    <s v=""/>
    <s v=""/>
    <s v=" "/>
    <s v="10M"/>
    <s v="N"/>
    <s v=""/>
    <s v=""/>
    <m/>
    <s v="Scania"/>
    <s v="DI13 075M"/>
  </r>
  <r>
    <x v="178"/>
    <x v="178"/>
    <s v="AEA-040"/>
    <n v="9188"/>
    <x v="46"/>
    <n v="7183"/>
    <m/>
    <x v="96"/>
    <x v="35"/>
    <s v="123-1983"/>
    <x v="94"/>
    <x v="8"/>
    <s v="7"/>
    <s v="Petroleum Liquids"/>
    <x v="3"/>
    <n v="2021"/>
    <x v="2"/>
    <s v="S"/>
    <n v="0.3"/>
    <m/>
    <n v="0.8"/>
    <n v="0.3"/>
    <n v="0.3"/>
    <n v="0"/>
    <s v="N"/>
    <s v=" "/>
    <s v=" "/>
    <x v="0"/>
    <s v="X"/>
    <n v="9"/>
    <n v="2012"/>
    <s v=" "/>
    <s v=" "/>
    <s v="N"/>
    <s v="Electric Utility"/>
    <n v="1"/>
    <s v="DFO"/>
    <s v=""/>
    <s v=""/>
    <s v=""/>
    <s v=" "/>
    <s v="10M"/>
    <s v="N"/>
    <s v=""/>
    <s v=""/>
    <m/>
    <s v="Scania CV AB"/>
    <s v="DI13 075M"/>
  </r>
  <r>
    <x v="178"/>
    <x v="178"/>
    <s v="AEA-040"/>
    <n v="9188"/>
    <x v="46"/>
    <n v="7183"/>
    <m/>
    <x v="96"/>
    <x v="35"/>
    <s v="123-1983"/>
    <x v="94"/>
    <x v="8"/>
    <s v="1"/>
    <s v="Petroleum Liquids"/>
    <x v="3"/>
    <n v="2021"/>
    <x v="2"/>
    <s v="S"/>
    <n v="0.3"/>
    <m/>
    <s v=" "/>
    <n v="0.3"/>
    <n v="0.3"/>
    <n v="0"/>
    <s v="N"/>
    <s v=" "/>
    <s v=" "/>
    <x v="1"/>
    <s v="X"/>
    <n v="1"/>
    <n v="1983"/>
    <n v="9"/>
    <n v="2012"/>
    <s v="N"/>
    <s v="Electric Utility"/>
    <n v="1"/>
    <s v="DFO"/>
    <s v=""/>
    <s v=""/>
    <s v=""/>
    <s v=" "/>
    <s v="10M"/>
    <s v="N"/>
    <s v="N"/>
    <s v="N"/>
    <m/>
    <m/>
    <m/>
  </r>
  <r>
    <x v="178"/>
    <x v="178"/>
    <s v="AEA-040"/>
    <n v="9188"/>
    <x v="46"/>
    <n v="7183"/>
    <m/>
    <x v="96"/>
    <x v="35"/>
    <s v="123-1983"/>
    <x v="94"/>
    <x v="8"/>
    <s v="2"/>
    <s v="Petroleum Liquids"/>
    <x v="3"/>
    <n v="2021"/>
    <x v="2"/>
    <s v="S"/>
    <n v="0.3"/>
    <m/>
    <s v=" "/>
    <n v="0.3"/>
    <n v="0.3"/>
    <n v="0"/>
    <s v="N"/>
    <s v=" "/>
    <s v=" "/>
    <x v="1"/>
    <s v="X"/>
    <n v="1"/>
    <n v="1983"/>
    <n v="9"/>
    <n v="2012"/>
    <s v="N"/>
    <s v="Electric Utility"/>
    <n v="1"/>
    <s v="DFO"/>
    <s v=""/>
    <s v=""/>
    <s v=""/>
    <s v=" "/>
    <s v="10M"/>
    <s v="N"/>
    <s v="N"/>
    <s v="N"/>
    <m/>
    <m/>
    <m/>
  </r>
  <r>
    <x v="178"/>
    <x v="178"/>
    <s v="AEA-040"/>
    <n v="9188"/>
    <x v="46"/>
    <n v="7183"/>
    <m/>
    <x v="96"/>
    <x v="35"/>
    <s v="123-1983"/>
    <x v="94"/>
    <x v="8"/>
    <s v="3"/>
    <s v="Petroleum Liquids"/>
    <x v="3"/>
    <n v="2021"/>
    <x v="2"/>
    <s v="S"/>
    <n v="0.3"/>
    <m/>
    <s v=" "/>
    <n v="0.3"/>
    <n v="0.3"/>
    <n v="0"/>
    <s v="N"/>
    <s v=" "/>
    <s v=" "/>
    <x v="1"/>
    <s v="X"/>
    <n v="1"/>
    <n v="1983"/>
    <n v="9"/>
    <n v="2012"/>
    <s v="N"/>
    <s v="Electric Utility"/>
    <n v="1"/>
    <s v="DFO"/>
    <s v=""/>
    <s v=""/>
    <s v=""/>
    <s v=" "/>
    <s v="10M"/>
    <s v="N"/>
    <s v="N"/>
    <s v="N"/>
    <m/>
    <m/>
    <m/>
  </r>
  <r>
    <x v="178"/>
    <x v="178"/>
    <s v="AEA-040"/>
    <n v="9188"/>
    <x v="46"/>
    <n v="7183"/>
    <m/>
    <x v="96"/>
    <x v="35"/>
    <s v="123-1983"/>
    <x v="94"/>
    <x v="8"/>
    <s v="4"/>
    <s v="Petroleum Liquids"/>
    <x v="3"/>
    <n v="2021"/>
    <x v="2"/>
    <s v="S"/>
    <n v="0.6"/>
    <m/>
    <s v=" "/>
    <n v="0.6"/>
    <n v="0.6"/>
    <n v="0"/>
    <s v=""/>
    <s v=" "/>
    <s v=" "/>
    <x v="1"/>
    <s v="X"/>
    <n v="1"/>
    <n v="1989"/>
    <n v="9"/>
    <n v="2012"/>
    <s v="N"/>
    <s v="Electric Utility"/>
    <n v="1"/>
    <s v="DFO"/>
    <s v=""/>
    <s v=""/>
    <s v=""/>
    <s v=" "/>
    <s v=""/>
    <s v=""/>
    <s v=""/>
    <s v=""/>
    <m/>
    <m/>
    <m/>
  </r>
  <r>
    <x v="179"/>
    <x v="179"/>
    <s v="AEA-050"/>
    <m/>
    <x v="47"/>
    <m/>
    <m/>
    <x v="97"/>
    <x v="36"/>
    <s v="137-0000"/>
    <x v="95"/>
    <x v="3"/>
    <n v="2"/>
    <s v="Internal Combustion Engine"/>
    <x v="3"/>
    <n v="2021"/>
    <x v="3"/>
    <m/>
    <n v="0.41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Caterpillar "/>
    <s v="3456"/>
  </r>
  <r>
    <x v="179"/>
    <x v="179"/>
    <s v="AEA-050"/>
    <m/>
    <x v="47"/>
    <m/>
    <m/>
    <x v="97"/>
    <x v="36"/>
    <s v="137-0000"/>
    <x v="95"/>
    <x v="3"/>
    <n v="3"/>
    <s v="Internal Combustion Engine"/>
    <x v="3"/>
    <n v="2021"/>
    <x v="3"/>
    <m/>
    <n v="0.28000000000000003"/>
    <m/>
    <m/>
    <m/>
    <m/>
    <m/>
    <m/>
    <m/>
    <m/>
    <x v="3"/>
    <m/>
    <m/>
    <m/>
    <m/>
    <m/>
    <m/>
    <s v="Electric Utility"/>
    <m/>
    <s v="DFO"/>
    <m/>
    <m/>
    <m/>
    <m/>
    <m/>
    <m/>
    <m/>
    <m/>
    <m/>
    <s v="John Deere "/>
    <s v="6081HF070"/>
  </r>
  <r>
    <x v="179"/>
    <x v="179"/>
    <s v="AEA-050"/>
    <m/>
    <x v="47"/>
    <m/>
    <m/>
    <x v="97"/>
    <x v="36"/>
    <s v="137-0000"/>
    <x v="95"/>
    <x v="3"/>
    <n v="1"/>
    <s v="Internal Combustion Engine"/>
    <x v="3"/>
    <n v="2021"/>
    <x v="3"/>
    <m/>
    <n v="0.41"/>
    <m/>
    <m/>
    <m/>
    <m/>
    <m/>
    <m/>
    <m/>
    <m/>
    <x v="0"/>
    <m/>
    <n v="10"/>
    <n v="2009"/>
    <m/>
    <m/>
    <m/>
    <s v="Electric Utility"/>
    <m/>
    <s v="DFO"/>
    <m/>
    <m/>
    <m/>
    <m/>
    <m/>
    <m/>
    <m/>
    <m/>
    <m/>
    <s v="Caterpillar "/>
    <s v="Tag m3456"/>
  </r>
  <r>
    <x v="180"/>
    <x v="180"/>
    <s v="AEA-043"/>
    <n v="9897"/>
    <x v="48"/>
    <n v="7493"/>
    <s v="Waterfall Creek"/>
    <x v="98"/>
    <x v="37"/>
    <s v="131-0000"/>
    <x v="96"/>
    <x v="2"/>
    <m/>
    <s v="Conventional Hydroelectric"/>
    <x v="0"/>
    <m/>
    <x v="0"/>
    <m/>
    <n v="0.4"/>
    <m/>
    <m/>
    <m/>
    <m/>
    <m/>
    <m/>
    <m/>
    <m/>
    <x v="0"/>
    <m/>
    <n v="5"/>
    <n v="2017"/>
    <m/>
    <m/>
    <m/>
    <s v="Electric Utility"/>
    <n v="1"/>
    <s v="WAT"/>
    <m/>
    <m/>
    <m/>
    <n v="0"/>
    <m/>
    <m/>
    <m/>
    <m/>
    <m/>
    <m/>
    <m/>
  </r>
  <r>
    <x v="180"/>
    <x v="180"/>
    <s v="AEA-043"/>
    <n v="9897"/>
    <x v="48"/>
    <n v="7493"/>
    <s v="Delta Creek"/>
    <x v="98"/>
    <x v="37"/>
    <s v="131-0000"/>
    <x v="96"/>
    <x v="2"/>
    <s v="4"/>
    <s v="Conventional Hydroelectric"/>
    <x v="0"/>
    <n v="2021"/>
    <x v="2"/>
    <s v="S"/>
    <n v="0.8"/>
    <m/>
    <n v="0.8"/>
    <n v="0.7"/>
    <n v="0.2"/>
    <n v="0.6"/>
    <s v="N"/>
    <s v=" "/>
    <s v=" "/>
    <x v="0"/>
    <s v="X"/>
    <n v="2"/>
    <n v="1995"/>
    <s v=" "/>
    <s v=" "/>
    <s v="N"/>
    <s v="Electric Utility"/>
    <n v="1"/>
    <s v="WAT"/>
    <s v=""/>
    <s v=""/>
    <s v=""/>
    <s v=" "/>
    <s v="10M"/>
    <s v="N"/>
    <s v=""/>
    <s v=""/>
    <m/>
    <m/>
    <m/>
  </r>
  <r>
    <x v="180"/>
    <x v="180"/>
    <s v="AEA-043"/>
    <n v="9897"/>
    <x v="48"/>
    <n v="7493"/>
    <m/>
    <x v="98"/>
    <x v="37"/>
    <s v="131-0000"/>
    <x v="96"/>
    <x v="2"/>
    <s v="1"/>
    <s v="Petroleum Liquids"/>
    <x v="3"/>
    <n v="2021"/>
    <x v="2"/>
    <s v="S"/>
    <n v="0.3"/>
    <m/>
    <n v="0.8"/>
    <n v="0.3"/>
    <n v="0.3"/>
    <n v="0.2"/>
    <s v="N"/>
    <s v=" "/>
    <s v=" "/>
    <x v="0"/>
    <s v="X"/>
    <n v="2"/>
    <n v="1980"/>
    <s v=" "/>
    <s v=" "/>
    <s v="N"/>
    <s v="Electric Utility"/>
    <n v="1"/>
    <s v="DFO"/>
    <s v=""/>
    <s v=""/>
    <s v=""/>
    <s v=" "/>
    <s v="10M"/>
    <s v="N"/>
    <s v="N"/>
    <s v=""/>
    <m/>
    <m/>
    <m/>
  </r>
  <r>
    <x v="180"/>
    <x v="180"/>
    <s v="AEA-043"/>
    <n v="9897"/>
    <x v="48"/>
    <n v="7493"/>
    <m/>
    <x v="98"/>
    <x v="37"/>
    <s v="131-0000"/>
    <x v="96"/>
    <x v="2"/>
    <s v="2"/>
    <s v="Petroleum Liquids"/>
    <x v="3"/>
    <n v="2021"/>
    <x v="2"/>
    <s v="S"/>
    <n v="0.5"/>
    <m/>
    <n v="0.8"/>
    <n v="0.4"/>
    <n v="0.4"/>
    <n v="0.2"/>
    <s v="N"/>
    <s v=" "/>
    <s v=" "/>
    <x v="0"/>
    <s v="X"/>
    <n v="1"/>
    <n v="1986"/>
    <s v=" "/>
    <s v=" "/>
    <s v="N"/>
    <s v="Electric Utility"/>
    <n v="1"/>
    <s v="DFO"/>
    <s v=""/>
    <s v=""/>
    <s v=""/>
    <s v=" "/>
    <s v="10M"/>
    <s v="N"/>
    <s v="N"/>
    <s v=""/>
    <m/>
    <m/>
    <m/>
  </r>
  <r>
    <x v="180"/>
    <x v="180"/>
    <s v="AEA-043"/>
    <n v="9897"/>
    <x v="48"/>
    <n v="7493"/>
    <m/>
    <x v="98"/>
    <x v="37"/>
    <s v="131-0000"/>
    <x v="96"/>
    <x v="2"/>
    <s v="3"/>
    <s v="Petroleum Liquids"/>
    <x v="3"/>
    <n v="2021"/>
    <x v="2"/>
    <s v="S"/>
    <n v="0.7"/>
    <m/>
    <n v="0.8"/>
    <n v="0.6"/>
    <n v="0.6"/>
    <n v="0.6"/>
    <s v="N"/>
    <s v=" "/>
    <s v=" "/>
    <x v="0"/>
    <s v="X"/>
    <n v="6"/>
    <n v="1992"/>
    <s v=" "/>
    <s v=" "/>
    <s v="N"/>
    <s v="Electric Utility"/>
    <n v="1"/>
    <s v="DFO"/>
    <s v=""/>
    <s v=""/>
    <s v=""/>
    <s v=" "/>
    <s v="10M"/>
    <s v="N"/>
    <s v="N"/>
    <s v="N"/>
    <m/>
    <m/>
    <m/>
  </r>
  <r>
    <x v="180"/>
    <x v="180"/>
    <s v="AEA-043"/>
    <n v="9897"/>
    <x v="48"/>
    <n v="7493"/>
    <m/>
    <x v="98"/>
    <x v="37"/>
    <s v="131-0000"/>
    <x v="96"/>
    <x v="2"/>
    <s v="5"/>
    <s v="Petroleum Liquids"/>
    <x v="3"/>
    <n v="2021"/>
    <x v="2"/>
    <s v="S"/>
    <n v="0.3"/>
    <m/>
    <n v="0.8"/>
    <n v="0.3"/>
    <n v="0.3"/>
    <n v="0.2"/>
    <s v="N"/>
    <s v=" "/>
    <s v=" "/>
    <x v="0"/>
    <s v="X"/>
    <n v="2"/>
    <n v="1980"/>
    <s v=" "/>
    <s v=" "/>
    <s v="N"/>
    <s v="Electric Utility"/>
    <n v="1"/>
    <s v="DFO"/>
    <s v=""/>
    <s v=""/>
    <s v=""/>
    <s v=" "/>
    <s v="10M"/>
    <s v="N"/>
    <s v="N"/>
    <s v=""/>
    <m/>
    <m/>
    <m/>
  </r>
  <r>
    <x v="181"/>
    <x v="181"/>
    <s v="AEA-011"/>
    <m/>
    <x v="49"/>
    <m/>
    <s v="Chuniixsax Creek"/>
    <x v="99"/>
    <x v="38"/>
    <s v="095-0000"/>
    <x v="97"/>
    <x v="2"/>
    <m/>
    <s v="Conventional Hydroelectric"/>
    <x v="0"/>
    <m/>
    <x v="0"/>
    <m/>
    <n v="0.28399999999999997"/>
    <m/>
    <m/>
    <m/>
    <m/>
    <m/>
    <m/>
    <m/>
    <m/>
    <x v="0"/>
    <m/>
    <n v="12"/>
    <n v="2012"/>
    <m/>
    <m/>
    <m/>
    <s v="Electric Utility"/>
    <n v="1"/>
    <s v="WAT"/>
    <m/>
    <m/>
    <m/>
    <n v="0"/>
    <m/>
    <m/>
    <m/>
    <m/>
    <m/>
    <m/>
    <m/>
  </r>
  <r>
    <x v="181"/>
    <x v="181"/>
    <s v="AEA-011"/>
    <m/>
    <x v="49"/>
    <m/>
    <m/>
    <x v="99"/>
    <x v="38"/>
    <s v="095-0000"/>
    <x v="97"/>
    <x v="2"/>
    <n v="1"/>
    <s v="Internal Combustion Engine"/>
    <x v="3"/>
    <n v="2021"/>
    <x v="3"/>
    <m/>
    <n v="0.11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John Deere"/>
    <s v="6068TF250"/>
  </r>
  <r>
    <x v="181"/>
    <x v="181"/>
    <s v="AEA-011"/>
    <m/>
    <x v="49"/>
    <m/>
    <m/>
    <x v="99"/>
    <x v="38"/>
    <s v="095-0000"/>
    <x v="97"/>
    <x v="2"/>
    <n v="2"/>
    <s v="Internal Combustion Engine"/>
    <x v="3"/>
    <n v="2021"/>
    <x v="3"/>
    <m/>
    <n v="0.11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John Deere"/>
    <s v="6068TF250"/>
  </r>
  <r>
    <x v="181"/>
    <x v="181"/>
    <s v="AEA-011"/>
    <m/>
    <x v="49"/>
    <m/>
    <m/>
    <x v="99"/>
    <x v="38"/>
    <s v="095-0000"/>
    <x v="97"/>
    <x v="2"/>
    <n v="3"/>
    <s v="Internal Combustion Engine"/>
    <x v="3"/>
    <n v="2021"/>
    <x v="3"/>
    <m/>
    <n v="3.6999999999999998E-2"/>
    <m/>
    <m/>
    <m/>
    <m/>
    <m/>
    <m/>
    <m/>
    <m/>
    <x v="3"/>
    <m/>
    <m/>
    <m/>
    <m/>
    <m/>
    <m/>
    <s v="Electric Utility"/>
    <m/>
    <s v="DFO"/>
    <m/>
    <m/>
    <m/>
    <m/>
    <m/>
    <m/>
    <m/>
    <m/>
    <m/>
    <s v="John Deere"/>
    <s v="PE3029TF150BASE"/>
  </r>
  <r>
    <x v="182"/>
    <x v="182"/>
    <s v="AEA-004"/>
    <m/>
    <x v="50"/>
    <m/>
    <s v="Town Creek"/>
    <x v="100"/>
    <x v="39"/>
    <s v="004-0000"/>
    <x v="98"/>
    <x v="2"/>
    <m/>
    <s v="Conventional Hydroelectric"/>
    <x v="0"/>
    <m/>
    <x v="0"/>
    <m/>
    <n v="0.105"/>
    <m/>
    <m/>
    <m/>
    <m/>
    <m/>
    <m/>
    <n v="1"/>
    <n v="2015"/>
    <x v="0"/>
    <m/>
    <m/>
    <n v="1990"/>
    <m/>
    <m/>
    <m/>
    <s v="Electric Utility"/>
    <n v="1"/>
    <s v="WAT"/>
    <m/>
    <m/>
    <m/>
    <n v="0"/>
    <m/>
    <m/>
    <m/>
    <m/>
    <m/>
    <m/>
    <m/>
  </r>
  <r>
    <x v="182"/>
    <x v="182"/>
    <s v="AEA-004"/>
    <m/>
    <x v="50"/>
    <m/>
    <m/>
    <x v="100"/>
    <x v="39"/>
    <s v="004-0000"/>
    <x v="98"/>
    <x v="2"/>
    <n v="1"/>
    <s v="Internal Combustion Engine"/>
    <x v="3"/>
    <n v="2021"/>
    <x v="3"/>
    <m/>
    <n v="0.15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John Deere"/>
    <s v="6068AFM75"/>
  </r>
  <r>
    <x v="182"/>
    <x v="182"/>
    <s v="AEA-004"/>
    <m/>
    <x v="50"/>
    <m/>
    <m/>
    <x v="100"/>
    <x v="39"/>
    <s v="004-0000"/>
    <x v="98"/>
    <x v="2"/>
    <n v="2"/>
    <s v="Internal Combustion Engine"/>
    <x v="3"/>
    <n v="2021"/>
    <x v="3"/>
    <m/>
    <n v="0.15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John Deere"/>
    <s v="6068AFM75"/>
  </r>
  <r>
    <x v="182"/>
    <x v="182"/>
    <s v="AEA-004"/>
    <m/>
    <x v="50"/>
    <m/>
    <m/>
    <x v="100"/>
    <x v="39"/>
    <s v="004-0000"/>
    <x v="98"/>
    <x v="2"/>
    <n v="3"/>
    <s v="Internal Combustion Engine"/>
    <x v="3"/>
    <n v="2021"/>
    <x v="3"/>
    <m/>
    <n v="0.1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John Deere"/>
    <s v="6068TFM76"/>
  </r>
  <r>
    <x v="183"/>
    <x v="183"/>
    <s v="AEA-021"/>
    <m/>
    <x v="51"/>
    <m/>
    <m/>
    <x v="101"/>
    <x v="40"/>
    <s v="104-0000"/>
    <x v="99"/>
    <x v="8"/>
    <m/>
    <s v="Conventional Hydroelectric"/>
    <x v="0"/>
    <m/>
    <x v="0"/>
    <m/>
    <n v="0.06"/>
    <m/>
    <m/>
    <m/>
    <m/>
    <m/>
    <m/>
    <m/>
    <m/>
    <x v="0"/>
    <m/>
    <m/>
    <n v="1949"/>
    <m/>
    <m/>
    <m/>
    <s v="Electric Utility"/>
    <n v="1"/>
    <s v="WAT"/>
    <m/>
    <m/>
    <m/>
    <n v="0"/>
    <m/>
    <m/>
    <m/>
    <m/>
    <m/>
    <m/>
    <m/>
  </r>
  <r>
    <x v="183"/>
    <x v="183"/>
    <s v="AEA-021"/>
    <m/>
    <x v="51"/>
    <m/>
    <m/>
    <x v="101"/>
    <x v="40"/>
    <s v="104-0000"/>
    <x v="99"/>
    <x v="8"/>
    <n v="1"/>
    <s v="Internal Combustion Engine"/>
    <x v="3"/>
    <n v="2021"/>
    <x v="3"/>
    <m/>
    <n v="0.22900000000000001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John Deere"/>
    <s v="6090HF485"/>
  </r>
  <r>
    <x v="183"/>
    <x v="183"/>
    <s v="AEA-021"/>
    <m/>
    <x v="51"/>
    <m/>
    <m/>
    <x v="101"/>
    <x v="40"/>
    <s v="104-0000"/>
    <x v="99"/>
    <x v="8"/>
    <n v="2"/>
    <s v="Internal Combustion Engine"/>
    <x v="3"/>
    <n v="2021"/>
    <x v="3"/>
    <m/>
    <n v="0.22900000000000001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John Deere"/>
    <s v="6090HF485"/>
  </r>
  <r>
    <x v="183"/>
    <x v="183"/>
    <s v="AEA-021"/>
    <m/>
    <x v="51"/>
    <m/>
    <m/>
    <x v="101"/>
    <x v="40"/>
    <s v="104-0000"/>
    <x v="99"/>
    <x v="8"/>
    <n v="3"/>
    <s v="Internal Combustion Engine"/>
    <x v="3"/>
    <n v="2021"/>
    <x v="3"/>
    <m/>
    <n v="0.11700000000000001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John Deere"/>
    <s v="4045HF485"/>
  </r>
  <r>
    <x v="184"/>
    <x v="184"/>
    <s v="AEA-060"/>
    <m/>
    <x v="52"/>
    <m/>
    <m/>
    <x v="102"/>
    <x v="41"/>
    <s v="034-1988"/>
    <x v="75"/>
    <x v="3"/>
    <n v="1"/>
    <s v="Internal Combustion Engine"/>
    <x v="3"/>
    <n v="2021"/>
    <x v="3"/>
    <m/>
    <n v="0.25"/>
    <m/>
    <m/>
    <m/>
    <m/>
    <m/>
    <m/>
    <m/>
    <m/>
    <x v="0"/>
    <m/>
    <n v="9"/>
    <n v="2009"/>
    <m/>
    <m/>
    <m/>
    <s v="Electric Utility"/>
    <m/>
    <s v="DFO"/>
    <m/>
    <m/>
    <m/>
    <m/>
    <m/>
    <m/>
    <m/>
    <m/>
    <m/>
    <s v="John Deere"/>
    <s v="6090HF485"/>
  </r>
  <r>
    <x v="185"/>
    <x v="185"/>
    <s v="AEA-029"/>
    <n v="5553"/>
    <x v="53"/>
    <n v="7180"/>
    <m/>
    <x v="103"/>
    <x v="42"/>
    <s v="111-0000"/>
    <x v="100"/>
    <x v="8"/>
    <n v="1"/>
    <s v="Internal Combustion Engine"/>
    <x v="3"/>
    <n v="2021"/>
    <x v="3"/>
    <m/>
    <n v="0.2"/>
    <m/>
    <m/>
    <m/>
    <m/>
    <m/>
    <m/>
    <m/>
    <m/>
    <x v="0"/>
    <m/>
    <n v="10"/>
    <n v="2013"/>
    <m/>
    <m/>
    <m/>
    <s v="Electric Utility"/>
    <m/>
    <s v="DFO"/>
    <m/>
    <m/>
    <m/>
    <m/>
    <m/>
    <m/>
    <m/>
    <m/>
    <m/>
    <s v="John Deere "/>
    <s v="6090AFM75"/>
  </r>
  <r>
    <x v="185"/>
    <x v="185"/>
    <s v="AEA-029"/>
    <n v="5553"/>
    <x v="53"/>
    <n v="7180"/>
    <m/>
    <x v="103"/>
    <x v="42"/>
    <s v="111-0000"/>
    <x v="100"/>
    <x v="8"/>
    <n v="2"/>
    <s v="Internal Combustion Engine"/>
    <x v="3"/>
    <n v="2021"/>
    <x v="3"/>
    <m/>
    <n v="0.4"/>
    <m/>
    <m/>
    <m/>
    <m/>
    <m/>
    <m/>
    <m/>
    <m/>
    <x v="0"/>
    <m/>
    <n v="10"/>
    <n v="2013"/>
    <m/>
    <m/>
    <m/>
    <s v="Electric Utility"/>
    <m/>
    <s v="DFO"/>
    <m/>
    <m/>
    <m/>
    <m/>
    <m/>
    <m/>
    <m/>
    <m/>
    <m/>
    <s v="Scania "/>
    <s v="CY9XN12.7DL6"/>
  </r>
  <r>
    <x v="185"/>
    <x v="185"/>
    <s v="AEA-029"/>
    <n v="5553"/>
    <x v="53"/>
    <n v="7180"/>
    <m/>
    <x v="103"/>
    <x v="42"/>
    <s v="111-0000"/>
    <x v="100"/>
    <x v="8"/>
    <n v="3"/>
    <s v="Internal Combustion Engine"/>
    <x v="3"/>
    <n v="2021"/>
    <x v="3"/>
    <m/>
    <n v="0.2"/>
    <m/>
    <m/>
    <m/>
    <m/>
    <m/>
    <m/>
    <m/>
    <m/>
    <x v="0"/>
    <m/>
    <n v="2"/>
    <n v="2013"/>
    <m/>
    <m/>
    <m/>
    <s v="Electric Utility"/>
    <m/>
    <s v="DFO"/>
    <m/>
    <m/>
    <m/>
    <m/>
    <m/>
    <m/>
    <m/>
    <m/>
    <m/>
    <s v="John Deere "/>
    <s v="6090AFM75"/>
  </r>
  <r>
    <x v="185"/>
    <x v="185"/>
    <s v="AEA-029"/>
    <n v="5553"/>
    <x v="53"/>
    <n v="7180"/>
    <m/>
    <x v="103"/>
    <x v="42"/>
    <s v="111-0000"/>
    <x v="100"/>
    <x v="8"/>
    <n v="4"/>
    <s v="Internal Combustion Engine"/>
    <x v="3"/>
    <n v="2021"/>
    <x v="3"/>
    <m/>
    <n v="0.2"/>
    <m/>
    <m/>
    <m/>
    <m/>
    <m/>
    <m/>
    <m/>
    <m/>
    <x v="0"/>
    <m/>
    <n v="2"/>
    <n v="2013"/>
    <m/>
    <m/>
    <m/>
    <s v="Electric Utility"/>
    <m/>
    <s v="DFO"/>
    <m/>
    <m/>
    <m/>
    <m/>
    <m/>
    <m/>
    <m/>
    <m/>
    <m/>
    <s v="John Deere "/>
    <s v="6090AFM75"/>
  </r>
  <r>
    <x v="186"/>
    <x v="186"/>
    <s v="AEA-056"/>
    <m/>
    <x v="54"/>
    <m/>
    <m/>
    <x v="104"/>
    <x v="43"/>
    <s v="142-0000"/>
    <x v="101"/>
    <x v="8"/>
    <n v="1"/>
    <s v="Internal Combustion Engine"/>
    <x v="3"/>
    <n v="2021"/>
    <x v="3"/>
    <m/>
    <n v="0.3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Caterpillar "/>
    <s v="C9.3 ACERT"/>
  </r>
  <r>
    <x v="186"/>
    <x v="186"/>
    <s v="AEA-056"/>
    <m/>
    <x v="54"/>
    <m/>
    <m/>
    <x v="104"/>
    <x v="43"/>
    <s v="142-0000"/>
    <x v="101"/>
    <x v="8"/>
    <n v="2"/>
    <s v="Internal Combustion Engine"/>
    <x v="3"/>
    <n v="2021"/>
    <x v="3"/>
    <m/>
    <n v="0.3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Caterpillar "/>
    <s v="C9.3. ACERT"/>
  </r>
  <r>
    <x v="187"/>
    <x v="187"/>
    <s v="AEA-053"/>
    <m/>
    <x v="55"/>
    <m/>
    <m/>
    <x v="105"/>
    <x v="44"/>
    <s v="140-0000"/>
    <x v="102"/>
    <x v="8"/>
    <n v="1"/>
    <s v="Internal Combustion Engine"/>
    <x v="3"/>
    <n v="2021"/>
    <x v="3"/>
    <m/>
    <n v="0.1"/>
    <m/>
    <m/>
    <m/>
    <m/>
    <m/>
    <m/>
    <m/>
    <m/>
    <x v="3"/>
    <m/>
    <n v="2"/>
    <n v="2009"/>
    <m/>
    <m/>
    <m/>
    <s v="Electric Utility"/>
    <m/>
    <s v="DFO"/>
    <m/>
    <m/>
    <m/>
    <m/>
    <m/>
    <m/>
    <m/>
    <m/>
    <m/>
    <s v="John Deere "/>
    <s v="6068TFM76"/>
  </r>
  <r>
    <x v="187"/>
    <x v="187"/>
    <s v="AEA-053"/>
    <m/>
    <x v="55"/>
    <m/>
    <m/>
    <x v="105"/>
    <x v="44"/>
    <s v="140-0000"/>
    <x v="102"/>
    <x v="8"/>
    <n v="2"/>
    <s v="Internal Combustion Engine"/>
    <x v="3"/>
    <n v="2021"/>
    <x v="3"/>
    <m/>
    <n v="6.7000000000000004E-2"/>
    <m/>
    <m/>
    <m/>
    <m/>
    <m/>
    <m/>
    <m/>
    <m/>
    <x v="0"/>
    <m/>
    <n v="2"/>
    <n v="2009"/>
    <m/>
    <m/>
    <m/>
    <s v="Electric Utility"/>
    <m/>
    <s v="DFO"/>
    <m/>
    <m/>
    <m/>
    <m/>
    <m/>
    <m/>
    <m/>
    <m/>
    <m/>
    <s v="John Deere "/>
    <s v="4045AFM85"/>
  </r>
  <r>
    <x v="187"/>
    <x v="187"/>
    <s v="AEA-053"/>
    <m/>
    <x v="55"/>
    <m/>
    <m/>
    <x v="105"/>
    <x v="44"/>
    <s v="140-0000"/>
    <x v="102"/>
    <x v="8"/>
    <n v="3"/>
    <s v="Internal Combustion Engine"/>
    <x v="3"/>
    <n v="2021"/>
    <x v="3"/>
    <m/>
    <n v="6.7000000000000004E-2"/>
    <m/>
    <m/>
    <m/>
    <m/>
    <m/>
    <m/>
    <m/>
    <m/>
    <x v="0"/>
    <m/>
    <n v="2"/>
    <n v="2009"/>
    <m/>
    <m/>
    <m/>
    <s v="Electric Utility"/>
    <m/>
    <s v="DFO"/>
    <m/>
    <m/>
    <m/>
    <m/>
    <m/>
    <m/>
    <m/>
    <m/>
    <m/>
    <s v="John Deere "/>
    <s v="4045TFM75"/>
  </r>
  <r>
    <x v="188"/>
    <x v="188"/>
    <s v="AEA-038"/>
    <m/>
    <x v="56"/>
    <m/>
    <m/>
    <x v="106"/>
    <x v="45"/>
    <s v="120-0000"/>
    <x v="103"/>
    <x v="4"/>
    <m/>
    <s v="Batteries"/>
    <x v="2"/>
    <m/>
    <x v="7"/>
    <m/>
    <n v="0.25"/>
    <n v="0.33700000000000002"/>
    <m/>
    <m/>
    <m/>
    <m/>
    <m/>
    <m/>
    <m/>
    <x v="0"/>
    <m/>
    <n v="9"/>
    <n v="2021"/>
    <m/>
    <m/>
    <m/>
    <m/>
    <m/>
    <s v="MWH"/>
    <m/>
    <m/>
    <m/>
    <m/>
    <m/>
    <m/>
    <m/>
    <m/>
    <m/>
    <m/>
    <m/>
  </r>
  <r>
    <x v="188"/>
    <x v="188"/>
    <s v="AEA-038"/>
    <m/>
    <x v="56"/>
    <m/>
    <m/>
    <x v="106"/>
    <x v="45"/>
    <s v="120-0000"/>
    <x v="103"/>
    <x v="4"/>
    <n v="3"/>
    <s v="Internal Combustion Engine"/>
    <x v="3"/>
    <n v="2021"/>
    <x v="3"/>
    <m/>
    <n v="3.6999999999999998E-2"/>
    <m/>
    <m/>
    <m/>
    <m/>
    <m/>
    <m/>
    <m/>
    <m/>
    <x v="3"/>
    <m/>
    <m/>
    <m/>
    <m/>
    <m/>
    <m/>
    <s v="Electric Utility"/>
    <m/>
    <s v="DFO"/>
    <m/>
    <m/>
    <m/>
    <m/>
    <m/>
    <m/>
    <m/>
    <m/>
    <m/>
    <s v="John Deere "/>
    <s v="3029TF150BASE"/>
  </r>
  <r>
    <x v="188"/>
    <x v="188"/>
    <s v="AEA-038"/>
    <m/>
    <x v="56"/>
    <m/>
    <m/>
    <x v="106"/>
    <x v="45"/>
    <s v="120-0000"/>
    <x v="103"/>
    <x v="4"/>
    <n v="2"/>
    <s v="Internal Combustion Engine"/>
    <x v="3"/>
    <n v="2021"/>
    <x v="3"/>
    <m/>
    <n v="7.8E-2"/>
    <m/>
    <m/>
    <m/>
    <m/>
    <m/>
    <m/>
    <m/>
    <m/>
    <x v="0"/>
    <m/>
    <n v="6"/>
    <n v="2016"/>
    <m/>
    <m/>
    <m/>
    <s v="Electric Utility"/>
    <m/>
    <s v="DFO"/>
    <m/>
    <m/>
    <m/>
    <m/>
    <m/>
    <m/>
    <m/>
    <m/>
    <m/>
    <s v="John Deere"/>
    <s v="4045AFM85"/>
  </r>
  <r>
    <x v="188"/>
    <x v="188"/>
    <s v="AEA-038"/>
    <m/>
    <x v="56"/>
    <m/>
    <m/>
    <x v="106"/>
    <x v="45"/>
    <s v="120-0000"/>
    <x v="103"/>
    <x v="4"/>
    <n v="1"/>
    <s v="Internal Combustion Engine"/>
    <x v="3"/>
    <n v="2021"/>
    <x v="3"/>
    <m/>
    <n v="7.8E-2"/>
    <m/>
    <m/>
    <m/>
    <m/>
    <m/>
    <m/>
    <m/>
    <m/>
    <x v="0"/>
    <m/>
    <n v="6"/>
    <n v="2018"/>
    <m/>
    <m/>
    <m/>
    <s v="Electric Utility"/>
    <m/>
    <s v="DFO"/>
    <m/>
    <m/>
    <m/>
    <m/>
    <m/>
    <m/>
    <m/>
    <m/>
    <m/>
    <s v="John Deere"/>
    <s v="4045AFM85"/>
  </r>
  <r>
    <x v="188"/>
    <x v="188"/>
    <s v="AEA-038"/>
    <m/>
    <x v="56"/>
    <m/>
    <m/>
    <x v="106"/>
    <x v="45"/>
    <s v="120-0000"/>
    <x v="103"/>
    <x v="4"/>
    <n v="4"/>
    <s v="Internal Combustion Engine"/>
    <x v="3"/>
    <n v="2021"/>
    <x v="3"/>
    <m/>
    <n v="0.185"/>
    <m/>
    <m/>
    <m/>
    <m/>
    <m/>
    <m/>
    <m/>
    <m/>
    <x v="0"/>
    <m/>
    <n v="6"/>
    <n v="2018"/>
    <m/>
    <m/>
    <m/>
    <s v="Electric Utility"/>
    <m/>
    <s v="DFO"/>
    <m/>
    <m/>
    <m/>
    <m/>
    <m/>
    <m/>
    <m/>
    <m/>
    <m/>
    <s v="John Deere"/>
    <s v="6081AFM75E"/>
  </r>
  <r>
    <x v="188"/>
    <x v="188"/>
    <s v="AEA-038"/>
    <m/>
    <x v="56"/>
    <m/>
    <m/>
    <x v="106"/>
    <x v="45"/>
    <s v="120-0000"/>
    <x v="103"/>
    <x v="4"/>
    <m/>
    <s v="Solar PV"/>
    <x v="1"/>
    <m/>
    <x v="0"/>
    <m/>
    <n v="0.12"/>
    <m/>
    <m/>
    <m/>
    <m/>
    <m/>
    <m/>
    <m/>
    <m/>
    <x v="0"/>
    <m/>
    <m/>
    <n v="2019"/>
    <m/>
    <m/>
    <m/>
    <s v="Electric Utility"/>
    <n v="1"/>
    <s v="SUN"/>
    <m/>
    <m/>
    <m/>
    <n v="0"/>
    <m/>
    <m/>
    <m/>
    <m/>
    <m/>
    <m/>
    <m/>
  </r>
  <r>
    <x v="189"/>
    <x v="189"/>
    <s v="AEA-012"/>
    <m/>
    <x v="57"/>
    <m/>
    <m/>
    <x v="107"/>
    <x v="46"/>
    <s v="096-0000"/>
    <x v="104"/>
    <x v="3"/>
    <n v="1"/>
    <s v="Internal Combustion Engine"/>
    <x v="3"/>
    <n v="2021"/>
    <x v="3"/>
    <m/>
    <n v="0.27600000000000002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John Deere "/>
    <s v="6090AFM75"/>
  </r>
  <r>
    <x v="189"/>
    <x v="189"/>
    <s v="AEA-012"/>
    <m/>
    <x v="57"/>
    <m/>
    <m/>
    <x v="107"/>
    <x v="46"/>
    <s v="096-0000"/>
    <x v="104"/>
    <x v="3"/>
    <n v="2"/>
    <s v="Internal Combustion Engine"/>
    <x v="3"/>
    <n v="2021"/>
    <x v="3"/>
    <m/>
    <n v="0.27600000000000002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John Deere "/>
    <s v="6090AFM75"/>
  </r>
  <r>
    <x v="189"/>
    <x v="189"/>
    <s v="AEA-012"/>
    <m/>
    <x v="57"/>
    <m/>
    <m/>
    <x v="107"/>
    <x v="46"/>
    <s v="096-0000"/>
    <x v="104"/>
    <x v="3"/>
    <n v="3"/>
    <s v="Internal Combustion Engine"/>
    <x v="3"/>
    <n v="2021"/>
    <x v="3"/>
    <m/>
    <n v="0.27600000000000002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John Deere "/>
    <s v="6081HF070"/>
  </r>
  <r>
    <x v="189"/>
    <x v="189"/>
    <s v="AEA-012"/>
    <m/>
    <x v="57"/>
    <m/>
    <m/>
    <x v="107"/>
    <x v="46"/>
    <s v="096-0000"/>
    <x v="104"/>
    <x v="3"/>
    <n v="4"/>
    <s v="Internal Combustion Engine"/>
    <x v="3"/>
    <n v="2021"/>
    <x v="3"/>
    <m/>
    <n v="0.27600000000000002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John Deere "/>
    <s v="6081HF070"/>
  </r>
  <r>
    <x v="190"/>
    <x v="190"/>
    <s v="AEA-083"/>
    <m/>
    <x v="58"/>
    <m/>
    <m/>
    <x v="108"/>
    <x v="47"/>
    <s v="180-0000"/>
    <x v="105"/>
    <x v="2"/>
    <n v="1"/>
    <s v="Internal Combustion Engine"/>
    <x v="3"/>
    <n v="2021"/>
    <x v="3"/>
    <m/>
    <n v="0.85499999999999998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Caterpillar"/>
    <s v="3512"/>
  </r>
  <r>
    <x v="190"/>
    <x v="190"/>
    <s v="AEA-083"/>
    <m/>
    <x v="58"/>
    <m/>
    <m/>
    <x v="108"/>
    <x v="47"/>
    <s v="180-0000"/>
    <x v="105"/>
    <x v="2"/>
    <n v="2"/>
    <s v="Internal Combustion Engine"/>
    <x v="3"/>
    <n v="2021"/>
    <x v="3"/>
    <m/>
    <n v="0.38"/>
    <m/>
    <m/>
    <m/>
    <m/>
    <m/>
    <m/>
    <m/>
    <m/>
    <x v="3"/>
    <m/>
    <m/>
    <m/>
    <m/>
    <m/>
    <m/>
    <s v="Electric Utility"/>
    <m/>
    <s v="DFO"/>
    <m/>
    <m/>
    <m/>
    <m/>
    <m/>
    <m/>
    <m/>
    <m/>
    <m/>
    <s v="John Deere"/>
    <s v="6135HF485"/>
  </r>
  <r>
    <x v="190"/>
    <x v="190"/>
    <s v="AEA-083"/>
    <m/>
    <x v="58"/>
    <m/>
    <m/>
    <x v="108"/>
    <x v="47"/>
    <s v="180-0000"/>
    <x v="105"/>
    <x v="2"/>
    <n v="3"/>
    <s v="Internal Combustion Engine"/>
    <x v="3"/>
    <n v="2021"/>
    <x v="3"/>
    <m/>
    <n v="0.26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Caterpillar"/>
    <s v="3406"/>
  </r>
  <r>
    <x v="190"/>
    <x v="190"/>
    <s v="AEA-083"/>
    <m/>
    <x v="58"/>
    <m/>
    <m/>
    <x v="108"/>
    <x v="47"/>
    <s v="180-0000"/>
    <x v="105"/>
    <x v="2"/>
    <n v="4"/>
    <s v="Internal Combustion Engine"/>
    <x v="3"/>
    <n v="2021"/>
    <x v="3"/>
    <m/>
    <n v="0.3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Caterpillar"/>
    <s v="3412"/>
  </r>
  <r>
    <x v="190"/>
    <x v="190"/>
    <s v="AEA-083"/>
    <m/>
    <x v="58"/>
    <m/>
    <m/>
    <x v="108"/>
    <x v="47"/>
    <s v="180-0000"/>
    <x v="105"/>
    <x v="2"/>
    <n v="5"/>
    <s v="Internal Combustion Engine"/>
    <x v="3"/>
    <n v="2021"/>
    <x v="3"/>
    <m/>
    <n v="0"/>
    <m/>
    <m/>
    <m/>
    <m/>
    <m/>
    <m/>
    <m/>
    <m/>
    <x v="3"/>
    <m/>
    <m/>
    <m/>
    <m/>
    <m/>
    <m/>
    <s v="Electric Utility"/>
    <m/>
    <s v="DFO"/>
    <m/>
    <m/>
    <m/>
    <m/>
    <m/>
    <m/>
    <m/>
    <m/>
    <m/>
    <s v="Caterpillar"/>
    <s v="3512"/>
  </r>
  <r>
    <x v="190"/>
    <x v="190"/>
    <s v="AEA-083"/>
    <m/>
    <x v="58"/>
    <m/>
    <m/>
    <x v="108"/>
    <x v="47"/>
    <s v="180-0000"/>
    <x v="105"/>
    <x v="2"/>
    <n v="6"/>
    <s v="Internal Combustion Engine"/>
    <x v="3"/>
    <n v="2021"/>
    <x v="3"/>
    <m/>
    <n v="0.85499999999999998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Caterpillar"/>
    <s v="3512"/>
  </r>
  <r>
    <x v="191"/>
    <x v="191"/>
    <s v="AEA-063"/>
    <m/>
    <x v="59"/>
    <m/>
    <m/>
    <x v="109"/>
    <x v="48"/>
    <s v="156-0000"/>
    <x v="106"/>
    <x v="2"/>
    <n v="3"/>
    <s v="Internal Combustion Engine"/>
    <x v="3"/>
    <n v="2021"/>
    <x v="3"/>
    <m/>
    <n v="0.05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Perkins"/>
    <s v="AB50498"/>
  </r>
  <r>
    <x v="191"/>
    <x v="191"/>
    <s v="AEA-063"/>
    <m/>
    <x v="59"/>
    <m/>
    <m/>
    <x v="109"/>
    <x v="48"/>
    <s v="156-0000"/>
    <x v="106"/>
    <x v="2"/>
    <n v="3"/>
    <s v="Internal Combustion Engine"/>
    <x v="3"/>
    <n v="2021"/>
    <x v="3"/>
    <m/>
    <n v="0.05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Perkins"/>
    <s v="AB50498"/>
  </r>
  <r>
    <x v="191"/>
    <x v="191"/>
    <s v="AEA-063"/>
    <m/>
    <x v="59"/>
    <m/>
    <m/>
    <x v="109"/>
    <x v="48"/>
    <s v="156-0000"/>
    <x v="106"/>
    <x v="2"/>
    <n v="3"/>
    <s v="Internal Combustion Engine"/>
    <x v="3"/>
    <n v="2021"/>
    <x v="3"/>
    <m/>
    <n v="0.05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Perkins"/>
    <s v="AB50498"/>
  </r>
  <r>
    <x v="192"/>
    <x v="192"/>
    <s v="AEA-139"/>
    <m/>
    <x v="60"/>
    <m/>
    <m/>
    <x v="110"/>
    <x v="49"/>
    <s v="116-0000"/>
    <x v="107"/>
    <x v="4"/>
    <n v="2"/>
    <s v="Internal Combustion Engine"/>
    <x v="3"/>
    <n v="2021"/>
    <x v="3"/>
    <m/>
    <n v="0.1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John Deere "/>
    <s v="4045AFM85"/>
  </r>
  <r>
    <x v="192"/>
    <x v="192"/>
    <s v="AEA-139"/>
    <m/>
    <x v="60"/>
    <m/>
    <m/>
    <x v="110"/>
    <x v="49"/>
    <s v="116-0000"/>
    <x v="107"/>
    <x v="4"/>
    <n v="3"/>
    <s v="Internal Combustion Engine"/>
    <x v="3"/>
    <n v="2021"/>
    <x v="3"/>
    <m/>
    <n v="0.14499999999999999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John Deere "/>
    <s v="6068AFM85"/>
  </r>
  <r>
    <x v="192"/>
    <x v="192"/>
    <s v="AEA-139"/>
    <m/>
    <x v="60"/>
    <m/>
    <m/>
    <x v="110"/>
    <x v="49"/>
    <s v="116-0000"/>
    <x v="107"/>
    <x v="4"/>
    <n v="1"/>
    <s v="Internal Combustion Engine"/>
    <x v="3"/>
    <n v="2021"/>
    <x v="3"/>
    <m/>
    <n v="0.1"/>
    <m/>
    <m/>
    <m/>
    <m/>
    <m/>
    <m/>
    <m/>
    <m/>
    <x v="0"/>
    <m/>
    <n v="8"/>
    <n v="2020"/>
    <m/>
    <m/>
    <m/>
    <s v="Electric Utility"/>
    <m/>
    <s v="DFO"/>
    <m/>
    <m/>
    <m/>
    <m/>
    <m/>
    <m/>
    <m/>
    <m/>
    <m/>
    <s v="John Deere"/>
    <s v="4045AFM85"/>
  </r>
  <r>
    <x v="193"/>
    <x v="193"/>
    <s v="AEA-058"/>
    <m/>
    <x v="61"/>
    <m/>
    <m/>
    <x v="111"/>
    <x v="50"/>
    <s v="144-0000"/>
    <x v="108"/>
    <x v="3"/>
    <n v="1"/>
    <s v="Internal Combustion Engine"/>
    <x v="3"/>
    <n v="2021"/>
    <x v="3"/>
    <m/>
    <n v="7.8E-2"/>
    <m/>
    <m/>
    <m/>
    <m/>
    <m/>
    <m/>
    <m/>
    <m/>
    <x v="0"/>
    <m/>
    <n v="6"/>
    <n v="2006"/>
    <m/>
    <m/>
    <m/>
    <s v="Electric Utility"/>
    <m/>
    <s v="DFO"/>
    <m/>
    <m/>
    <m/>
    <m/>
    <m/>
    <m/>
    <m/>
    <m/>
    <m/>
    <s v="John Deere "/>
    <s v="4045TFM75"/>
  </r>
  <r>
    <x v="193"/>
    <x v="193"/>
    <s v="AEA-058"/>
    <m/>
    <x v="61"/>
    <m/>
    <m/>
    <x v="111"/>
    <x v="50"/>
    <s v="144-0000"/>
    <x v="108"/>
    <x v="3"/>
    <n v="2"/>
    <s v="Internal Combustion Engine"/>
    <x v="3"/>
    <n v="2021"/>
    <x v="3"/>
    <m/>
    <n v="6.4000000000000001E-2"/>
    <m/>
    <m/>
    <m/>
    <m/>
    <m/>
    <m/>
    <m/>
    <m/>
    <x v="0"/>
    <m/>
    <n v="6"/>
    <n v="2007"/>
    <m/>
    <m/>
    <m/>
    <s v="Electric Utility"/>
    <m/>
    <s v="DFO"/>
    <m/>
    <m/>
    <m/>
    <m/>
    <m/>
    <m/>
    <m/>
    <m/>
    <m/>
    <s v="John Deere "/>
    <s v="4045TFM75"/>
  </r>
  <r>
    <x v="193"/>
    <x v="193"/>
    <s v="AEA-058"/>
    <m/>
    <x v="61"/>
    <m/>
    <m/>
    <x v="111"/>
    <x v="50"/>
    <s v="144-0000"/>
    <x v="108"/>
    <x v="3"/>
    <n v="3"/>
    <s v="Internal Combustion Engine"/>
    <x v="3"/>
    <n v="2021"/>
    <x v="3"/>
    <m/>
    <n v="3.6999999999999998E-2"/>
    <m/>
    <m/>
    <m/>
    <m/>
    <m/>
    <m/>
    <m/>
    <m/>
    <x v="3"/>
    <m/>
    <n v="6"/>
    <n v="2007"/>
    <m/>
    <m/>
    <m/>
    <s v="Electric Utility"/>
    <m/>
    <s v="DFO"/>
    <m/>
    <m/>
    <m/>
    <m/>
    <m/>
    <m/>
    <m/>
    <m/>
    <m/>
    <s v="John Deere "/>
    <s v="PE3029TF150BASE"/>
  </r>
  <r>
    <x v="194"/>
    <x v="194"/>
    <s v="AEA-058"/>
    <m/>
    <x v="61"/>
    <m/>
    <m/>
    <x v="112"/>
    <x v="50"/>
    <s v="145-0000"/>
    <x v="109"/>
    <x v="3"/>
    <n v="1"/>
    <s v="Internal Combustion Engine"/>
    <x v="3"/>
    <n v="2021"/>
    <x v="3"/>
    <m/>
    <n v="9.5000000000000001E-2"/>
    <m/>
    <m/>
    <m/>
    <m/>
    <m/>
    <m/>
    <m/>
    <m/>
    <x v="0"/>
    <m/>
    <n v="9"/>
    <n v="2005"/>
    <m/>
    <m/>
    <m/>
    <s v="Electric Utility"/>
    <m/>
    <s v="DFO"/>
    <m/>
    <m/>
    <m/>
    <m/>
    <m/>
    <m/>
    <m/>
    <m/>
    <m/>
    <s v="John Deere "/>
    <s v="PE6068TF250BASE"/>
  </r>
  <r>
    <x v="194"/>
    <x v="194"/>
    <s v="AEA-058"/>
    <m/>
    <x v="61"/>
    <m/>
    <m/>
    <x v="112"/>
    <x v="50"/>
    <s v="145-0000"/>
    <x v="109"/>
    <x v="3"/>
    <n v="2"/>
    <s v="Internal Combustion Engine"/>
    <x v="3"/>
    <n v="2021"/>
    <x v="3"/>
    <m/>
    <n v="9.9000000000000005E-2"/>
    <m/>
    <m/>
    <m/>
    <m/>
    <m/>
    <m/>
    <m/>
    <m/>
    <x v="0"/>
    <m/>
    <n v="9"/>
    <n v="2005"/>
    <m/>
    <m/>
    <m/>
    <s v="Electric Utility"/>
    <m/>
    <s v="DFO"/>
    <m/>
    <m/>
    <m/>
    <m/>
    <m/>
    <m/>
    <m/>
    <m/>
    <m/>
    <s v="John Deere "/>
    <s v="4045AFM85"/>
  </r>
  <r>
    <x v="194"/>
    <x v="194"/>
    <s v="AEA-058"/>
    <m/>
    <x v="61"/>
    <m/>
    <m/>
    <x v="112"/>
    <x v="50"/>
    <s v="145-0000"/>
    <x v="109"/>
    <x v="3"/>
    <n v="3"/>
    <s v="Internal Combustion Engine"/>
    <x v="3"/>
    <n v="2021"/>
    <x v="3"/>
    <m/>
    <n v="0.08"/>
    <m/>
    <m/>
    <m/>
    <m/>
    <m/>
    <m/>
    <m/>
    <m/>
    <x v="0"/>
    <m/>
    <n v="9"/>
    <n v="2005"/>
    <m/>
    <m/>
    <m/>
    <s v="Electric Utility"/>
    <m/>
    <s v="DFO"/>
    <m/>
    <m/>
    <m/>
    <m/>
    <m/>
    <m/>
    <m/>
    <m/>
    <m/>
    <s v="John Deere"/>
    <s v="PE4045TF150BASE"/>
  </r>
  <r>
    <x v="195"/>
    <x v="195"/>
    <s v="AEA-058"/>
    <m/>
    <x v="61"/>
    <m/>
    <m/>
    <x v="113"/>
    <x v="50"/>
    <s v="147-0000"/>
    <x v="110"/>
    <x v="3"/>
    <n v="1"/>
    <s v="Internal Combustion Engine"/>
    <x v="3"/>
    <n v="2021"/>
    <x v="3"/>
    <m/>
    <n v="0.11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John Deere "/>
    <s v="PE6068TF250BASE"/>
  </r>
  <r>
    <x v="195"/>
    <x v="195"/>
    <s v="AEA-058"/>
    <m/>
    <x v="61"/>
    <m/>
    <m/>
    <x v="113"/>
    <x v="50"/>
    <s v="147-0000"/>
    <x v="110"/>
    <x v="3"/>
    <n v="2"/>
    <s v="Internal Combustion Engine"/>
    <x v="3"/>
    <n v="2021"/>
    <x v="3"/>
    <m/>
    <n v="8.5000000000000006E-2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John Deere "/>
    <s v="4045AFM85"/>
  </r>
  <r>
    <x v="195"/>
    <x v="195"/>
    <s v="AEA-058"/>
    <m/>
    <x v="61"/>
    <m/>
    <m/>
    <x v="113"/>
    <x v="50"/>
    <s v="147-0000"/>
    <x v="110"/>
    <x v="3"/>
    <n v="3"/>
    <s v="Internal Combustion Engine"/>
    <x v="3"/>
    <n v="2021"/>
    <x v="3"/>
    <m/>
    <n v="6.4000000000000001E-2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John Deere "/>
    <s v="PE4045TF150BASE"/>
  </r>
  <r>
    <x v="195"/>
    <x v="195"/>
    <s v="AEA-058"/>
    <m/>
    <x v="61"/>
    <m/>
    <m/>
    <x v="113"/>
    <x v="50"/>
    <s v="147-0000"/>
    <x v="110"/>
    <x v="3"/>
    <n v="4"/>
    <s v="Internal Combustion Engine"/>
    <x v="3"/>
    <n v="2021"/>
    <x v="3"/>
    <m/>
    <n v="6.4000000000000001E-2"/>
    <m/>
    <m/>
    <m/>
    <m/>
    <m/>
    <m/>
    <m/>
    <m/>
    <x v="3"/>
    <m/>
    <m/>
    <m/>
    <m/>
    <m/>
    <m/>
    <s v="Electric Utility"/>
    <m/>
    <s v="DFO"/>
    <m/>
    <m/>
    <m/>
    <m/>
    <m/>
    <m/>
    <m/>
    <m/>
    <m/>
    <s v="John Deere"/>
    <s v="PE4045TF150BASE"/>
  </r>
  <r>
    <x v="196"/>
    <x v="196"/>
    <s v="AEA-058"/>
    <m/>
    <x v="61"/>
    <m/>
    <m/>
    <x v="114"/>
    <x v="50"/>
    <s v="148-0000"/>
    <x v="111"/>
    <x v="3"/>
    <n v="1"/>
    <s v="Internal Combustion Engine"/>
    <x v="3"/>
    <n v="2021"/>
    <x v="3"/>
    <m/>
    <n v="6.4000000000000001E-2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John Deere "/>
    <s v="4045TF150"/>
  </r>
  <r>
    <x v="196"/>
    <x v="196"/>
    <s v="AEA-058"/>
    <m/>
    <x v="61"/>
    <m/>
    <m/>
    <x v="114"/>
    <x v="50"/>
    <s v="148-0000"/>
    <x v="111"/>
    <x v="3"/>
    <n v="2"/>
    <s v="Internal Combustion Engine"/>
    <x v="3"/>
    <n v="2021"/>
    <x v="3"/>
    <m/>
    <n v="3.6999999999999998E-2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John Deere "/>
    <s v="4045TFM75"/>
  </r>
  <r>
    <x v="196"/>
    <x v="196"/>
    <s v="AEA-058"/>
    <m/>
    <x v="61"/>
    <m/>
    <m/>
    <x v="114"/>
    <x v="50"/>
    <s v="148-0000"/>
    <x v="111"/>
    <x v="3"/>
    <n v="3"/>
    <s v="Internal Combustion Engine"/>
    <x v="3"/>
    <n v="2021"/>
    <x v="3"/>
    <m/>
    <n v="3.6999999999999998E-2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John Deere "/>
    <s v="PE3029tf150base2.9"/>
  </r>
  <r>
    <x v="197"/>
    <x v="197"/>
    <s v="AEA-094"/>
    <m/>
    <x v="62"/>
    <m/>
    <m/>
    <x v="115"/>
    <x v="51"/>
    <s v="191-0000"/>
    <x v="112"/>
    <x v="3"/>
    <m/>
    <s v="Batteries"/>
    <x v="2"/>
    <m/>
    <x v="4"/>
    <m/>
    <n v="0.29499999999999998"/>
    <n v="0.13500000000000001"/>
    <m/>
    <m/>
    <m/>
    <m/>
    <m/>
    <m/>
    <m/>
    <x v="0"/>
    <m/>
    <m/>
    <n v="2014"/>
    <m/>
    <m/>
    <m/>
    <m/>
    <m/>
    <s v="MWH"/>
    <m/>
    <m/>
    <m/>
    <m/>
    <m/>
    <m/>
    <m/>
    <m/>
    <s v="Installed? Operational?"/>
    <m/>
    <m/>
  </r>
  <r>
    <x v="197"/>
    <x v="197"/>
    <s v="AEA-094"/>
    <m/>
    <x v="62"/>
    <m/>
    <m/>
    <x v="115"/>
    <x v="51"/>
    <s v="191-0000"/>
    <x v="112"/>
    <x v="3"/>
    <n v="1"/>
    <s v="Internal Combustion Engine"/>
    <x v="3"/>
    <n v="2021"/>
    <x v="3"/>
    <m/>
    <n v="0.27500000000000002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John Deere "/>
    <s v="6090AFM75"/>
  </r>
  <r>
    <x v="197"/>
    <x v="197"/>
    <s v="AEA-094"/>
    <m/>
    <x v="62"/>
    <m/>
    <m/>
    <x v="115"/>
    <x v="51"/>
    <s v="191-0000"/>
    <x v="112"/>
    <x v="3"/>
    <n v="2"/>
    <s v="Internal Combustion Engine"/>
    <x v="3"/>
    <n v="2021"/>
    <x v="3"/>
    <m/>
    <n v="0.3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John Deere "/>
    <s v="6090AFM75"/>
  </r>
  <r>
    <x v="197"/>
    <x v="197"/>
    <s v="AEA-094"/>
    <m/>
    <x v="62"/>
    <m/>
    <m/>
    <x v="115"/>
    <x v="51"/>
    <s v="191-0000"/>
    <x v="112"/>
    <x v="3"/>
    <n v="1"/>
    <s v="Internal Combustion Engine"/>
    <x v="3"/>
    <n v="2021"/>
    <x v="3"/>
    <m/>
    <n v="0.27500000000000002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John Deere "/>
    <s v="6090AFM75"/>
  </r>
  <r>
    <x v="197"/>
    <x v="197"/>
    <s v="AEA-094"/>
    <m/>
    <x v="62"/>
    <m/>
    <m/>
    <x v="115"/>
    <x v="51"/>
    <s v="191-0000"/>
    <x v="112"/>
    <x v="3"/>
    <n v="2"/>
    <s v="Internal Combustion Engine"/>
    <x v="3"/>
    <n v="2021"/>
    <x v="3"/>
    <m/>
    <n v="0.3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John Deere "/>
    <s v="6090AFM75"/>
  </r>
  <r>
    <x v="197"/>
    <x v="197"/>
    <s v="AEA-094"/>
    <m/>
    <x v="62"/>
    <m/>
    <m/>
    <x v="115"/>
    <x v="51"/>
    <s v="191-0000"/>
    <x v="112"/>
    <x v="3"/>
    <n v="3"/>
    <s v="Internal Combustion Engine"/>
    <x v="3"/>
    <n v="2021"/>
    <x v="3"/>
    <m/>
    <n v="0.22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John Deere"/>
    <s v="6090AFM75"/>
  </r>
  <r>
    <x v="197"/>
    <x v="197"/>
    <s v="AEA-094"/>
    <m/>
    <x v="62"/>
    <m/>
    <m/>
    <x v="115"/>
    <x v="51"/>
    <s v="191-0000"/>
    <x v="112"/>
    <x v="3"/>
    <n v="4"/>
    <s v="Internal Combustion Engine"/>
    <x v="3"/>
    <n v="2021"/>
    <x v="3"/>
    <m/>
    <n v="0.32500000000000001"/>
    <m/>
    <m/>
    <m/>
    <m/>
    <m/>
    <m/>
    <m/>
    <m/>
    <x v="0"/>
    <m/>
    <n v="10"/>
    <n v="2021"/>
    <m/>
    <m/>
    <m/>
    <s v="Electric Utility"/>
    <m/>
    <s v="DFO"/>
    <m/>
    <m/>
    <m/>
    <m/>
    <m/>
    <m/>
    <m/>
    <m/>
    <m/>
    <s v="John Deere"/>
    <s v="6125HF070 (AFM75 Converted)"/>
  </r>
  <r>
    <x v="197"/>
    <x v="197"/>
    <s v="AEA-094"/>
    <m/>
    <x v="62"/>
    <m/>
    <m/>
    <x v="115"/>
    <x v="51"/>
    <s v="191-0000"/>
    <x v="112"/>
    <x v="3"/>
    <m/>
    <s v="Onshore Wind Turbine"/>
    <x v="6"/>
    <m/>
    <x v="0"/>
    <m/>
    <n v="0.47500000000000003"/>
    <m/>
    <m/>
    <m/>
    <m/>
    <m/>
    <m/>
    <m/>
    <m/>
    <x v="0"/>
    <m/>
    <n v="1"/>
    <n v="2013"/>
    <m/>
    <m/>
    <m/>
    <s v="Electric Utility"/>
    <n v="1"/>
    <s v="WND"/>
    <m/>
    <m/>
    <m/>
    <n v="5"/>
    <m/>
    <m/>
    <m/>
    <m/>
    <m/>
    <m/>
    <m/>
  </r>
  <r>
    <x v="198"/>
    <x v="198"/>
    <s v="AEA-140"/>
    <n v="288"/>
    <x v="63"/>
    <n v="4252"/>
    <m/>
    <x v="0"/>
    <x v="52"/>
    <s v="215-1985"/>
    <x v="0"/>
    <x v="0"/>
    <s v="3"/>
    <s v="Batteries"/>
    <x v="2"/>
    <n v="2020"/>
    <x v="8"/>
    <s v="S"/>
    <n v="46.5"/>
    <m/>
    <s v=" "/>
    <n v="46.5"/>
    <n v="46.5"/>
    <m/>
    <m/>
    <m/>
    <m/>
    <x v="0"/>
    <s v="X"/>
    <n v="9"/>
    <n v="2021"/>
    <m/>
    <m/>
    <s v="N"/>
    <s v="Electric Utility"/>
    <n v="1"/>
    <s v="MWH"/>
    <s v=""/>
    <m/>
    <m/>
    <s v=""/>
    <s v=""/>
    <m/>
    <m/>
    <m/>
    <m/>
    <m/>
    <m/>
  </r>
  <r>
    <x v="198"/>
    <x v="198"/>
    <s v="AEA-140"/>
    <n v="288"/>
    <x v="63"/>
    <n v="4252"/>
    <m/>
    <x v="0"/>
    <x v="52"/>
    <s v="215-1985"/>
    <x v="0"/>
    <x v="0"/>
    <s v="1"/>
    <s v="Natural Gas Fired Combustion Turbine"/>
    <x v="5"/>
    <n v="2021"/>
    <x v="2"/>
    <s v="S"/>
    <n v="50"/>
    <m/>
    <n v="0.95"/>
    <n v="44"/>
    <n v="49"/>
    <n v="5"/>
    <s v="N"/>
    <s v=" "/>
    <s v=" "/>
    <x v="0"/>
    <s v="X"/>
    <n v="4"/>
    <n v="2014"/>
    <s v=" "/>
    <s v=" "/>
    <s v="N"/>
    <s v="Electric Utility"/>
    <n v="1"/>
    <s v="NG"/>
    <s v=""/>
    <s v="NG"/>
    <s v=""/>
    <s v=" "/>
    <s v="10M"/>
    <s v="N"/>
    <s v="N"/>
    <s v="N"/>
    <m/>
    <m/>
    <m/>
  </r>
  <r>
    <x v="198"/>
    <x v="198"/>
    <s v="AEA-140"/>
    <n v="288"/>
    <x v="63"/>
    <n v="4252"/>
    <m/>
    <x v="0"/>
    <x v="52"/>
    <s v="215-1985"/>
    <x v="0"/>
    <x v="0"/>
    <s v="2"/>
    <s v="Natural Gas Fired Combustion Turbine"/>
    <x v="5"/>
    <n v="2021"/>
    <x v="2"/>
    <s v="S"/>
    <n v="50"/>
    <m/>
    <s v=" "/>
    <n v="44"/>
    <n v="49"/>
    <s v=" "/>
    <s v=""/>
    <s v=" "/>
    <s v=" "/>
    <x v="5"/>
    <s v="X"/>
    <s v=" "/>
    <s v=" "/>
    <s v=" "/>
    <s v=" "/>
    <s v="N"/>
    <s v="Electric Utility"/>
    <n v="1"/>
    <s v="NG"/>
    <s v=""/>
    <s v=""/>
    <s v=""/>
    <s v=" "/>
    <s v=""/>
    <s v="N"/>
    <s v="N"/>
    <s v="N"/>
    <m/>
    <m/>
    <m/>
  </r>
  <r>
    <x v="199"/>
    <x v="199"/>
    <s v="AEA-052"/>
    <m/>
    <x v="64"/>
    <m/>
    <m/>
    <x v="116"/>
    <x v="53"/>
    <s v="139-0000"/>
    <x v="113"/>
    <x v="6"/>
    <m/>
    <s v="Conventional Hydroelectric"/>
    <x v="0"/>
    <m/>
    <x v="0"/>
    <m/>
    <n v="0.47499999999999998"/>
    <m/>
    <m/>
    <m/>
    <m/>
    <m/>
    <m/>
    <n v="1"/>
    <n v="2009"/>
    <x v="0"/>
    <m/>
    <m/>
    <n v="1991"/>
    <m/>
    <m/>
    <m/>
    <s v="Electric Utility"/>
    <n v="1"/>
    <s v="WAT"/>
    <m/>
    <m/>
    <m/>
    <n v="0"/>
    <m/>
    <m/>
    <m/>
    <m/>
    <m/>
    <m/>
    <m/>
  </r>
  <r>
    <x v="200"/>
    <x v="200"/>
    <s v="AEA-070"/>
    <m/>
    <x v="65"/>
    <m/>
    <s v="Mahoona Lake"/>
    <x v="117"/>
    <x v="54"/>
    <s v="170-0000"/>
    <x v="114"/>
    <x v="6"/>
    <m/>
    <s v="Conventional Hydroelectric"/>
    <x v="0"/>
    <m/>
    <x v="0"/>
    <m/>
    <n v="0.125"/>
    <m/>
    <m/>
    <m/>
    <m/>
    <m/>
    <m/>
    <m/>
    <m/>
    <x v="0"/>
    <m/>
    <m/>
    <n v="1987"/>
    <m/>
    <m/>
    <m/>
    <s v="Electric Utility"/>
    <n v="1"/>
    <s v="WAT"/>
    <m/>
    <m/>
    <m/>
    <n v="0"/>
    <m/>
    <m/>
    <m/>
    <m/>
    <m/>
    <m/>
    <m/>
  </r>
  <r>
    <x v="200"/>
    <x v="200"/>
    <s v="AEA-070"/>
    <m/>
    <x v="65"/>
    <m/>
    <m/>
    <x v="117"/>
    <x v="54"/>
    <s v="170-0000"/>
    <x v="114"/>
    <x v="6"/>
    <n v="1"/>
    <s v="Internal Combustion Engine"/>
    <x v="3"/>
    <n v="2021"/>
    <x v="3"/>
    <m/>
    <n v="4.4999999999999998E-2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John Deere"/>
    <s v="4045tfm75"/>
  </r>
  <r>
    <x v="200"/>
    <x v="200"/>
    <s v="AEA-070"/>
    <m/>
    <x v="65"/>
    <m/>
    <m/>
    <x v="117"/>
    <x v="54"/>
    <s v="170-0000"/>
    <x v="114"/>
    <x v="6"/>
    <n v="2"/>
    <s v="Internal Combustion Engine"/>
    <x v="3"/>
    <n v="2021"/>
    <x v="3"/>
    <m/>
    <n v="0.10100000000000001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John Deere"/>
    <s v="6068tfm76"/>
  </r>
  <r>
    <x v="200"/>
    <x v="200"/>
    <s v="AEA-070"/>
    <m/>
    <x v="65"/>
    <m/>
    <m/>
    <x v="117"/>
    <x v="54"/>
    <s v="170-0000"/>
    <x v="114"/>
    <x v="6"/>
    <n v="3"/>
    <s v="Internal Combustion Engine"/>
    <x v="3"/>
    <n v="2021"/>
    <x v="3"/>
    <m/>
    <n v="0.19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John Deere"/>
    <s v="6081af001"/>
  </r>
  <r>
    <x v="201"/>
    <x v="201"/>
    <s v="AEA-026"/>
    <m/>
    <x v="66"/>
    <m/>
    <m/>
    <x v="118"/>
    <x v="55"/>
    <s v="107-0000"/>
    <x v="115"/>
    <x v="8"/>
    <n v="1"/>
    <s v="Internal Combustion Engine"/>
    <x v="3"/>
    <n v="2021"/>
    <x v="3"/>
    <m/>
    <n v="0.16980000000000001"/>
    <m/>
    <m/>
    <m/>
    <m/>
    <m/>
    <m/>
    <m/>
    <m/>
    <x v="0"/>
    <m/>
    <n v="9"/>
    <n v="2019"/>
    <m/>
    <m/>
    <m/>
    <s v="Electric Utility"/>
    <m/>
    <s v="DFO"/>
    <m/>
    <m/>
    <m/>
    <m/>
    <m/>
    <m/>
    <m/>
    <m/>
    <m/>
    <s v="John Deere"/>
    <s v="6068AFM85"/>
  </r>
  <r>
    <x v="201"/>
    <x v="201"/>
    <s v="AEA-026"/>
    <m/>
    <x v="66"/>
    <m/>
    <m/>
    <x v="118"/>
    <x v="55"/>
    <s v="107-0000"/>
    <x v="115"/>
    <x v="8"/>
    <n v="2"/>
    <s v="Internal Combustion Engine"/>
    <x v="3"/>
    <n v="2021"/>
    <x v="3"/>
    <m/>
    <n v="0.09"/>
    <m/>
    <m/>
    <m/>
    <m/>
    <m/>
    <m/>
    <m/>
    <m/>
    <x v="0"/>
    <m/>
    <n v="9"/>
    <n v="2019"/>
    <m/>
    <m/>
    <m/>
    <s v="Electric Utility"/>
    <m/>
    <s v="DFO"/>
    <m/>
    <m/>
    <m/>
    <m/>
    <m/>
    <m/>
    <m/>
    <m/>
    <m/>
    <s v="John Deere"/>
    <s v="4045TFM75"/>
  </r>
  <r>
    <x v="201"/>
    <x v="201"/>
    <s v="AEA-026"/>
    <m/>
    <x v="66"/>
    <m/>
    <m/>
    <x v="118"/>
    <x v="55"/>
    <s v="107-0000"/>
    <x v="115"/>
    <x v="8"/>
    <n v="3"/>
    <s v="Internal Combustion Engine"/>
    <x v="3"/>
    <n v="2021"/>
    <x v="3"/>
    <m/>
    <n v="0.09"/>
    <m/>
    <m/>
    <m/>
    <m/>
    <m/>
    <m/>
    <m/>
    <m/>
    <x v="0"/>
    <m/>
    <n v="9"/>
    <n v="2019"/>
    <m/>
    <m/>
    <m/>
    <s v="Electric Utility"/>
    <m/>
    <s v="DFO"/>
    <m/>
    <m/>
    <m/>
    <m/>
    <m/>
    <m/>
    <m/>
    <m/>
    <m/>
    <s v="John Deere"/>
    <s v="4045TFM75"/>
  </r>
  <r>
    <x v="202"/>
    <x v="202"/>
    <s v="AEA-092"/>
    <m/>
    <x v="67"/>
    <m/>
    <s v="Indian River"/>
    <x v="119"/>
    <x v="56"/>
    <s v="189-0000"/>
    <x v="116"/>
    <x v="1"/>
    <m/>
    <s v="Conventional Hydroelectric"/>
    <x v="0"/>
    <m/>
    <x v="0"/>
    <m/>
    <n v="0.18"/>
    <m/>
    <m/>
    <m/>
    <m/>
    <m/>
    <m/>
    <m/>
    <m/>
    <x v="0"/>
    <m/>
    <n v="6"/>
    <n v="2020"/>
    <m/>
    <m/>
    <m/>
    <s v="Electric Utility"/>
    <n v="1"/>
    <s v="WAT"/>
    <m/>
    <m/>
    <m/>
    <n v="0"/>
    <m/>
    <m/>
    <m/>
    <m/>
    <s v="Is this operational?"/>
    <m/>
    <m/>
  </r>
  <r>
    <x v="202"/>
    <x v="202"/>
    <s v="AEA-092"/>
    <m/>
    <x v="67"/>
    <m/>
    <m/>
    <x v="119"/>
    <x v="56"/>
    <s v="189-0000"/>
    <x v="116"/>
    <x v="1"/>
    <n v="1"/>
    <s v="Internal Combustion Engine"/>
    <x v="3"/>
    <n v="2021"/>
    <x v="3"/>
    <m/>
    <n v="8.7999999999999995E-2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John Deere "/>
    <s v="PE6068TF150"/>
  </r>
  <r>
    <x v="202"/>
    <x v="202"/>
    <s v="AEA-092"/>
    <m/>
    <x v="67"/>
    <m/>
    <m/>
    <x v="119"/>
    <x v="56"/>
    <s v="189-0000"/>
    <x v="116"/>
    <x v="1"/>
    <n v="2"/>
    <s v="Internal Combustion Engine"/>
    <x v="3"/>
    <n v="2021"/>
    <x v="3"/>
    <m/>
    <n v="8.7999999999999995E-2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John Deere "/>
    <s v="PE6068TF150"/>
  </r>
  <r>
    <x v="202"/>
    <x v="202"/>
    <s v="AEA-092"/>
    <m/>
    <x v="67"/>
    <m/>
    <m/>
    <x v="119"/>
    <x v="56"/>
    <s v="189-0000"/>
    <x v="116"/>
    <x v="1"/>
    <n v="3"/>
    <s v="Internal Combustion Engine"/>
    <x v="3"/>
    <n v="2021"/>
    <x v="3"/>
    <m/>
    <n v="6.4000000000000001E-2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John Deere "/>
    <s v="PE4045TF150"/>
  </r>
  <r>
    <x v="203"/>
    <x v="203"/>
    <s v="AEA-080"/>
    <m/>
    <x v="68"/>
    <m/>
    <m/>
    <x v="120"/>
    <x v="57"/>
    <s v="178-0000"/>
    <x v="117"/>
    <x v="4"/>
    <n v="1"/>
    <s v="Internal Combustion Engine"/>
    <x v="3"/>
    <n v="2021"/>
    <x v="3"/>
    <m/>
    <n v="0.23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John Deere"/>
    <s v="6081HF070"/>
  </r>
  <r>
    <x v="203"/>
    <x v="203"/>
    <s v="AEA-080"/>
    <m/>
    <x v="68"/>
    <m/>
    <m/>
    <x v="120"/>
    <x v="57"/>
    <s v="178-0000"/>
    <x v="117"/>
    <x v="4"/>
    <n v="2"/>
    <s v="Internal Combustion Engine"/>
    <x v="3"/>
    <n v="2021"/>
    <x v="3"/>
    <m/>
    <n v="0.18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John Deere "/>
    <s v="6081HF070"/>
  </r>
  <r>
    <x v="203"/>
    <x v="203"/>
    <s v="AEA-080"/>
    <m/>
    <x v="68"/>
    <m/>
    <m/>
    <x v="120"/>
    <x v="57"/>
    <s v="178-0000"/>
    <x v="117"/>
    <x v="4"/>
    <n v="3"/>
    <s v="Internal Combustion Engine"/>
    <x v="3"/>
    <n v="2021"/>
    <x v="3"/>
    <m/>
    <n v="0.11700000000000001"/>
    <m/>
    <m/>
    <m/>
    <m/>
    <m/>
    <m/>
    <m/>
    <m/>
    <x v="0"/>
    <m/>
    <n v="9"/>
    <n v="2020"/>
    <m/>
    <m/>
    <m/>
    <s v="Electric Utility"/>
    <m/>
    <s v="DFO"/>
    <m/>
    <m/>
    <m/>
    <m/>
    <m/>
    <m/>
    <m/>
    <m/>
    <m/>
    <s v="John Deere"/>
    <s v="4045HF485"/>
  </r>
  <r>
    <x v="204"/>
    <x v="204"/>
    <s v="AEA-062"/>
    <m/>
    <x v="69"/>
    <m/>
    <m/>
    <x v="121"/>
    <x v="58"/>
    <s v="154-0000"/>
    <x v="118"/>
    <x v="3"/>
    <n v="1"/>
    <s v="Internal Combustion Engine"/>
    <x v="3"/>
    <n v="2021"/>
    <x v="3"/>
    <m/>
    <n v="0.371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John Deere "/>
    <s v="6125HF070"/>
  </r>
  <r>
    <x v="204"/>
    <x v="204"/>
    <s v="AEA-062"/>
    <m/>
    <x v="69"/>
    <m/>
    <m/>
    <x v="121"/>
    <x v="58"/>
    <s v="154-0000"/>
    <x v="118"/>
    <x v="3"/>
    <n v="2"/>
    <s v="Internal Combustion Engine"/>
    <x v="3"/>
    <n v="2021"/>
    <x v="3"/>
    <m/>
    <n v="0.371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John Deere "/>
    <s v="6125HF070"/>
  </r>
  <r>
    <x v="204"/>
    <x v="204"/>
    <s v="AEA-062"/>
    <m/>
    <x v="69"/>
    <m/>
    <m/>
    <x v="121"/>
    <x v="58"/>
    <s v="154-0000"/>
    <x v="118"/>
    <x v="3"/>
    <n v="3"/>
    <s v="Internal Combustion Engine"/>
    <x v="3"/>
    <n v="2021"/>
    <x v="3"/>
    <m/>
    <n v="0.17899999999999999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John Deere "/>
    <s v="6081AFM75"/>
  </r>
  <r>
    <x v="204"/>
    <x v="204"/>
    <s v="AEA-062"/>
    <m/>
    <x v="69"/>
    <m/>
    <m/>
    <x v="121"/>
    <x v="58"/>
    <s v="154-0000"/>
    <x v="118"/>
    <x v="3"/>
    <m/>
    <s v="Onshore Wind Turbine"/>
    <x v="6"/>
    <m/>
    <x v="0"/>
    <m/>
    <n v="0.28500000000000003"/>
    <m/>
    <m/>
    <m/>
    <m/>
    <m/>
    <m/>
    <m/>
    <m/>
    <x v="0"/>
    <m/>
    <m/>
    <n v="2021"/>
    <m/>
    <m/>
    <m/>
    <s v="Electric Utility"/>
    <n v="1"/>
    <s v="WND"/>
    <m/>
    <m/>
    <m/>
    <n v="3"/>
    <m/>
    <m/>
    <m/>
    <m/>
    <s v="3-95kW. Operational? 300-kW per DOE OIE app"/>
    <m/>
    <m/>
  </r>
  <r>
    <x v="205"/>
    <x v="205"/>
    <s v="AEA-024"/>
    <m/>
    <x v="70"/>
    <m/>
    <m/>
    <x v="122"/>
    <x v="59"/>
    <s v="105-0000"/>
    <x v="119"/>
    <x v="5"/>
    <n v="1"/>
    <s v="Internal Combustion Engine"/>
    <x v="3"/>
    <n v="2021"/>
    <x v="3"/>
    <m/>
    <n v="0.11700000000000001"/>
    <m/>
    <m/>
    <m/>
    <m/>
    <m/>
    <m/>
    <m/>
    <m/>
    <x v="3"/>
    <m/>
    <m/>
    <m/>
    <m/>
    <m/>
    <m/>
    <s v="Electric Utility"/>
    <m/>
    <s v="DFO"/>
    <m/>
    <m/>
    <m/>
    <m/>
    <m/>
    <m/>
    <m/>
    <m/>
    <m/>
    <s v="John Deere"/>
    <s v="4045HF485"/>
  </r>
  <r>
    <x v="205"/>
    <x v="205"/>
    <s v="AEA-024"/>
    <m/>
    <x v="70"/>
    <m/>
    <m/>
    <x v="122"/>
    <x v="59"/>
    <s v="105-0000"/>
    <x v="119"/>
    <x v="5"/>
    <n v="2"/>
    <s v="Internal Combustion Engine"/>
    <x v="3"/>
    <n v="2021"/>
    <x v="3"/>
    <m/>
    <n v="0.11700000000000001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John Deere"/>
    <s v="4045HF485"/>
  </r>
  <r>
    <x v="205"/>
    <x v="205"/>
    <s v="AEA-024"/>
    <m/>
    <x v="70"/>
    <m/>
    <m/>
    <x v="122"/>
    <x v="59"/>
    <s v="105-0000"/>
    <x v="119"/>
    <x v="5"/>
    <n v="3"/>
    <s v="Internal Combustion Engine"/>
    <x v="3"/>
    <n v="2021"/>
    <x v="3"/>
    <m/>
    <n v="0.11700000000000001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John Deere"/>
    <s v="4045TFM75"/>
  </r>
  <r>
    <x v="206"/>
    <x v="206"/>
    <s v="AEA-042"/>
    <m/>
    <x v="71"/>
    <m/>
    <m/>
    <x v="123"/>
    <x v="60"/>
    <s v="130-0000"/>
    <x v="120"/>
    <x v="7"/>
    <m/>
    <s v="Batteries"/>
    <x v="2"/>
    <m/>
    <x v="9"/>
    <m/>
    <n v="0.27700000000000002"/>
    <n v="9.8000000000000004E-2"/>
    <m/>
    <m/>
    <m/>
    <m/>
    <m/>
    <m/>
    <m/>
    <x v="0"/>
    <m/>
    <m/>
    <n v="2019"/>
    <m/>
    <m/>
    <m/>
    <m/>
    <m/>
    <s v="MWH"/>
    <m/>
    <m/>
    <m/>
    <m/>
    <m/>
    <m/>
    <m/>
    <m/>
    <m/>
    <m/>
    <m/>
  </r>
  <r>
    <x v="206"/>
    <x v="206"/>
    <s v="AEA-042"/>
    <m/>
    <x v="71"/>
    <m/>
    <m/>
    <x v="123"/>
    <x v="60"/>
    <s v="130-0000"/>
    <x v="120"/>
    <x v="7"/>
    <n v="4"/>
    <s v="Internal Combustion Engine"/>
    <x v="3"/>
    <n v="2021"/>
    <x v="3"/>
    <m/>
    <n v="0.17"/>
    <m/>
    <m/>
    <m/>
    <m/>
    <m/>
    <m/>
    <m/>
    <m/>
    <x v="0"/>
    <m/>
    <n v="2"/>
    <n v="2004"/>
    <m/>
    <m/>
    <m/>
    <s v="Electric Utility"/>
    <m/>
    <s v="DFO"/>
    <m/>
    <m/>
    <m/>
    <m/>
    <m/>
    <m/>
    <m/>
    <m/>
    <m/>
    <s v="Cummins "/>
    <s v="LTA-10G3"/>
  </r>
  <r>
    <x v="206"/>
    <x v="206"/>
    <s v="AEA-042"/>
    <m/>
    <x v="71"/>
    <m/>
    <m/>
    <x v="123"/>
    <x v="60"/>
    <s v="130-0000"/>
    <x v="120"/>
    <x v="7"/>
    <n v="1"/>
    <s v="Internal Combustion Engine"/>
    <x v="3"/>
    <n v="2021"/>
    <x v="3"/>
    <m/>
    <n v="0"/>
    <m/>
    <m/>
    <m/>
    <m/>
    <m/>
    <m/>
    <m/>
    <m/>
    <x v="3"/>
    <m/>
    <n v="2"/>
    <n v="2005"/>
    <m/>
    <m/>
    <m/>
    <s v="Electric Utility"/>
    <m/>
    <s v="DFO"/>
    <m/>
    <m/>
    <m/>
    <m/>
    <m/>
    <m/>
    <m/>
    <m/>
    <m/>
    <s v="John Deere"/>
    <s v="SE500728"/>
  </r>
  <r>
    <x v="206"/>
    <x v="206"/>
    <s v="AEA-042"/>
    <m/>
    <x v="71"/>
    <m/>
    <m/>
    <x v="123"/>
    <x v="60"/>
    <s v="130-0000"/>
    <x v="120"/>
    <x v="7"/>
    <n v="3"/>
    <s v="Internal Combustion Engine"/>
    <x v="3"/>
    <n v="2021"/>
    <x v="3"/>
    <m/>
    <n v="0"/>
    <m/>
    <m/>
    <m/>
    <m/>
    <m/>
    <m/>
    <m/>
    <m/>
    <x v="0"/>
    <m/>
    <n v="2"/>
    <n v="2005"/>
    <m/>
    <m/>
    <m/>
    <s v="Electric Utility"/>
    <m/>
    <s v="DFO"/>
    <m/>
    <m/>
    <m/>
    <m/>
    <m/>
    <m/>
    <m/>
    <m/>
    <m/>
    <s v="Cummins "/>
    <s v="LTA-10G3"/>
  </r>
  <r>
    <x v="206"/>
    <x v="206"/>
    <s v="AEA-042"/>
    <m/>
    <x v="71"/>
    <m/>
    <m/>
    <x v="123"/>
    <x v="60"/>
    <s v="130-0000"/>
    <x v="120"/>
    <x v="7"/>
    <n v="2"/>
    <s v="Internal Combustion Engine"/>
    <x v="3"/>
    <n v="2021"/>
    <x v="3"/>
    <m/>
    <n v="0.2"/>
    <m/>
    <m/>
    <m/>
    <m/>
    <m/>
    <m/>
    <m/>
    <m/>
    <x v="3"/>
    <m/>
    <n v="2"/>
    <n v="2021"/>
    <m/>
    <m/>
    <m/>
    <s v="Electric Utility"/>
    <m/>
    <s v="DFO"/>
    <m/>
    <m/>
    <m/>
    <m/>
    <m/>
    <m/>
    <m/>
    <m/>
    <m/>
    <s v="John Deere, Engine 2 is brand new and is not yet done being installed."/>
    <s v="6081AFM75"/>
  </r>
  <r>
    <x v="206"/>
    <x v="206"/>
    <s v="AEA-042"/>
    <m/>
    <x v="71"/>
    <m/>
    <m/>
    <x v="123"/>
    <x v="60"/>
    <s v="130-0000"/>
    <x v="120"/>
    <x v="7"/>
    <m/>
    <s v="Solar PV"/>
    <x v="1"/>
    <m/>
    <x v="0"/>
    <m/>
    <n v="4.8500000000000001E-2"/>
    <m/>
    <m/>
    <m/>
    <m/>
    <m/>
    <m/>
    <m/>
    <m/>
    <x v="0"/>
    <m/>
    <n v="1"/>
    <n v="2017"/>
    <m/>
    <m/>
    <m/>
    <s v="Electric Utility"/>
    <n v="1"/>
    <s v="SUN"/>
    <m/>
    <m/>
    <m/>
    <n v="1"/>
    <m/>
    <m/>
    <m/>
    <m/>
    <s v="Grant in 2015. VIF? "/>
    <m/>
    <m/>
  </r>
  <r>
    <x v="206"/>
    <x v="206"/>
    <s v="AEA-042"/>
    <m/>
    <x v="71"/>
    <m/>
    <m/>
    <x v="123"/>
    <x v="60"/>
    <s v="130-0000"/>
    <x v="120"/>
    <x v="7"/>
    <m/>
    <s v="Onshore Wind Turbine"/>
    <x v="6"/>
    <m/>
    <x v="0"/>
    <m/>
    <n v="0.1"/>
    <m/>
    <m/>
    <m/>
    <m/>
    <m/>
    <m/>
    <m/>
    <m/>
    <x v="0"/>
    <m/>
    <n v="1"/>
    <n v="2017"/>
    <m/>
    <m/>
    <m/>
    <s v="Electric Utility"/>
    <n v="1"/>
    <s v="WND"/>
    <m/>
    <m/>
    <m/>
    <n v="1"/>
    <m/>
    <m/>
    <m/>
    <m/>
    <m/>
    <m/>
    <m/>
  </r>
  <r>
    <x v="207"/>
    <x v="207"/>
    <s v="AEA-035"/>
    <m/>
    <x v="72"/>
    <m/>
    <m/>
    <x v="124"/>
    <x v="61"/>
    <s v="117-0000"/>
    <x v="121"/>
    <x v="9"/>
    <n v="1"/>
    <s v="Internal Combustion Engine"/>
    <x v="3"/>
    <n v="2021"/>
    <x v="3"/>
    <m/>
    <n v="0.18"/>
    <m/>
    <m/>
    <m/>
    <m/>
    <m/>
    <m/>
    <m/>
    <m/>
    <x v="0"/>
    <m/>
    <n v="9"/>
    <n v="2004"/>
    <m/>
    <m/>
    <m/>
    <s v="Electric Utility"/>
    <m/>
    <s v="DFO"/>
    <m/>
    <m/>
    <m/>
    <m/>
    <m/>
    <m/>
    <m/>
    <m/>
    <m/>
    <s v="John Deere "/>
    <s v="6081AFM75"/>
  </r>
  <r>
    <x v="207"/>
    <x v="207"/>
    <s v="AEA-035"/>
    <m/>
    <x v="72"/>
    <m/>
    <m/>
    <x v="124"/>
    <x v="61"/>
    <s v="117-0000"/>
    <x v="121"/>
    <x v="9"/>
    <n v="2"/>
    <s v="Internal Combustion Engine"/>
    <x v="3"/>
    <n v="2021"/>
    <x v="3"/>
    <m/>
    <n v="0.18"/>
    <m/>
    <m/>
    <m/>
    <m/>
    <m/>
    <m/>
    <m/>
    <m/>
    <x v="0"/>
    <m/>
    <n v="9"/>
    <n v="2004"/>
    <m/>
    <m/>
    <m/>
    <s v="Electric Utility"/>
    <m/>
    <s v="DFO"/>
    <m/>
    <m/>
    <m/>
    <m/>
    <m/>
    <m/>
    <m/>
    <m/>
    <m/>
    <s v="John Deere "/>
    <s v="6081AFM75"/>
  </r>
  <r>
    <x v="207"/>
    <x v="207"/>
    <s v="AEA-035"/>
    <m/>
    <x v="72"/>
    <m/>
    <m/>
    <x v="124"/>
    <x v="61"/>
    <s v="117-0000"/>
    <x v="121"/>
    <x v="9"/>
    <n v="3"/>
    <s v="Internal Combustion Engine"/>
    <x v="3"/>
    <n v="2021"/>
    <x v="3"/>
    <m/>
    <n v="0.18"/>
    <m/>
    <m/>
    <m/>
    <m/>
    <m/>
    <m/>
    <m/>
    <m/>
    <x v="0"/>
    <m/>
    <n v="9"/>
    <n v="2004"/>
    <m/>
    <m/>
    <m/>
    <s v="Electric Utility"/>
    <m/>
    <s v="DFO"/>
    <m/>
    <m/>
    <m/>
    <m/>
    <m/>
    <m/>
    <m/>
    <m/>
    <m/>
    <s v="John Deere "/>
    <s v="6081AFM75"/>
  </r>
  <r>
    <x v="207"/>
    <x v="207"/>
    <s v="AEA-035"/>
    <m/>
    <x v="72"/>
    <m/>
    <m/>
    <x v="124"/>
    <x v="61"/>
    <s v="117-0000"/>
    <x v="121"/>
    <x v="9"/>
    <n v="4"/>
    <s v="Internal Combustion Engine"/>
    <x v="3"/>
    <n v="2021"/>
    <x v="3"/>
    <m/>
    <n v="0.15"/>
    <m/>
    <m/>
    <m/>
    <m/>
    <m/>
    <m/>
    <m/>
    <m/>
    <x v="0"/>
    <m/>
    <n v="9"/>
    <n v="2004"/>
    <m/>
    <m/>
    <m/>
    <s v="Electric Utility"/>
    <m/>
    <s v="DFO"/>
    <m/>
    <m/>
    <m/>
    <m/>
    <m/>
    <m/>
    <m/>
    <m/>
    <m/>
    <s v="John Deere "/>
    <s v="6081AFM75"/>
  </r>
  <r>
    <x v="208"/>
    <x v="208"/>
    <s v="AEA-099"/>
    <m/>
    <x v="73"/>
    <m/>
    <m/>
    <x v="125"/>
    <x v="62"/>
    <s v="196-0000"/>
    <x v="122"/>
    <x v="3"/>
    <n v="1"/>
    <s v="Internal Combustion Engine"/>
    <x v="3"/>
    <n v="2021"/>
    <x v="3"/>
    <m/>
    <n v="0.15"/>
    <m/>
    <m/>
    <m/>
    <m/>
    <m/>
    <m/>
    <m/>
    <m/>
    <x v="3"/>
    <m/>
    <m/>
    <m/>
    <m/>
    <m/>
    <m/>
    <s v="Electric Utility"/>
    <m/>
    <s v="DFO"/>
    <m/>
    <m/>
    <m/>
    <m/>
    <m/>
    <m/>
    <m/>
    <m/>
    <m/>
    <s v="John Deere "/>
    <s v="6068AFM75"/>
  </r>
  <r>
    <x v="208"/>
    <x v="208"/>
    <s v="AEA-099"/>
    <m/>
    <x v="73"/>
    <m/>
    <m/>
    <x v="125"/>
    <x v="62"/>
    <s v="196-0000"/>
    <x v="122"/>
    <x v="3"/>
    <n v="2"/>
    <s v="Internal Combustion Engine"/>
    <x v="3"/>
    <n v="2021"/>
    <x v="3"/>
    <m/>
    <n v="0.22900000000000001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John Deere "/>
    <s v="6081AFM75"/>
  </r>
  <r>
    <x v="209"/>
    <x v="209"/>
    <s v="AEA-051"/>
    <m/>
    <x v="74"/>
    <m/>
    <m/>
    <x v="126"/>
    <x v="63"/>
    <s v="138-0000"/>
    <x v="123"/>
    <x v="3"/>
    <m/>
    <s v="Batteries"/>
    <x v="2"/>
    <m/>
    <x v="4"/>
    <m/>
    <n v="0.29499999999999998"/>
    <n v="0.13500000000000001"/>
    <m/>
    <m/>
    <m/>
    <m/>
    <m/>
    <m/>
    <m/>
    <x v="0"/>
    <m/>
    <m/>
    <n v="2014"/>
    <m/>
    <m/>
    <m/>
    <m/>
    <m/>
    <s v="MWH"/>
    <m/>
    <m/>
    <m/>
    <m/>
    <m/>
    <m/>
    <m/>
    <m/>
    <m/>
    <m/>
    <m/>
  </r>
  <r>
    <x v="209"/>
    <x v="209"/>
    <s v="AEA-051"/>
    <m/>
    <x v="74"/>
    <m/>
    <m/>
    <x v="126"/>
    <x v="63"/>
    <s v="138-0000"/>
    <x v="123"/>
    <x v="3"/>
    <n v="1"/>
    <s v="Internal Combustion Engine"/>
    <x v="3"/>
    <n v="2021"/>
    <x v="3"/>
    <m/>
    <n v="0.16800000000000001"/>
    <m/>
    <m/>
    <m/>
    <m/>
    <m/>
    <m/>
    <m/>
    <m/>
    <x v="3"/>
    <m/>
    <m/>
    <m/>
    <m/>
    <m/>
    <m/>
    <s v="Electric Utility"/>
    <m/>
    <s v="DFO"/>
    <m/>
    <m/>
    <m/>
    <m/>
    <m/>
    <m/>
    <m/>
    <m/>
    <m/>
    <s v="Engine Missing"/>
    <s v="No Engine/No Tag"/>
  </r>
  <r>
    <x v="209"/>
    <x v="209"/>
    <s v="AEA-051"/>
    <m/>
    <x v="74"/>
    <m/>
    <m/>
    <x v="126"/>
    <x v="63"/>
    <s v="138-0000"/>
    <x v="123"/>
    <x v="3"/>
    <n v="2"/>
    <s v="Internal Combustion Engine"/>
    <x v="3"/>
    <n v="2021"/>
    <x v="3"/>
    <m/>
    <n v="0.25"/>
    <m/>
    <m/>
    <m/>
    <m/>
    <m/>
    <m/>
    <m/>
    <m/>
    <x v="3"/>
    <m/>
    <m/>
    <m/>
    <m/>
    <m/>
    <m/>
    <s v="Electric Utility"/>
    <m/>
    <s v="DFO"/>
    <m/>
    <m/>
    <m/>
    <m/>
    <m/>
    <m/>
    <m/>
    <m/>
    <m/>
    <s v="John Deere "/>
    <s v="6090hf485"/>
  </r>
  <r>
    <x v="209"/>
    <x v="209"/>
    <s v="AEA-051"/>
    <m/>
    <x v="74"/>
    <m/>
    <m/>
    <x v="126"/>
    <x v="63"/>
    <s v="138-0000"/>
    <x v="123"/>
    <x v="3"/>
    <n v="3"/>
    <s v="Internal Combustion Engine"/>
    <x v="3"/>
    <n v="2021"/>
    <x v="3"/>
    <m/>
    <n v="0.23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John Deere "/>
    <s v="6090AFM75"/>
  </r>
  <r>
    <x v="209"/>
    <x v="209"/>
    <s v="AEA-051"/>
    <m/>
    <x v="74"/>
    <m/>
    <m/>
    <x v="126"/>
    <x v="63"/>
    <s v="138-0000"/>
    <x v="123"/>
    <x v="3"/>
    <n v="4"/>
    <s v="Internal Combustion Engine"/>
    <x v="3"/>
    <n v="2021"/>
    <x v="3"/>
    <m/>
    <n v="0.38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John Deere "/>
    <s v="6135AFM75"/>
  </r>
  <r>
    <x v="209"/>
    <x v="209"/>
    <s v="AEA-051"/>
    <m/>
    <x v="74"/>
    <m/>
    <m/>
    <x v="126"/>
    <x v="63"/>
    <s v="138-0000"/>
    <x v="123"/>
    <x v="3"/>
    <m/>
    <s v="Onshore Wind Turbine"/>
    <x v="6"/>
    <m/>
    <x v="0"/>
    <m/>
    <n v="0.47500000000000003"/>
    <m/>
    <m/>
    <m/>
    <m/>
    <m/>
    <m/>
    <m/>
    <m/>
    <x v="0"/>
    <m/>
    <n v="6"/>
    <n v="2013"/>
    <m/>
    <m/>
    <m/>
    <s v="Electric Utility"/>
    <n v="1"/>
    <s v="WND"/>
    <m/>
    <m/>
    <m/>
    <n v="5"/>
    <m/>
    <m/>
    <m/>
    <m/>
    <m/>
    <m/>
    <m/>
  </r>
  <r>
    <x v="210"/>
    <x v="210"/>
    <s v="AEA-028"/>
    <m/>
    <x v="75"/>
    <m/>
    <m/>
    <x v="127"/>
    <x v="64"/>
    <s v="110-0000"/>
    <x v="124"/>
    <x v="9"/>
    <n v="1"/>
    <s v="Internal Combustion Engine"/>
    <x v="3"/>
    <n v="2021"/>
    <x v="3"/>
    <m/>
    <n v="0.17899999999999999"/>
    <m/>
    <m/>
    <m/>
    <m/>
    <m/>
    <m/>
    <m/>
    <m/>
    <x v="0"/>
    <m/>
    <n v="9"/>
    <n v="2017"/>
    <m/>
    <m/>
    <m/>
    <s v="Electric Utility"/>
    <m/>
    <s v="DFO"/>
    <m/>
    <m/>
    <m/>
    <m/>
    <m/>
    <m/>
    <m/>
    <m/>
    <m/>
    <s v="John Deere"/>
    <s v="6081AFM75"/>
  </r>
  <r>
    <x v="210"/>
    <x v="210"/>
    <s v="AEA-028"/>
    <m/>
    <x v="75"/>
    <m/>
    <m/>
    <x v="127"/>
    <x v="64"/>
    <s v="110-0000"/>
    <x v="124"/>
    <x v="9"/>
    <n v="2"/>
    <s v="Internal Combustion Engine"/>
    <x v="3"/>
    <n v="2021"/>
    <x v="3"/>
    <m/>
    <n v="0.17899999999999999"/>
    <m/>
    <m/>
    <m/>
    <m/>
    <m/>
    <m/>
    <m/>
    <m/>
    <x v="3"/>
    <m/>
    <n v="9"/>
    <n v="2017"/>
    <m/>
    <m/>
    <m/>
    <s v="Electric Utility"/>
    <m/>
    <s v="DFO"/>
    <m/>
    <m/>
    <m/>
    <m/>
    <m/>
    <m/>
    <m/>
    <m/>
    <m/>
    <s v="John Deere"/>
    <s v="6981AFM75"/>
  </r>
  <r>
    <x v="210"/>
    <x v="210"/>
    <s v="AEA-028"/>
    <m/>
    <x v="75"/>
    <m/>
    <m/>
    <x v="127"/>
    <x v="64"/>
    <s v="110-0000"/>
    <x v="124"/>
    <x v="9"/>
    <n v="3"/>
    <s v="Internal Combustion Engine"/>
    <x v="3"/>
    <n v="2021"/>
    <x v="3"/>
    <m/>
    <n v="0.15"/>
    <m/>
    <m/>
    <m/>
    <m/>
    <m/>
    <m/>
    <m/>
    <m/>
    <x v="3"/>
    <m/>
    <n v="9"/>
    <n v="2017"/>
    <m/>
    <m/>
    <m/>
    <s v="Electric Utility"/>
    <m/>
    <s v="DFO"/>
    <m/>
    <m/>
    <m/>
    <m/>
    <m/>
    <m/>
    <m/>
    <m/>
    <m/>
    <s v="John Deere"/>
    <s v="6068AFM75"/>
  </r>
  <r>
    <x v="211"/>
    <x v="211"/>
    <s v="AEA-084"/>
    <m/>
    <x v="76"/>
    <m/>
    <m/>
    <x v="128"/>
    <x v="65"/>
    <s v="182-0000"/>
    <x v="125"/>
    <x v="4"/>
    <n v="1"/>
    <s v="Internal Combustion Engine"/>
    <x v="3"/>
    <n v="2021"/>
    <x v="3"/>
    <m/>
    <n v="6.6000000000000003E-2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John Deere"/>
    <s v="4045TF275"/>
  </r>
  <r>
    <x v="211"/>
    <x v="211"/>
    <s v="AEA-084"/>
    <m/>
    <x v="76"/>
    <m/>
    <m/>
    <x v="128"/>
    <x v="65"/>
    <s v="182-0000"/>
    <x v="125"/>
    <x v="4"/>
    <n v="2"/>
    <s v="Internal Combustion Engine"/>
    <x v="3"/>
    <n v="2021"/>
    <x v="3"/>
    <m/>
    <n v="6.4000000000000001E-2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John Deere"/>
    <s v="4039TF002"/>
  </r>
  <r>
    <x v="211"/>
    <x v="211"/>
    <s v="AEA-084"/>
    <m/>
    <x v="76"/>
    <m/>
    <m/>
    <x v="128"/>
    <x v="65"/>
    <s v="182-0000"/>
    <x v="125"/>
    <x v="4"/>
    <n v="3"/>
    <s v="Internal Combustion Engine"/>
    <x v="3"/>
    <n v="2021"/>
    <x v="3"/>
    <m/>
    <n v="0"/>
    <m/>
    <m/>
    <m/>
    <m/>
    <m/>
    <m/>
    <m/>
    <m/>
    <x v="3"/>
    <m/>
    <m/>
    <m/>
    <m/>
    <m/>
    <m/>
    <s v="Electric Utility"/>
    <m/>
    <s v="DFO"/>
    <m/>
    <m/>
    <m/>
    <m/>
    <m/>
    <m/>
    <m/>
    <m/>
    <m/>
    <s v="John Deere"/>
    <s v="4045TF275"/>
  </r>
  <r>
    <x v="211"/>
    <x v="211"/>
    <s v="AEA-084"/>
    <m/>
    <x v="76"/>
    <m/>
    <m/>
    <x v="128"/>
    <x v="65"/>
    <s v="182-0000"/>
    <x v="125"/>
    <x v="4"/>
    <n v="4"/>
    <s v="Internal Combustion Engine"/>
    <x v="3"/>
    <n v="2021"/>
    <x v="3"/>
    <m/>
    <n v="3.6999999999999998E-2"/>
    <m/>
    <m/>
    <m/>
    <m/>
    <m/>
    <m/>
    <m/>
    <m/>
    <x v="3"/>
    <m/>
    <m/>
    <m/>
    <m/>
    <m/>
    <m/>
    <s v="Electric Utility"/>
    <m/>
    <s v="DFO"/>
    <m/>
    <m/>
    <m/>
    <m/>
    <m/>
    <m/>
    <m/>
    <m/>
    <m/>
    <s v="John Deere"/>
    <s v="3029TF150"/>
  </r>
  <r>
    <x v="212"/>
    <x v="212"/>
    <s v="AEA-078"/>
    <m/>
    <x v="77"/>
    <m/>
    <m/>
    <x v="129"/>
    <x v="66"/>
    <s v="176-0000"/>
    <x v="126"/>
    <x v="3"/>
    <m/>
    <s v="Batteries"/>
    <x v="2"/>
    <m/>
    <x v="4"/>
    <m/>
    <n v="0.29499999999999998"/>
    <n v="0.13500000000000001"/>
    <m/>
    <m/>
    <m/>
    <m/>
    <m/>
    <m/>
    <m/>
    <x v="0"/>
    <m/>
    <m/>
    <n v="2014"/>
    <m/>
    <m/>
    <m/>
    <m/>
    <m/>
    <s v="MWH"/>
    <m/>
    <m/>
    <m/>
    <m/>
    <m/>
    <m/>
    <m/>
    <m/>
    <s v="200 kW battery?"/>
    <m/>
    <m/>
  </r>
  <r>
    <x v="212"/>
    <x v="212"/>
    <s v="AEA-078"/>
    <m/>
    <x v="77"/>
    <m/>
    <m/>
    <x v="129"/>
    <x v="66"/>
    <s v="176-0000"/>
    <x v="126"/>
    <x v="3"/>
    <n v="2"/>
    <s v="Internal Combustion Engine"/>
    <x v="3"/>
    <n v="2021"/>
    <x v="3"/>
    <m/>
    <n v="0.27500000000000002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John Deere"/>
    <s v="6090HF485"/>
  </r>
  <r>
    <x v="212"/>
    <x v="212"/>
    <s v="AEA-078"/>
    <m/>
    <x v="77"/>
    <m/>
    <m/>
    <x v="129"/>
    <x v="66"/>
    <s v="176-0000"/>
    <x v="126"/>
    <x v="3"/>
    <n v="3"/>
    <s v="Internal Combustion Engine"/>
    <x v="3"/>
    <n v="2021"/>
    <x v="3"/>
    <m/>
    <n v="0.27500000000000002"/>
    <m/>
    <m/>
    <m/>
    <m/>
    <m/>
    <m/>
    <m/>
    <m/>
    <x v="3"/>
    <m/>
    <m/>
    <m/>
    <m/>
    <m/>
    <m/>
    <s v="Electric Utility"/>
    <m/>
    <s v="DFO"/>
    <m/>
    <m/>
    <m/>
    <m/>
    <m/>
    <m/>
    <m/>
    <m/>
    <m/>
    <s v="John Deere"/>
    <s v="6090HF485"/>
  </r>
  <r>
    <x v="212"/>
    <x v="212"/>
    <s v="AEA-078"/>
    <m/>
    <x v="77"/>
    <m/>
    <m/>
    <x v="129"/>
    <x v="66"/>
    <s v="176-0000"/>
    <x v="126"/>
    <x v="3"/>
    <n v="4"/>
    <s v="Internal Combustion Engine"/>
    <x v="3"/>
    <n v="2021"/>
    <x v="3"/>
    <m/>
    <n v="0.14000000000000001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John Deere"/>
    <s v="6081AF001"/>
  </r>
  <r>
    <x v="212"/>
    <x v="212"/>
    <s v="AEA-078"/>
    <m/>
    <x v="77"/>
    <m/>
    <m/>
    <x v="129"/>
    <x v="66"/>
    <s v="176-0000"/>
    <x v="126"/>
    <x v="3"/>
    <n v="2"/>
    <s v="Internal Combustion Engine"/>
    <x v="3"/>
    <n v="2021"/>
    <x v="3"/>
    <m/>
    <n v="0.27500000000000002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John Deere"/>
    <s v="6090HF485"/>
  </r>
  <r>
    <x v="212"/>
    <x v="212"/>
    <s v="AEA-078"/>
    <m/>
    <x v="77"/>
    <m/>
    <m/>
    <x v="129"/>
    <x v="66"/>
    <s v="176-0000"/>
    <x v="126"/>
    <x v="3"/>
    <n v="3"/>
    <s v="Internal Combustion Engine"/>
    <x v="3"/>
    <n v="2021"/>
    <x v="3"/>
    <m/>
    <n v="0.27500000000000002"/>
    <m/>
    <m/>
    <m/>
    <m/>
    <m/>
    <m/>
    <m/>
    <m/>
    <x v="3"/>
    <m/>
    <m/>
    <m/>
    <m/>
    <m/>
    <m/>
    <s v="Electric Utility"/>
    <m/>
    <s v="DFO"/>
    <m/>
    <m/>
    <m/>
    <m/>
    <m/>
    <m/>
    <m/>
    <m/>
    <m/>
    <s v="John Deere"/>
    <s v="6090HF485"/>
  </r>
  <r>
    <x v="212"/>
    <x v="212"/>
    <s v="AEA-078"/>
    <m/>
    <x v="77"/>
    <m/>
    <m/>
    <x v="129"/>
    <x v="66"/>
    <s v="176-0000"/>
    <x v="126"/>
    <x v="3"/>
    <n v="4"/>
    <s v="Internal Combustion Engine"/>
    <x v="3"/>
    <n v="2021"/>
    <x v="3"/>
    <m/>
    <n v="0.14000000000000001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John Deere"/>
    <s v="6081AF001"/>
  </r>
  <r>
    <x v="212"/>
    <x v="212"/>
    <s v="AEA-078"/>
    <m/>
    <x v="77"/>
    <m/>
    <m/>
    <x v="129"/>
    <x v="66"/>
    <s v="176-0000"/>
    <x v="126"/>
    <x v="3"/>
    <n v="1"/>
    <s v="Internal Combustion Engine"/>
    <x v="3"/>
    <n v="2021"/>
    <x v="3"/>
    <m/>
    <n v="0.23499999999999999"/>
    <m/>
    <m/>
    <m/>
    <m/>
    <m/>
    <m/>
    <m/>
    <m/>
    <x v="0"/>
    <m/>
    <n v="7"/>
    <n v="2020"/>
    <m/>
    <m/>
    <m/>
    <s v="Electric Utility"/>
    <m/>
    <s v="DFO"/>
    <m/>
    <m/>
    <m/>
    <m/>
    <m/>
    <m/>
    <m/>
    <m/>
    <m/>
    <s v="John Deere"/>
    <s v="6125AF001"/>
  </r>
  <r>
    <x v="212"/>
    <x v="212"/>
    <s v="AEA-078"/>
    <m/>
    <x v="77"/>
    <m/>
    <m/>
    <x v="129"/>
    <x v="66"/>
    <s v="176-0000"/>
    <x v="126"/>
    <x v="3"/>
    <n v="1"/>
    <s v="Internal Combustion Engine"/>
    <x v="3"/>
    <n v="2021"/>
    <x v="3"/>
    <m/>
    <n v="0.23499999999999999"/>
    <m/>
    <m/>
    <m/>
    <m/>
    <m/>
    <m/>
    <m/>
    <m/>
    <x v="0"/>
    <m/>
    <n v="7"/>
    <n v="2020"/>
    <m/>
    <m/>
    <m/>
    <s v="Electric Utility"/>
    <m/>
    <s v="DFO"/>
    <m/>
    <m/>
    <m/>
    <m/>
    <m/>
    <m/>
    <m/>
    <m/>
    <m/>
    <s v="John Deere"/>
    <s v="6125AF001"/>
  </r>
  <r>
    <x v="212"/>
    <x v="212"/>
    <s v="AEA-078"/>
    <m/>
    <x v="77"/>
    <m/>
    <m/>
    <x v="129"/>
    <x v="66"/>
    <s v="176-0000"/>
    <x v="126"/>
    <x v="3"/>
    <m/>
    <s v="Onshore Wind Turbine"/>
    <x v="6"/>
    <m/>
    <x v="0"/>
    <m/>
    <n v="0.47500000000000003"/>
    <m/>
    <m/>
    <m/>
    <m/>
    <m/>
    <m/>
    <m/>
    <m/>
    <x v="0"/>
    <m/>
    <n v="12"/>
    <n v="2010"/>
    <m/>
    <m/>
    <m/>
    <s v="Electric Utility"/>
    <n v="1"/>
    <s v="WND"/>
    <m/>
    <m/>
    <m/>
    <n v="5"/>
    <m/>
    <m/>
    <m/>
    <m/>
    <m/>
    <m/>
    <m/>
  </r>
  <r>
    <x v="213"/>
    <x v="213"/>
    <s v="AEA-077"/>
    <m/>
    <x v="78"/>
    <m/>
    <m/>
    <x v="130"/>
    <x v="67"/>
    <s v="175-0000"/>
    <x v="127"/>
    <x v="8"/>
    <n v="1"/>
    <s v="Internal Combustion Engine"/>
    <x v="3"/>
    <n v="2021"/>
    <x v="3"/>
    <m/>
    <n v="0.27600000000000002"/>
    <m/>
    <m/>
    <m/>
    <m/>
    <m/>
    <m/>
    <m/>
    <m/>
    <x v="0"/>
    <m/>
    <n v="9"/>
    <n v="2019"/>
    <m/>
    <m/>
    <m/>
    <s v="Electric Utility"/>
    <m/>
    <s v="DFO"/>
    <m/>
    <m/>
    <m/>
    <m/>
    <m/>
    <m/>
    <m/>
    <m/>
    <m/>
    <s v="John Deere"/>
    <s v="6090AFM75"/>
  </r>
  <r>
    <x v="213"/>
    <x v="213"/>
    <s v="AEA-077"/>
    <m/>
    <x v="78"/>
    <m/>
    <m/>
    <x v="130"/>
    <x v="67"/>
    <s v="175-0000"/>
    <x v="127"/>
    <x v="8"/>
    <n v="2"/>
    <s v="Internal Combustion Engine"/>
    <x v="3"/>
    <n v="2021"/>
    <x v="3"/>
    <m/>
    <n v="0.27600000000000002"/>
    <m/>
    <m/>
    <m/>
    <m/>
    <m/>
    <m/>
    <m/>
    <m/>
    <x v="0"/>
    <m/>
    <n v="9"/>
    <n v="2019"/>
    <m/>
    <m/>
    <m/>
    <s v="Electric Utility"/>
    <m/>
    <s v="DFO"/>
    <m/>
    <m/>
    <m/>
    <m/>
    <m/>
    <m/>
    <m/>
    <m/>
    <m/>
    <s v="John Deere "/>
    <s v="6090AFM75"/>
  </r>
  <r>
    <x v="213"/>
    <x v="213"/>
    <s v="AEA-077"/>
    <m/>
    <x v="78"/>
    <m/>
    <m/>
    <x v="130"/>
    <x v="67"/>
    <s v="175-0000"/>
    <x v="127"/>
    <x v="8"/>
    <n v="3"/>
    <s v="Internal Combustion Engine"/>
    <x v="3"/>
    <n v="2021"/>
    <x v="3"/>
    <m/>
    <n v="0.15"/>
    <m/>
    <m/>
    <m/>
    <m/>
    <m/>
    <m/>
    <m/>
    <m/>
    <x v="0"/>
    <m/>
    <n v="9"/>
    <n v="2019"/>
    <m/>
    <m/>
    <m/>
    <s v="Electric Utility"/>
    <m/>
    <s v="DFO"/>
    <m/>
    <m/>
    <m/>
    <m/>
    <m/>
    <m/>
    <m/>
    <m/>
    <m/>
    <s v="John Deere "/>
    <s v="4045AFM85"/>
  </r>
  <r>
    <x v="214"/>
    <x v="214"/>
    <s v="AEA-045"/>
    <m/>
    <x v="79"/>
    <m/>
    <m/>
    <x v="131"/>
    <x v="68"/>
    <s v="149-1980"/>
    <x v="69"/>
    <x v="7"/>
    <n v="1"/>
    <s v="Internal Combustion Engine"/>
    <x v="3"/>
    <n v="2021"/>
    <x v="3"/>
    <m/>
    <n v="0.18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Caterpillar "/>
    <s v="C-9"/>
  </r>
  <r>
    <x v="215"/>
    <x v="215"/>
    <s v="AEA-068"/>
    <m/>
    <x v="80"/>
    <m/>
    <m/>
    <x v="132"/>
    <x v="69"/>
    <s v="167-0000"/>
    <x v="128"/>
    <x v="3"/>
    <n v="1"/>
    <s v="Internal Combustion Engine"/>
    <x v="3"/>
    <n v="2021"/>
    <x v="3"/>
    <m/>
    <n v="0.21"/>
    <m/>
    <m/>
    <m/>
    <m/>
    <m/>
    <m/>
    <m/>
    <m/>
    <x v="3"/>
    <m/>
    <m/>
    <m/>
    <m/>
    <m/>
    <m/>
    <s v="Electric Utility"/>
    <m/>
    <s v="DFO"/>
    <m/>
    <m/>
    <m/>
    <m/>
    <m/>
    <m/>
    <m/>
    <m/>
    <m/>
    <s v="John Deere"/>
    <s v="6090AFM75, 9.0L, 3071F"/>
  </r>
  <r>
    <x v="215"/>
    <x v="215"/>
    <s v="AEA-068"/>
    <m/>
    <x v="80"/>
    <m/>
    <m/>
    <x v="132"/>
    <x v="69"/>
    <s v="167-0000"/>
    <x v="128"/>
    <x v="3"/>
    <n v="2"/>
    <s v="Internal Combustion Engine"/>
    <x v="3"/>
    <n v="2021"/>
    <x v="3"/>
    <m/>
    <n v="0.21"/>
    <m/>
    <m/>
    <m/>
    <m/>
    <m/>
    <m/>
    <m/>
    <m/>
    <x v="3"/>
    <m/>
    <m/>
    <m/>
    <m/>
    <m/>
    <m/>
    <s v="Electric Utility"/>
    <m/>
    <s v="DFO"/>
    <m/>
    <m/>
    <m/>
    <m/>
    <m/>
    <m/>
    <m/>
    <m/>
    <m/>
    <s v="John Deere"/>
    <s v="6090AFM75, 9.0L, 3071F"/>
  </r>
  <r>
    <x v="215"/>
    <x v="215"/>
    <s v="AEA-068"/>
    <m/>
    <x v="80"/>
    <m/>
    <m/>
    <x v="132"/>
    <x v="69"/>
    <s v="167-0000"/>
    <x v="128"/>
    <x v="3"/>
    <n v="3"/>
    <s v="Internal Combustion Engine"/>
    <x v="3"/>
    <n v="2021"/>
    <x v="3"/>
    <m/>
    <n v="0.21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John Deere"/>
    <s v="6081AF001"/>
  </r>
  <r>
    <x v="215"/>
    <x v="215"/>
    <s v="AEA-068"/>
    <m/>
    <x v="80"/>
    <m/>
    <m/>
    <x v="132"/>
    <x v="69"/>
    <s v="167-0000"/>
    <x v="128"/>
    <x v="3"/>
    <n v="4"/>
    <s v="Internal Combustion Engine"/>
    <x v="3"/>
    <n v="2021"/>
    <x v="3"/>
    <m/>
    <n v="0.21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John Deere "/>
    <s v="608HF070"/>
  </r>
  <r>
    <x v="215"/>
    <x v="215"/>
    <s v="AEA-068"/>
    <m/>
    <x v="80"/>
    <m/>
    <m/>
    <x v="132"/>
    <x v="69"/>
    <s v="167-0000"/>
    <x v="128"/>
    <x v="3"/>
    <n v="1"/>
    <s v="Internal Combustion Engine"/>
    <x v="3"/>
    <n v="2021"/>
    <x v="3"/>
    <m/>
    <n v="0.21"/>
    <m/>
    <m/>
    <m/>
    <m/>
    <m/>
    <m/>
    <m/>
    <m/>
    <x v="3"/>
    <m/>
    <m/>
    <m/>
    <m/>
    <m/>
    <m/>
    <s v="Electric Utility"/>
    <m/>
    <s v="DFO"/>
    <m/>
    <m/>
    <m/>
    <m/>
    <m/>
    <m/>
    <m/>
    <m/>
    <m/>
    <s v="John Deere"/>
    <s v="6090AFM75, 9.0L, 3071F"/>
  </r>
  <r>
    <x v="215"/>
    <x v="215"/>
    <s v="AEA-068"/>
    <m/>
    <x v="80"/>
    <m/>
    <m/>
    <x v="132"/>
    <x v="69"/>
    <s v="167-0000"/>
    <x v="128"/>
    <x v="3"/>
    <n v="2"/>
    <s v="Internal Combustion Engine"/>
    <x v="3"/>
    <n v="2021"/>
    <x v="3"/>
    <m/>
    <n v="0.21"/>
    <m/>
    <m/>
    <m/>
    <m/>
    <m/>
    <m/>
    <m/>
    <m/>
    <x v="3"/>
    <m/>
    <m/>
    <m/>
    <m/>
    <m/>
    <m/>
    <s v="Electric Utility"/>
    <m/>
    <s v="DFO"/>
    <m/>
    <m/>
    <m/>
    <m/>
    <m/>
    <m/>
    <m/>
    <m/>
    <m/>
    <s v="John Deere"/>
    <s v="6090AFM75, 9.0L, 3071F"/>
  </r>
  <r>
    <x v="215"/>
    <x v="215"/>
    <s v="AEA-068"/>
    <m/>
    <x v="80"/>
    <m/>
    <m/>
    <x v="132"/>
    <x v="69"/>
    <s v="167-0000"/>
    <x v="128"/>
    <x v="3"/>
    <n v="3"/>
    <s v="Internal Combustion Engine"/>
    <x v="3"/>
    <n v="2021"/>
    <x v="3"/>
    <m/>
    <n v="0.21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John Deere"/>
    <s v="6081AF001"/>
  </r>
  <r>
    <x v="215"/>
    <x v="215"/>
    <s v="AEA-068"/>
    <m/>
    <x v="80"/>
    <m/>
    <m/>
    <x v="132"/>
    <x v="69"/>
    <s v="167-0000"/>
    <x v="128"/>
    <x v="3"/>
    <n v="4"/>
    <s v="Internal Combustion Engine"/>
    <x v="3"/>
    <n v="2021"/>
    <x v="3"/>
    <m/>
    <n v="0.21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John Deere "/>
    <s v="608HF070"/>
  </r>
  <r>
    <x v="216"/>
    <x v="216"/>
    <s v="AEA-101"/>
    <m/>
    <x v="81"/>
    <m/>
    <m/>
    <x v="133"/>
    <x v="70"/>
    <s v="198-0000"/>
    <x v="129"/>
    <x v="9"/>
    <n v="1"/>
    <s v="Internal Combustion Engine"/>
    <x v="3"/>
    <n v="2021"/>
    <x v="3"/>
    <m/>
    <n v="0.157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John Deere"/>
    <s v="6068AFM85"/>
  </r>
  <r>
    <x v="216"/>
    <x v="216"/>
    <s v="AEA-101"/>
    <m/>
    <x v="81"/>
    <m/>
    <m/>
    <x v="133"/>
    <x v="70"/>
    <s v="198-0000"/>
    <x v="129"/>
    <x v="9"/>
    <n v="2"/>
    <s v="Internal Combustion Engine"/>
    <x v="3"/>
    <n v="2021"/>
    <x v="3"/>
    <m/>
    <n v="0"/>
    <m/>
    <m/>
    <m/>
    <m/>
    <m/>
    <m/>
    <m/>
    <m/>
    <x v="3"/>
    <m/>
    <m/>
    <m/>
    <m/>
    <m/>
    <m/>
    <s v="Electric Utility"/>
    <m/>
    <s v="DFO"/>
    <m/>
    <m/>
    <m/>
    <m/>
    <m/>
    <m/>
    <m/>
    <m/>
    <m/>
    <s v="Engine to is being replaced currently no engine 2 it will be the same as engine 3 John Deere"/>
    <s v="6090AFM85"/>
  </r>
  <r>
    <x v="216"/>
    <x v="216"/>
    <s v="AEA-101"/>
    <m/>
    <x v="81"/>
    <m/>
    <m/>
    <x v="133"/>
    <x v="70"/>
    <s v="198-0000"/>
    <x v="129"/>
    <x v="9"/>
    <n v="3"/>
    <s v="Internal Combustion Engine"/>
    <x v="3"/>
    <n v="2021"/>
    <x v="3"/>
    <m/>
    <n v="0.22500000000000001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John Deere"/>
    <s v="6090AFM85"/>
  </r>
  <r>
    <x v="217"/>
    <x v="217"/>
    <s v="AEA-082"/>
    <m/>
    <x v="82"/>
    <m/>
    <m/>
    <x v="134"/>
    <x v="71"/>
    <s v="179-0000"/>
    <x v="130"/>
    <x v="2"/>
    <n v="1"/>
    <s v="Internal Combustion Engine"/>
    <x v="3"/>
    <n v="2021"/>
    <x v="3"/>
    <m/>
    <n v="0.21"/>
    <m/>
    <m/>
    <m/>
    <m/>
    <m/>
    <m/>
    <m/>
    <m/>
    <x v="0"/>
    <m/>
    <n v="6"/>
    <n v="2012"/>
    <m/>
    <m/>
    <m/>
    <s v="Electric Utility"/>
    <m/>
    <s v="DFO"/>
    <m/>
    <m/>
    <m/>
    <m/>
    <m/>
    <m/>
    <m/>
    <m/>
    <m/>
    <s v="John Deere"/>
    <s v="6090AFM75"/>
  </r>
  <r>
    <x v="217"/>
    <x v="217"/>
    <s v="AEA-082"/>
    <m/>
    <x v="82"/>
    <m/>
    <m/>
    <x v="134"/>
    <x v="71"/>
    <s v="179-0000"/>
    <x v="130"/>
    <x v="2"/>
    <n v="2"/>
    <s v="Internal Combustion Engine"/>
    <x v="3"/>
    <n v="2021"/>
    <x v="3"/>
    <m/>
    <n v="0.21"/>
    <m/>
    <m/>
    <m/>
    <m/>
    <m/>
    <m/>
    <m/>
    <m/>
    <x v="0"/>
    <m/>
    <n v="6"/>
    <n v="2012"/>
    <m/>
    <m/>
    <m/>
    <s v="Electric Utility"/>
    <m/>
    <s v="DFO"/>
    <m/>
    <m/>
    <m/>
    <m/>
    <m/>
    <m/>
    <m/>
    <m/>
    <m/>
    <s v="John Deere"/>
    <s v="6090AFM75"/>
  </r>
  <r>
    <x v="217"/>
    <x v="217"/>
    <s v="AEA-082"/>
    <m/>
    <x v="82"/>
    <m/>
    <m/>
    <x v="134"/>
    <x v="71"/>
    <s v="179-0000"/>
    <x v="130"/>
    <x v="2"/>
    <n v="3"/>
    <s v="Internal Combustion Engine"/>
    <x v="3"/>
    <n v="2021"/>
    <x v="3"/>
    <m/>
    <n v="0.21"/>
    <m/>
    <m/>
    <m/>
    <m/>
    <m/>
    <m/>
    <m/>
    <m/>
    <x v="0"/>
    <m/>
    <n v="6"/>
    <n v="2012"/>
    <m/>
    <m/>
    <m/>
    <s v="Electric Utility"/>
    <m/>
    <s v="DFO"/>
    <m/>
    <m/>
    <m/>
    <m/>
    <m/>
    <m/>
    <m/>
    <m/>
    <m/>
    <s v="John Deere"/>
    <s v="6090AFM75"/>
  </r>
  <r>
    <x v="217"/>
    <x v="217"/>
    <s v="AEA-082"/>
    <m/>
    <x v="82"/>
    <m/>
    <m/>
    <x v="134"/>
    <x v="71"/>
    <s v="179-0000"/>
    <x v="130"/>
    <x v="2"/>
    <n v="4"/>
    <s v="Internal Combustion Engine"/>
    <x v="3"/>
    <n v="2021"/>
    <x v="3"/>
    <m/>
    <n v="0.2"/>
    <m/>
    <m/>
    <m/>
    <m/>
    <m/>
    <m/>
    <m/>
    <m/>
    <x v="0"/>
    <m/>
    <n v="6"/>
    <n v="2012"/>
    <m/>
    <m/>
    <m/>
    <s v="Electric Utility"/>
    <m/>
    <s v="DFO"/>
    <m/>
    <m/>
    <m/>
    <m/>
    <m/>
    <m/>
    <m/>
    <m/>
    <m/>
    <s v="John Deere"/>
    <s v="6090AFM75"/>
  </r>
  <r>
    <x v="217"/>
    <x v="217"/>
    <s v="AEA-082"/>
    <m/>
    <x v="82"/>
    <m/>
    <m/>
    <x v="134"/>
    <x v="71"/>
    <s v="179-0000"/>
    <x v="130"/>
    <x v="2"/>
    <m/>
    <s v="Onshore Wind Turbine"/>
    <x v="6"/>
    <m/>
    <x v="0"/>
    <m/>
    <n v="9.5000000000000001E-2"/>
    <m/>
    <m/>
    <m/>
    <m/>
    <m/>
    <m/>
    <m/>
    <m/>
    <x v="3"/>
    <m/>
    <n v="11"/>
    <n v="2016"/>
    <n v="12"/>
    <n v="2016"/>
    <m/>
    <s v="Electric Utility"/>
    <n v="1"/>
    <s v="WND"/>
    <m/>
    <m/>
    <m/>
    <n v="1"/>
    <m/>
    <m/>
    <m/>
    <m/>
    <m/>
    <m/>
    <m/>
  </r>
  <r>
    <x v="218"/>
    <x v="218"/>
    <s v="AEA-003"/>
    <m/>
    <x v="83"/>
    <m/>
    <m/>
    <x v="135"/>
    <x v="72"/>
    <s v="002-0000"/>
    <x v="131"/>
    <x v="3"/>
    <n v="3"/>
    <s v="Internal Combustion Engine"/>
    <x v="3"/>
    <n v="2021"/>
    <x v="3"/>
    <m/>
    <n v="0.25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Caterpillar "/>
    <s v="C9D1 arrangement #242-3455"/>
  </r>
  <r>
    <x v="218"/>
    <x v="218"/>
    <s v="AEA-003"/>
    <m/>
    <x v="83"/>
    <m/>
    <m/>
    <x v="135"/>
    <x v="72"/>
    <s v="002-0000"/>
    <x v="131"/>
    <x v="3"/>
    <n v="4"/>
    <s v="Internal Combustion Engine"/>
    <x v="3"/>
    <n v="2021"/>
    <x v="3"/>
    <m/>
    <n v="0.25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Caterpillar"/>
    <s v="C9D1"/>
  </r>
  <r>
    <x v="218"/>
    <x v="218"/>
    <s v="AEA-003"/>
    <m/>
    <x v="83"/>
    <m/>
    <m/>
    <x v="135"/>
    <x v="72"/>
    <s v="002-0000"/>
    <x v="131"/>
    <x v="3"/>
    <n v="2"/>
    <s v="Internal Combustion Engine"/>
    <x v="3"/>
    <n v="2021"/>
    <x v="3"/>
    <m/>
    <n v="0.5"/>
    <m/>
    <m/>
    <m/>
    <m/>
    <m/>
    <m/>
    <m/>
    <m/>
    <x v="3"/>
    <m/>
    <n v="9"/>
    <n v="2008"/>
    <m/>
    <m/>
    <m/>
    <s v="Electric Utility"/>
    <m/>
    <s v="DFO"/>
    <m/>
    <m/>
    <m/>
    <m/>
    <m/>
    <m/>
    <m/>
    <m/>
    <m/>
    <s v="Caterpillar"/>
    <s v="3456      Arrangement #247-4789"/>
  </r>
  <r>
    <x v="218"/>
    <x v="218"/>
    <s v="AEA-003"/>
    <m/>
    <x v="83"/>
    <m/>
    <m/>
    <x v="135"/>
    <x v="72"/>
    <s v="002-0000"/>
    <x v="131"/>
    <x v="3"/>
    <n v="1"/>
    <s v="Internal Combustion Engine"/>
    <x v="3"/>
    <n v="2021"/>
    <x v="3"/>
    <m/>
    <n v="0.5"/>
    <m/>
    <m/>
    <m/>
    <m/>
    <m/>
    <m/>
    <m/>
    <m/>
    <x v="0"/>
    <m/>
    <n v="10"/>
    <n v="2020"/>
    <m/>
    <m/>
    <m/>
    <s v="Electric Utility"/>
    <m/>
    <s v="DFO"/>
    <m/>
    <m/>
    <m/>
    <m/>
    <m/>
    <m/>
    <m/>
    <m/>
    <m/>
    <s v="Caterpillar "/>
    <s v="3456"/>
  </r>
  <r>
    <x v="219"/>
    <x v="219"/>
    <s v="AEA-065"/>
    <m/>
    <x v="84"/>
    <m/>
    <m/>
    <x v="136"/>
    <x v="73"/>
    <s v="158-0000"/>
    <x v="132"/>
    <x v="4"/>
    <n v="1"/>
    <s v="Internal Combustion Engine"/>
    <x v="3"/>
    <n v="2021"/>
    <x v="3"/>
    <m/>
    <n v="0.1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John Deere"/>
    <s v="4045HF285"/>
  </r>
  <r>
    <x v="219"/>
    <x v="219"/>
    <s v="AEA-065"/>
    <m/>
    <x v="84"/>
    <m/>
    <m/>
    <x v="136"/>
    <x v="73"/>
    <s v="158-0000"/>
    <x v="132"/>
    <x v="4"/>
    <n v="2"/>
    <s v="Internal Combustion Engine"/>
    <x v="3"/>
    <n v="2021"/>
    <x v="3"/>
    <m/>
    <n v="0.1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John Deere"/>
    <s v="4045HF285"/>
  </r>
  <r>
    <x v="219"/>
    <x v="219"/>
    <s v="AEA-065"/>
    <m/>
    <x v="84"/>
    <m/>
    <m/>
    <x v="136"/>
    <x v="73"/>
    <s v="158-0000"/>
    <x v="132"/>
    <x v="4"/>
    <n v="3"/>
    <s v="Internal Combustion Engine"/>
    <x v="3"/>
    <n v="2021"/>
    <x v="3"/>
    <m/>
    <n v="0"/>
    <m/>
    <m/>
    <m/>
    <m/>
    <m/>
    <m/>
    <m/>
    <m/>
    <x v="3"/>
    <m/>
    <m/>
    <m/>
    <m/>
    <m/>
    <m/>
    <s v="Electric Utility"/>
    <m/>
    <s v="DFO"/>
    <m/>
    <m/>
    <m/>
    <m/>
    <m/>
    <m/>
    <m/>
    <m/>
    <m/>
    <s v="John Deere"/>
    <s v="4045HF285"/>
  </r>
  <r>
    <x v="220"/>
    <x v="220"/>
    <s v="AEA-013"/>
    <m/>
    <x v="85"/>
    <m/>
    <m/>
    <x v="137"/>
    <x v="74"/>
    <s v="097-0000"/>
    <x v="133"/>
    <x v="4"/>
    <n v="1"/>
    <s v="Internal Combustion Engine"/>
    <x v="3"/>
    <n v="2021"/>
    <x v="3"/>
    <m/>
    <n v="0.11"/>
    <m/>
    <m/>
    <m/>
    <m/>
    <m/>
    <m/>
    <m/>
    <m/>
    <x v="0"/>
    <m/>
    <n v="1"/>
    <n v="2019"/>
    <m/>
    <m/>
    <m/>
    <s v="Electric Utility"/>
    <m/>
    <s v="DFO"/>
    <m/>
    <m/>
    <m/>
    <m/>
    <m/>
    <m/>
    <m/>
    <m/>
    <m/>
    <s v="John Deere"/>
    <s v="4045AFM85E"/>
  </r>
  <r>
    <x v="220"/>
    <x v="220"/>
    <s v="AEA-013"/>
    <m/>
    <x v="85"/>
    <m/>
    <m/>
    <x v="137"/>
    <x v="74"/>
    <s v="097-0000"/>
    <x v="133"/>
    <x v="4"/>
    <n v="2"/>
    <s v="Internal Combustion Engine"/>
    <x v="3"/>
    <n v="2021"/>
    <x v="3"/>
    <m/>
    <n v="0.105"/>
    <m/>
    <m/>
    <m/>
    <m/>
    <m/>
    <m/>
    <m/>
    <m/>
    <x v="0"/>
    <m/>
    <n v="1"/>
    <n v="2020"/>
    <m/>
    <m/>
    <m/>
    <s v="Electric Utility"/>
    <m/>
    <s v="DFO"/>
    <m/>
    <m/>
    <m/>
    <m/>
    <m/>
    <m/>
    <m/>
    <m/>
    <m/>
    <s v="John Deere "/>
    <s v="4045AFM85"/>
  </r>
  <r>
    <x v="220"/>
    <x v="220"/>
    <s v="AEA-013"/>
    <m/>
    <x v="85"/>
    <m/>
    <m/>
    <x v="137"/>
    <x v="74"/>
    <s v="097-0000"/>
    <x v="133"/>
    <x v="4"/>
    <n v="3"/>
    <s v="Internal Combustion Engine"/>
    <x v="3"/>
    <n v="2021"/>
    <x v="3"/>
    <m/>
    <n v="0.105"/>
    <m/>
    <m/>
    <m/>
    <m/>
    <m/>
    <m/>
    <m/>
    <m/>
    <x v="0"/>
    <m/>
    <n v="1"/>
    <n v="2020"/>
    <m/>
    <m/>
    <m/>
    <s v="Electric Utility"/>
    <m/>
    <s v="DFO"/>
    <m/>
    <m/>
    <m/>
    <m/>
    <m/>
    <m/>
    <m/>
    <m/>
    <m/>
    <s v="John Deere "/>
    <s v="4045AFM85E"/>
  </r>
  <r>
    <x v="221"/>
    <x v="221"/>
    <s v="AEA-074"/>
    <m/>
    <x v="86"/>
    <m/>
    <m/>
    <x v="138"/>
    <x v="75"/>
    <s v="173-0000"/>
    <x v="134"/>
    <x v="8"/>
    <n v="1"/>
    <s v="Internal Combustion Engine"/>
    <x v="3"/>
    <n v="2021"/>
    <x v="3"/>
    <m/>
    <n v="9.9000000000000005E-2"/>
    <m/>
    <m/>
    <m/>
    <m/>
    <m/>
    <m/>
    <m/>
    <m/>
    <x v="0"/>
    <m/>
    <n v="9"/>
    <n v="2008"/>
    <m/>
    <m/>
    <m/>
    <s v="Electric Utility"/>
    <m/>
    <s v="DFO"/>
    <m/>
    <m/>
    <m/>
    <m/>
    <m/>
    <m/>
    <m/>
    <m/>
    <m/>
    <s v="John Deere "/>
    <s v="4045AFM85"/>
  </r>
  <r>
    <x v="221"/>
    <x v="221"/>
    <s v="AEA-074"/>
    <m/>
    <x v="86"/>
    <m/>
    <m/>
    <x v="138"/>
    <x v="75"/>
    <s v="173-0000"/>
    <x v="134"/>
    <x v="8"/>
    <n v="2"/>
    <s v="Internal Combustion Engine"/>
    <x v="3"/>
    <n v="2021"/>
    <x v="3"/>
    <m/>
    <n v="9.9000000000000005E-2"/>
    <m/>
    <m/>
    <m/>
    <m/>
    <m/>
    <m/>
    <m/>
    <m/>
    <x v="0"/>
    <m/>
    <n v="9"/>
    <n v="2008"/>
    <m/>
    <m/>
    <m/>
    <s v="Electric Utility"/>
    <m/>
    <s v="DFO"/>
    <m/>
    <m/>
    <m/>
    <m/>
    <m/>
    <m/>
    <m/>
    <m/>
    <m/>
    <s v="John Deere "/>
    <s v="4045AFM85E"/>
  </r>
  <r>
    <x v="221"/>
    <x v="221"/>
    <s v="AEA-074"/>
    <m/>
    <x v="86"/>
    <m/>
    <m/>
    <x v="138"/>
    <x v="75"/>
    <s v="173-0000"/>
    <x v="134"/>
    <x v="8"/>
    <n v="3"/>
    <s v="Internal Combustion Engine"/>
    <x v="3"/>
    <n v="2021"/>
    <x v="3"/>
    <m/>
    <n v="9.9000000000000005E-2"/>
    <m/>
    <m/>
    <m/>
    <m/>
    <m/>
    <m/>
    <m/>
    <m/>
    <x v="3"/>
    <m/>
    <n v="9"/>
    <n v="2008"/>
    <m/>
    <m/>
    <m/>
    <s v="Electric Utility"/>
    <m/>
    <s v="DFO"/>
    <m/>
    <m/>
    <m/>
    <m/>
    <m/>
    <m/>
    <m/>
    <m/>
    <m/>
    <s v="John Deere "/>
    <s v="4045AFM85E"/>
  </r>
  <r>
    <x v="221"/>
    <x v="221"/>
    <s v="AEA-074"/>
    <m/>
    <x v="86"/>
    <m/>
    <m/>
    <x v="138"/>
    <x v="75"/>
    <s v="173-0000"/>
    <x v="134"/>
    <x v="8"/>
    <m/>
    <s v="Onshore Wind Turbine"/>
    <x v="6"/>
    <m/>
    <x v="0"/>
    <m/>
    <n v="0.2"/>
    <m/>
    <m/>
    <m/>
    <m/>
    <m/>
    <m/>
    <m/>
    <m/>
    <x v="3"/>
    <m/>
    <n v="2"/>
    <n v="2005"/>
    <m/>
    <m/>
    <m/>
    <s v="Electric Utility"/>
    <n v="1"/>
    <s v="WND"/>
    <m/>
    <m/>
    <m/>
    <n v="2"/>
    <m/>
    <m/>
    <m/>
    <m/>
    <s v="USDA--100kW wind?"/>
    <m/>
    <m/>
  </r>
  <r>
    <x v="222"/>
    <x v="222"/>
    <s v="AEA-016"/>
    <m/>
    <x v="87"/>
    <m/>
    <m/>
    <x v="139"/>
    <x v="76"/>
    <s v="099-0000"/>
    <x v="135"/>
    <x v="7"/>
    <m/>
    <s v="Batteries"/>
    <x v="2"/>
    <m/>
    <x v="0"/>
    <m/>
    <n v="0.27700000000000002"/>
    <n v="0.19600000000000001"/>
    <m/>
    <m/>
    <m/>
    <m/>
    <m/>
    <m/>
    <m/>
    <x v="0"/>
    <m/>
    <n v="12"/>
    <n v="2019"/>
    <m/>
    <m/>
    <m/>
    <m/>
    <m/>
    <s v="MWH"/>
    <m/>
    <m/>
    <m/>
    <m/>
    <m/>
    <m/>
    <m/>
    <m/>
    <m/>
    <m/>
    <m/>
  </r>
  <r>
    <x v="222"/>
    <x v="222"/>
    <s v="AEA-016"/>
    <m/>
    <x v="87"/>
    <m/>
    <m/>
    <x v="139"/>
    <x v="76"/>
    <s v="099-0000"/>
    <x v="135"/>
    <x v="7"/>
    <n v="1"/>
    <s v="Internal Combustion Engine"/>
    <x v="3"/>
    <n v="2021"/>
    <x v="3"/>
    <m/>
    <n v="0.47599999999999998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Caterpillar "/>
    <s v="3456"/>
  </r>
  <r>
    <x v="222"/>
    <x v="222"/>
    <s v="AEA-016"/>
    <m/>
    <x v="87"/>
    <m/>
    <m/>
    <x v="139"/>
    <x v="76"/>
    <s v="099-0000"/>
    <x v="135"/>
    <x v="7"/>
    <n v="2"/>
    <s v="Internal Combustion Engine"/>
    <x v="3"/>
    <n v="2021"/>
    <x v="3"/>
    <m/>
    <n v="0.47599999999999998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Caterpillar "/>
    <s v="3456"/>
  </r>
  <r>
    <x v="222"/>
    <x v="222"/>
    <s v="AEA-016"/>
    <m/>
    <x v="87"/>
    <m/>
    <m/>
    <x v="139"/>
    <x v="76"/>
    <s v="099-0000"/>
    <x v="135"/>
    <x v="7"/>
    <n v="3"/>
    <s v="Internal Combustion Engine"/>
    <x v="3"/>
    <n v="2021"/>
    <x v="3"/>
    <m/>
    <n v="0.2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CAT"/>
    <s v="C9DI"/>
  </r>
  <r>
    <x v="222"/>
    <x v="222"/>
    <s v="AEA-016"/>
    <m/>
    <x v="87"/>
    <m/>
    <m/>
    <x v="139"/>
    <x v="76"/>
    <s v="099-0000"/>
    <x v="135"/>
    <x v="7"/>
    <m/>
    <s v="Solar PV"/>
    <x v="1"/>
    <m/>
    <x v="0"/>
    <m/>
    <n v="4.5999999999999999E-2"/>
    <m/>
    <m/>
    <m/>
    <m/>
    <m/>
    <m/>
    <m/>
    <m/>
    <x v="0"/>
    <m/>
    <n v="12"/>
    <n v="2019"/>
    <m/>
    <m/>
    <m/>
    <s v="Electric Utility"/>
    <n v="1"/>
    <s v="SUN"/>
    <m/>
    <m/>
    <m/>
    <m/>
    <m/>
    <m/>
    <m/>
    <m/>
    <s v="VIF? "/>
    <m/>
    <m/>
  </r>
  <r>
    <x v="222"/>
    <x v="222"/>
    <s v="AEA-016"/>
    <m/>
    <x v="87"/>
    <m/>
    <m/>
    <x v="139"/>
    <x v="76"/>
    <s v="099-0000"/>
    <x v="135"/>
    <x v="7"/>
    <m/>
    <s v="Onshore Wind Turbine"/>
    <x v="6"/>
    <m/>
    <x v="0"/>
    <m/>
    <n v="0.2"/>
    <m/>
    <m/>
    <m/>
    <m/>
    <m/>
    <m/>
    <m/>
    <m/>
    <x v="0"/>
    <m/>
    <m/>
    <n v="2015"/>
    <m/>
    <m/>
    <m/>
    <s v="Electric Utility"/>
    <n v="1"/>
    <s v="WND"/>
    <m/>
    <m/>
    <m/>
    <m/>
    <m/>
    <m/>
    <m/>
    <m/>
    <m/>
    <m/>
    <m/>
  </r>
  <r>
    <x v="223"/>
    <x v="223"/>
    <s v="AEA-022"/>
    <m/>
    <x v="88"/>
    <m/>
    <m/>
    <x v="140"/>
    <x v="77"/>
    <s v="103-0000"/>
    <x v="136"/>
    <x v="8"/>
    <n v="2"/>
    <s v="Internal Combustion Engine"/>
    <x v="3"/>
    <n v="2021"/>
    <x v="3"/>
    <m/>
    <n v="0.11"/>
    <m/>
    <m/>
    <m/>
    <m/>
    <m/>
    <m/>
    <m/>
    <m/>
    <x v="3"/>
    <m/>
    <n v="5"/>
    <n v="2015"/>
    <m/>
    <m/>
    <m/>
    <s v="Electric Utility"/>
    <m/>
    <s v="DFO"/>
    <m/>
    <m/>
    <m/>
    <m/>
    <m/>
    <m/>
    <m/>
    <m/>
    <m/>
    <s v="John Deere"/>
    <s v="4045AFM85"/>
  </r>
  <r>
    <x v="223"/>
    <x v="223"/>
    <s v="AEA-022"/>
    <m/>
    <x v="88"/>
    <m/>
    <m/>
    <x v="140"/>
    <x v="77"/>
    <s v="103-0000"/>
    <x v="136"/>
    <x v="8"/>
    <n v="3"/>
    <s v="Internal Combustion Engine"/>
    <x v="3"/>
    <n v="2021"/>
    <x v="3"/>
    <m/>
    <n v="0.11"/>
    <m/>
    <m/>
    <m/>
    <m/>
    <m/>
    <m/>
    <m/>
    <m/>
    <x v="0"/>
    <m/>
    <n v="5"/>
    <n v="2015"/>
    <m/>
    <m/>
    <m/>
    <s v="Electric Utility"/>
    <m/>
    <s v="DFO"/>
    <m/>
    <m/>
    <m/>
    <m/>
    <m/>
    <m/>
    <m/>
    <m/>
    <m/>
    <s v="John Deere"/>
    <s v="4045AFM85"/>
  </r>
  <r>
    <x v="223"/>
    <x v="223"/>
    <s v="AEA-022"/>
    <m/>
    <x v="88"/>
    <m/>
    <m/>
    <x v="140"/>
    <x v="77"/>
    <s v="103-0000"/>
    <x v="136"/>
    <x v="8"/>
    <n v="1"/>
    <s v="Internal Combustion Engine"/>
    <x v="3"/>
    <n v="2021"/>
    <x v="3"/>
    <m/>
    <n v="0.15"/>
    <m/>
    <m/>
    <m/>
    <m/>
    <m/>
    <m/>
    <m/>
    <m/>
    <x v="3"/>
    <m/>
    <n v="9"/>
    <n v="2020"/>
    <m/>
    <m/>
    <m/>
    <s v="Electric Utility"/>
    <m/>
    <s v="DFO"/>
    <m/>
    <m/>
    <m/>
    <m/>
    <m/>
    <m/>
    <m/>
    <m/>
    <m/>
    <s v="John Deere"/>
    <s v="6068AFM85"/>
  </r>
  <r>
    <x v="223"/>
    <x v="223"/>
    <s v="AEA-022"/>
    <m/>
    <x v="88"/>
    <m/>
    <m/>
    <x v="140"/>
    <x v="77"/>
    <s v="103-0000"/>
    <x v="136"/>
    <x v="8"/>
    <n v="4"/>
    <s v="Internal Combustion Engine"/>
    <x v="3"/>
    <n v="2021"/>
    <x v="3"/>
    <m/>
    <n v="6.5000000000000002E-2"/>
    <m/>
    <m/>
    <m/>
    <m/>
    <m/>
    <m/>
    <m/>
    <m/>
    <x v="0"/>
    <m/>
    <n v="9"/>
    <n v="2020"/>
    <m/>
    <m/>
    <m/>
    <s v="Electric Utility"/>
    <m/>
    <s v="DFO"/>
    <m/>
    <m/>
    <m/>
    <m/>
    <m/>
    <m/>
    <m/>
    <m/>
    <m/>
    <s v="John Deere"/>
    <s v="4045TFM85"/>
  </r>
  <r>
    <x v="224"/>
    <x v="224"/>
    <s v="AEA-044"/>
    <m/>
    <x v="89"/>
    <m/>
    <m/>
    <x v="141"/>
    <x v="78"/>
    <s v="132-0000"/>
    <x v="137"/>
    <x v="3"/>
    <n v="1"/>
    <s v="Internal Combustion Engine"/>
    <x v="3"/>
    <n v="2021"/>
    <x v="3"/>
    <m/>
    <n v="0.47"/>
    <m/>
    <m/>
    <m/>
    <m/>
    <m/>
    <m/>
    <m/>
    <m/>
    <x v="3"/>
    <m/>
    <m/>
    <m/>
    <m/>
    <m/>
    <m/>
    <s v="Electric Utility"/>
    <m/>
    <s v="DFO"/>
    <m/>
    <m/>
    <m/>
    <m/>
    <m/>
    <m/>
    <m/>
    <m/>
    <m/>
    <s v="Detroit diesel "/>
    <s v="6063TK35"/>
  </r>
  <r>
    <x v="224"/>
    <x v="224"/>
    <s v="AEA-044"/>
    <m/>
    <x v="89"/>
    <m/>
    <m/>
    <x v="141"/>
    <x v="78"/>
    <s v="132-0000"/>
    <x v="137"/>
    <x v="3"/>
    <n v="2"/>
    <s v="Internal Combustion Engine"/>
    <x v="3"/>
    <n v="2021"/>
    <x v="3"/>
    <m/>
    <n v="0.47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Detroit diesel "/>
    <s v="6063TK35"/>
  </r>
  <r>
    <x v="224"/>
    <x v="224"/>
    <s v="AEA-044"/>
    <m/>
    <x v="89"/>
    <m/>
    <m/>
    <x v="141"/>
    <x v="78"/>
    <s v="132-0000"/>
    <x v="137"/>
    <x v="3"/>
    <n v="3"/>
    <s v="Internal Combustion Engine"/>
    <x v="3"/>
    <n v="2021"/>
    <x v="3"/>
    <m/>
    <n v="0.47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Detroit diesel "/>
    <s v="6063TK35"/>
  </r>
  <r>
    <x v="224"/>
    <x v="224"/>
    <s v="AEA-044"/>
    <m/>
    <x v="89"/>
    <m/>
    <m/>
    <x v="141"/>
    <x v="78"/>
    <s v="132-0000"/>
    <x v="137"/>
    <x v="3"/>
    <m/>
    <s v="Onshore Wind Turbine"/>
    <x v="6"/>
    <m/>
    <x v="7"/>
    <m/>
    <n v="0.57000000000000006"/>
    <m/>
    <m/>
    <m/>
    <m/>
    <m/>
    <m/>
    <m/>
    <m/>
    <x v="0"/>
    <m/>
    <m/>
    <n v="2019"/>
    <m/>
    <m/>
    <m/>
    <m/>
    <m/>
    <s v="WND"/>
    <m/>
    <m/>
    <m/>
    <m/>
    <m/>
    <m/>
    <m/>
    <m/>
    <m/>
    <m/>
    <m/>
  </r>
  <r>
    <x v="225"/>
    <x v="225"/>
    <s v="AEA-085"/>
    <m/>
    <x v="90"/>
    <m/>
    <m/>
    <x v="142"/>
    <x v="79"/>
    <s v="183-0000"/>
    <x v="138"/>
    <x v="8"/>
    <n v="2"/>
    <s v="Internal Combustion Engine"/>
    <x v="3"/>
    <n v="2021"/>
    <x v="3"/>
    <m/>
    <n v="0"/>
    <m/>
    <m/>
    <m/>
    <m/>
    <m/>
    <m/>
    <m/>
    <m/>
    <x v="0"/>
    <m/>
    <n v="9"/>
    <n v="2016"/>
    <m/>
    <m/>
    <m/>
    <s v="Electric Utility"/>
    <m/>
    <s v="DFO"/>
    <m/>
    <m/>
    <m/>
    <m/>
    <m/>
    <m/>
    <m/>
    <m/>
    <m/>
    <s v="John Deere "/>
    <s v="6090AFM75"/>
  </r>
  <r>
    <x v="225"/>
    <x v="225"/>
    <s v="AEA-085"/>
    <m/>
    <x v="90"/>
    <m/>
    <m/>
    <x v="142"/>
    <x v="79"/>
    <s v="183-0000"/>
    <x v="138"/>
    <x v="8"/>
    <n v="1"/>
    <s v="Internal Combustion Engine"/>
    <x v="3"/>
    <n v="2021"/>
    <x v="3"/>
    <m/>
    <n v="0.34499999999999997"/>
    <m/>
    <m/>
    <m/>
    <m/>
    <m/>
    <m/>
    <m/>
    <m/>
    <x v="0"/>
    <m/>
    <n v="1"/>
    <n v="2018"/>
    <m/>
    <m/>
    <m/>
    <s v="Electric Utility"/>
    <m/>
    <s v="DFO"/>
    <m/>
    <m/>
    <m/>
    <m/>
    <m/>
    <m/>
    <m/>
    <m/>
    <m/>
    <s v="John Deere "/>
    <s v="6090AFM75"/>
  </r>
  <r>
    <x v="225"/>
    <x v="225"/>
    <s v="AEA-085"/>
    <m/>
    <x v="90"/>
    <m/>
    <m/>
    <x v="142"/>
    <x v="79"/>
    <s v="183-0000"/>
    <x v="138"/>
    <x v="8"/>
    <n v="3"/>
    <s v="Internal Combustion Engine"/>
    <x v="3"/>
    <n v="2021"/>
    <x v="3"/>
    <m/>
    <n v="0.47"/>
    <m/>
    <m/>
    <m/>
    <m/>
    <m/>
    <m/>
    <m/>
    <m/>
    <x v="0"/>
    <m/>
    <n v="7"/>
    <n v="2020"/>
    <m/>
    <m/>
    <m/>
    <s v="Electric Utility"/>
    <m/>
    <s v="DFO"/>
    <m/>
    <m/>
    <m/>
    <m/>
    <m/>
    <m/>
    <m/>
    <m/>
    <m/>
    <s v="Detroit Diesel 12.7 liter"/>
    <s v="6063TK35"/>
  </r>
  <r>
    <x v="226"/>
    <x v="226"/>
    <s v="AEA-001"/>
    <m/>
    <x v="91"/>
    <m/>
    <m/>
    <x v="143"/>
    <x v="80"/>
    <s v="001-0000"/>
    <x v="139"/>
    <x v="6"/>
    <n v="1"/>
    <s v="Internal Combustion Engine"/>
    <x v="3"/>
    <n v="2021"/>
    <x v="3"/>
    <m/>
    <n v="0.125"/>
    <m/>
    <m/>
    <m/>
    <m/>
    <m/>
    <m/>
    <m/>
    <m/>
    <x v="0"/>
    <m/>
    <n v="10"/>
    <n v="2020"/>
    <m/>
    <m/>
    <m/>
    <s v="Electric Utility"/>
    <m/>
    <s v="DFO"/>
    <m/>
    <m/>
    <m/>
    <m/>
    <m/>
    <m/>
    <m/>
    <m/>
    <m/>
    <s v="John Deere "/>
    <s v="4045AFM85"/>
  </r>
  <r>
    <x v="226"/>
    <x v="226"/>
    <s v="AEA-001"/>
    <m/>
    <x v="91"/>
    <m/>
    <m/>
    <x v="143"/>
    <x v="80"/>
    <s v="001-0000"/>
    <x v="139"/>
    <x v="6"/>
    <n v="2"/>
    <s v="Internal Combustion Engine"/>
    <x v="3"/>
    <n v="2021"/>
    <x v="3"/>
    <m/>
    <n v="0.125"/>
    <m/>
    <m/>
    <m/>
    <m/>
    <m/>
    <m/>
    <m/>
    <m/>
    <x v="0"/>
    <m/>
    <n v="10"/>
    <n v="2020"/>
    <m/>
    <m/>
    <m/>
    <s v="Electric Utility"/>
    <m/>
    <s v="DFO"/>
    <m/>
    <m/>
    <m/>
    <m/>
    <m/>
    <m/>
    <m/>
    <m/>
    <m/>
    <s v="John Deere "/>
    <s v="4045AFM85"/>
  </r>
  <r>
    <x v="226"/>
    <x v="226"/>
    <s v="AEA-001"/>
    <m/>
    <x v="91"/>
    <m/>
    <m/>
    <x v="143"/>
    <x v="80"/>
    <s v="001-0000"/>
    <x v="139"/>
    <x v="6"/>
    <n v="3"/>
    <s v="Internal Combustion Engine"/>
    <x v="3"/>
    <n v="2021"/>
    <x v="3"/>
    <m/>
    <n v="0.09"/>
    <m/>
    <m/>
    <m/>
    <m/>
    <m/>
    <m/>
    <m/>
    <m/>
    <x v="0"/>
    <m/>
    <n v="10"/>
    <n v="2020"/>
    <m/>
    <m/>
    <m/>
    <s v="Electric Utility"/>
    <m/>
    <s v="DFO"/>
    <m/>
    <m/>
    <m/>
    <m/>
    <m/>
    <m/>
    <m/>
    <m/>
    <m/>
    <s v="John Deere "/>
    <s v="4045TFM85"/>
  </r>
  <r>
    <x v="227"/>
    <x v="227"/>
    <s v="AEA-127"/>
    <n v="19511"/>
    <x v="92"/>
    <n v="50711"/>
    <m/>
    <x v="0"/>
    <x v="81"/>
    <s v="215-1985"/>
    <x v="0"/>
    <x v="0"/>
    <s v="GEN4"/>
    <s v="Petroleum Liquids"/>
    <x v="3"/>
    <n v="2021"/>
    <x v="2"/>
    <s v="S"/>
    <n v="9.6"/>
    <m/>
    <n v="0.8"/>
    <n v="9.6"/>
    <n v="9.6"/>
    <n v="2"/>
    <s v="N"/>
    <s v=" "/>
    <s v=" "/>
    <x v="2"/>
    <s v="Y"/>
    <n v="8"/>
    <n v="2000"/>
    <s v=" "/>
    <s v=" "/>
    <s v="Y"/>
    <s v="Commercial CHP"/>
    <n v="5"/>
    <s v="DFO"/>
    <s v=""/>
    <s v=""/>
    <s v=""/>
    <s v=" "/>
    <s v="12H"/>
    <s v="N"/>
    <s v="N"/>
    <s v="N"/>
    <m/>
    <m/>
    <m/>
  </r>
  <r>
    <x v="227"/>
    <x v="227"/>
    <s v="AEA-127"/>
    <n v="19511"/>
    <x v="92"/>
    <n v="50711"/>
    <m/>
    <x v="0"/>
    <x v="81"/>
    <s v="215-1985"/>
    <x v="0"/>
    <x v="0"/>
    <s v="GEN1"/>
    <s v="Conventional Steam Coal"/>
    <x v="4"/>
    <n v="2021"/>
    <x v="2"/>
    <s v="S"/>
    <n v="1.5"/>
    <m/>
    <n v="0.8"/>
    <n v="0.5"/>
    <n v="1.4"/>
    <n v="0.2"/>
    <s v="N"/>
    <s v=" "/>
    <s v=" "/>
    <x v="3"/>
    <s v="X"/>
    <n v="1"/>
    <n v="1964"/>
    <s v=" "/>
    <s v=" "/>
    <s v="Y"/>
    <s v="Commercial CHP"/>
    <n v="5"/>
    <s v="SUB"/>
    <s v="DFO"/>
    <s v="NG"/>
    <s v="DFO"/>
    <s v=" "/>
    <s v="12H"/>
    <s v="Y"/>
    <s v="N"/>
    <s v="N"/>
    <m/>
    <m/>
    <m/>
  </r>
  <r>
    <x v="227"/>
    <x v="227"/>
    <s v="AEA-127"/>
    <n v="19511"/>
    <x v="92"/>
    <n v="50711"/>
    <m/>
    <x v="0"/>
    <x v="81"/>
    <s v="215-1985"/>
    <x v="0"/>
    <x v="0"/>
    <s v="GEN2"/>
    <s v="Conventional Steam Coal"/>
    <x v="4"/>
    <n v="2021"/>
    <x v="2"/>
    <s v="S"/>
    <n v="1.5"/>
    <m/>
    <n v="0.8"/>
    <n v="0.5"/>
    <n v="1.4"/>
    <n v="0.2"/>
    <s v="N"/>
    <s v=" "/>
    <s v=" "/>
    <x v="3"/>
    <s v="X"/>
    <n v="1"/>
    <n v="1964"/>
    <s v=" "/>
    <s v=" "/>
    <s v="Y"/>
    <s v="Commercial CHP"/>
    <n v="5"/>
    <s v="SUB"/>
    <s v="DFO"/>
    <s v="NG"/>
    <s v="DFO"/>
    <s v=" "/>
    <s v="12H"/>
    <s v="Y"/>
    <s v="N"/>
    <s v="N"/>
    <m/>
    <m/>
    <m/>
  </r>
  <r>
    <x v="227"/>
    <x v="227"/>
    <s v="AEA-127"/>
    <n v="19511"/>
    <x v="92"/>
    <n v="50711"/>
    <m/>
    <x v="0"/>
    <x v="81"/>
    <s v="215-1985"/>
    <x v="0"/>
    <x v="0"/>
    <s v="GEN3"/>
    <s v="Conventional Steam Coal"/>
    <x v="4"/>
    <n v="2021"/>
    <x v="2"/>
    <s v="S"/>
    <n v="10"/>
    <m/>
    <n v="0.85"/>
    <n v="8.1"/>
    <n v="10"/>
    <n v="2.5"/>
    <s v="N"/>
    <s v=" "/>
    <s v=" "/>
    <x v="6"/>
    <s v="X"/>
    <n v="4"/>
    <n v="1981"/>
    <s v=" "/>
    <s v=" "/>
    <s v="Y"/>
    <s v="Commercial CHP"/>
    <n v="5"/>
    <s v="SUB"/>
    <s v="DFO"/>
    <s v="NG"/>
    <s v="DFO"/>
    <s v=" "/>
    <s v="12H"/>
    <s v="Y"/>
    <s v="N"/>
    <s v="N"/>
    <m/>
    <m/>
    <m/>
  </r>
  <r>
    <x v="227"/>
    <x v="227"/>
    <s v="AEA-127"/>
    <n v="19511"/>
    <x v="92"/>
    <n v="50711"/>
    <m/>
    <x v="0"/>
    <x v="81"/>
    <s v="215-1985"/>
    <x v="0"/>
    <x v="0"/>
    <s v="GEN5"/>
    <s v="Conventional Steam Coal"/>
    <x v="4"/>
    <n v="2021"/>
    <x v="2"/>
    <s v="S"/>
    <n v="17"/>
    <m/>
    <n v="0.94"/>
    <n v="17"/>
    <n v="17"/>
    <n v="4"/>
    <s v="N"/>
    <s v=" "/>
    <s v=" "/>
    <x v="0"/>
    <s v="X"/>
    <n v="2"/>
    <n v="2020"/>
    <s v=" "/>
    <s v=" "/>
    <s v="Y"/>
    <s v="Commercial CHP"/>
    <n v="5"/>
    <s v="SUB"/>
    <s v="DFO"/>
    <s v="NG"/>
    <s v="DFO"/>
    <s v=" "/>
    <s v="12H"/>
    <s v="Y"/>
    <s v="Y"/>
    <s v="N"/>
    <m/>
    <m/>
    <m/>
  </r>
  <r>
    <x v="228"/>
    <x v="228"/>
    <s v="AEA-114"/>
    <n v="986"/>
    <x v="93"/>
    <n v="79"/>
    <m/>
    <x v="0"/>
    <x v="82"/>
    <s v="215-1985"/>
    <x v="0"/>
    <x v="0"/>
    <s v="1"/>
    <s v="Conventional Steam Coal"/>
    <x v="4"/>
    <n v="2021"/>
    <x v="2"/>
    <s v="S"/>
    <n v="5"/>
    <m/>
    <n v="0.8"/>
    <n v="4.7"/>
    <n v="4.3"/>
    <n v="1"/>
    <s v="N"/>
    <s v=" "/>
    <s v=" "/>
    <x v="0"/>
    <s v="X"/>
    <n v="6"/>
    <n v="1952"/>
    <s v=" "/>
    <s v=" "/>
    <s v="Y"/>
    <s v="IPP CHP"/>
    <n v="3"/>
    <s v="SUB"/>
    <s v=""/>
    <s v="WDS"/>
    <s v="DFO"/>
    <s v=" "/>
    <s v="12H"/>
    <s v="N"/>
    <s v="N"/>
    <s v="N"/>
    <m/>
    <m/>
    <m/>
  </r>
  <r>
    <x v="228"/>
    <x v="228"/>
    <s v="AEA-114"/>
    <n v="986"/>
    <x v="93"/>
    <n v="79"/>
    <m/>
    <x v="0"/>
    <x v="82"/>
    <s v="215-1985"/>
    <x v="0"/>
    <x v="0"/>
    <s v="2"/>
    <s v="Conventional Steam Coal"/>
    <x v="4"/>
    <n v="2021"/>
    <x v="2"/>
    <s v="S"/>
    <n v="2.5"/>
    <m/>
    <n v="0.8"/>
    <n v="2"/>
    <n v="2"/>
    <n v="1"/>
    <s v="N"/>
    <s v=" "/>
    <s v=" "/>
    <x v="0"/>
    <s v="X"/>
    <n v="6"/>
    <n v="1952"/>
    <s v=" "/>
    <s v=" "/>
    <s v="Y"/>
    <s v="IPP CHP"/>
    <n v="3"/>
    <s v="SUB"/>
    <s v=""/>
    <s v="WDS"/>
    <s v="DFO"/>
    <s v=" "/>
    <s v="12H"/>
    <s v="N"/>
    <s v="N"/>
    <s v="N"/>
    <m/>
    <m/>
    <m/>
  </r>
  <r>
    <x v="228"/>
    <x v="228"/>
    <s v="AEA-114"/>
    <n v="986"/>
    <x v="93"/>
    <n v="79"/>
    <m/>
    <x v="0"/>
    <x v="82"/>
    <s v="215-1985"/>
    <x v="0"/>
    <x v="0"/>
    <s v="5"/>
    <s v="Conventional Steam Coal"/>
    <x v="4"/>
    <n v="2021"/>
    <x v="2"/>
    <s v="S"/>
    <n v="20"/>
    <m/>
    <n v="0.85"/>
    <n v="19"/>
    <n v="18.8"/>
    <n v="8"/>
    <s v="N"/>
    <s v=" "/>
    <s v=" "/>
    <x v="0"/>
    <s v="X"/>
    <n v="6"/>
    <n v="1975"/>
    <s v=" "/>
    <s v=" "/>
    <s v="Y"/>
    <s v="IPP CHP"/>
    <n v="3"/>
    <s v="SUB"/>
    <s v=""/>
    <s v="AB"/>
    <s v="DFO"/>
    <s v=" "/>
    <s v="12H"/>
    <s v="N"/>
    <s v="N"/>
    <s v="N"/>
    <m/>
    <m/>
    <m/>
  </r>
  <r>
    <x v="228"/>
    <x v="228"/>
    <s v="AEA-114"/>
    <n v="986"/>
    <x v="93"/>
    <n v="79"/>
    <m/>
    <x v="0"/>
    <x v="82"/>
    <s v="215-1985"/>
    <x v="0"/>
    <x v="0"/>
    <s v="3"/>
    <s v="Conventional Steam Coal"/>
    <x v="4"/>
    <n v="2021"/>
    <x v="2"/>
    <s v="S"/>
    <n v="1.5"/>
    <m/>
    <s v=" "/>
    <n v="1.5"/>
    <n v="1.5"/>
    <s v=" "/>
    <s v="N"/>
    <s v=" "/>
    <s v=" "/>
    <x v="1"/>
    <s v="X"/>
    <n v="6"/>
    <n v="1952"/>
    <n v="8"/>
    <n v="2009"/>
    <s v="Y"/>
    <s v="IPP CHP"/>
    <n v="3"/>
    <s v="SUB"/>
    <s v=""/>
    <s v="WDS"/>
    <s v="DFO"/>
    <s v=" "/>
    <s v="12H"/>
    <s v="N"/>
    <s v="N"/>
    <s v="N"/>
    <m/>
    <m/>
    <m/>
  </r>
  <r>
    <x v="228"/>
    <x v="228"/>
    <s v="AEA-114"/>
    <n v="986"/>
    <x v="93"/>
    <n v="79"/>
    <m/>
    <x v="0"/>
    <x v="82"/>
    <s v="215-1985"/>
    <x v="0"/>
    <x v="0"/>
    <s v="7"/>
    <s v="Conventional Steam Coal"/>
    <x v="4"/>
    <n v="2021"/>
    <x v="2"/>
    <s v="S"/>
    <n v="2.2999999999999998"/>
    <m/>
    <s v=" "/>
    <n v="2.2999999999999998"/>
    <n v="2.2999999999999998"/>
    <s v=" "/>
    <s v="N"/>
    <s v=" "/>
    <s v=" "/>
    <x v="5"/>
    <s v="X"/>
    <s v=" "/>
    <s v=" "/>
    <s v=" "/>
    <s v=" "/>
    <s v="Y"/>
    <s v="IPP CHP"/>
    <n v="3"/>
    <s v="SUB"/>
    <s v=""/>
    <s v=""/>
    <s v=""/>
    <s v=" "/>
    <s v="12H"/>
    <s v="N"/>
    <s v="N"/>
    <s v="N"/>
    <m/>
    <m/>
    <m/>
  </r>
  <r>
    <x v="229"/>
    <x v="229"/>
    <s v="AEA-054"/>
    <m/>
    <x v="94"/>
    <m/>
    <m/>
    <x v="144"/>
    <x v="83"/>
    <s v="141-0000"/>
    <x v="140"/>
    <x v="3"/>
    <m/>
    <s v="Solar PV"/>
    <x v="1"/>
    <m/>
    <x v="0"/>
    <m/>
    <n v="1.2E-2"/>
    <m/>
    <m/>
    <m/>
    <m/>
    <m/>
    <m/>
    <m/>
    <m/>
    <x v="3"/>
    <m/>
    <m/>
    <n v="2001"/>
    <m/>
    <m/>
    <m/>
    <s v="Electric Utility"/>
    <n v="1"/>
    <s v="SUN"/>
    <m/>
    <m/>
    <m/>
    <n v="0"/>
    <m/>
    <m/>
    <m/>
    <m/>
    <m/>
    <m/>
    <m/>
  </r>
  <r>
    <x v="230"/>
    <x v="230"/>
    <s v="AEA-061"/>
    <m/>
    <x v="95"/>
    <m/>
    <m/>
    <x v="145"/>
    <x v="84"/>
    <s v="153-0000"/>
    <x v="141"/>
    <x v="3"/>
    <n v="1"/>
    <s v="Internal Combustion Engine"/>
    <x v="3"/>
    <n v="2021"/>
    <x v="3"/>
    <m/>
    <n v="0.2"/>
    <m/>
    <m/>
    <m/>
    <m/>
    <m/>
    <m/>
    <m/>
    <m/>
    <x v="3"/>
    <m/>
    <m/>
    <m/>
    <m/>
    <m/>
    <m/>
    <s v="Electric Utility"/>
    <m/>
    <s v="DFO"/>
    <m/>
    <m/>
    <m/>
    <m/>
    <m/>
    <m/>
    <m/>
    <m/>
    <m/>
    <s v="John Deere "/>
    <s v="6090HF484"/>
  </r>
  <r>
    <x v="230"/>
    <x v="230"/>
    <s v="AEA-061"/>
    <m/>
    <x v="95"/>
    <m/>
    <m/>
    <x v="145"/>
    <x v="84"/>
    <s v="153-0000"/>
    <x v="141"/>
    <x v="3"/>
    <n v="2"/>
    <s v="Internal Combustion Engine"/>
    <x v="3"/>
    <n v="2021"/>
    <x v="3"/>
    <m/>
    <n v="0.11700000000000001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John Deere "/>
    <s v="6068AFM85"/>
  </r>
  <r>
    <x v="230"/>
    <x v="230"/>
    <s v="AEA-061"/>
    <m/>
    <x v="95"/>
    <m/>
    <m/>
    <x v="145"/>
    <x v="84"/>
    <s v="153-0000"/>
    <x v="141"/>
    <x v="3"/>
    <n v="3"/>
    <s v="Internal Combustion Engine"/>
    <x v="3"/>
    <n v="2021"/>
    <x v="3"/>
    <m/>
    <n v="0.25"/>
    <m/>
    <m/>
    <m/>
    <m/>
    <m/>
    <m/>
    <m/>
    <m/>
    <x v="3"/>
    <m/>
    <m/>
    <m/>
    <m/>
    <m/>
    <m/>
    <s v="Electric Utility"/>
    <m/>
    <s v="DFO"/>
    <m/>
    <m/>
    <m/>
    <m/>
    <m/>
    <m/>
    <m/>
    <m/>
    <m/>
    <s v="John Deere "/>
    <s v="6090AFM75"/>
  </r>
  <r>
    <x v="231"/>
    <x v="231"/>
    <s v="AEA-002"/>
    <m/>
    <x v="96"/>
    <m/>
    <m/>
    <x v="146"/>
    <x v="85"/>
    <s v="003-0000"/>
    <x v="142"/>
    <x v="3"/>
    <n v="1"/>
    <s v="Internal Combustion Engine"/>
    <x v="3"/>
    <n v="2021"/>
    <x v="3"/>
    <m/>
    <n v="0.23"/>
    <m/>
    <m/>
    <m/>
    <m/>
    <m/>
    <m/>
    <m/>
    <m/>
    <x v="0"/>
    <m/>
    <n v="9"/>
    <n v="2012"/>
    <m/>
    <m/>
    <m/>
    <s v="Electric Utility"/>
    <m/>
    <s v="DFO"/>
    <m/>
    <m/>
    <m/>
    <m/>
    <m/>
    <m/>
    <m/>
    <m/>
    <m/>
    <s v="John Deere "/>
    <s v="6090AFM75"/>
  </r>
  <r>
    <x v="231"/>
    <x v="231"/>
    <s v="AEA-002"/>
    <m/>
    <x v="96"/>
    <m/>
    <m/>
    <x v="146"/>
    <x v="85"/>
    <s v="003-0000"/>
    <x v="142"/>
    <x v="3"/>
    <n v="3"/>
    <s v="Internal Combustion Engine"/>
    <x v="3"/>
    <n v="2021"/>
    <x v="3"/>
    <m/>
    <n v="0.23"/>
    <m/>
    <m/>
    <m/>
    <m/>
    <m/>
    <m/>
    <m/>
    <m/>
    <x v="0"/>
    <m/>
    <n v="9"/>
    <n v="2012"/>
    <m/>
    <m/>
    <m/>
    <s v="Electric Utility"/>
    <m/>
    <s v="DFO"/>
    <m/>
    <m/>
    <m/>
    <m/>
    <m/>
    <m/>
    <m/>
    <m/>
    <m/>
    <s v="John Deere "/>
    <s v="6090AFM75"/>
  </r>
  <r>
    <x v="231"/>
    <x v="231"/>
    <s v="AEA-002"/>
    <m/>
    <x v="96"/>
    <m/>
    <m/>
    <x v="146"/>
    <x v="85"/>
    <s v="003-0000"/>
    <x v="142"/>
    <x v="3"/>
    <n v="2"/>
    <s v="Internal Combustion Engine"/>
    <x v="3"/>
    <n v="2021"/>
    <x v="3"/>
    <m/>
    <n v="0.23"/>
    <m/>
    <m/>
    <m/>
    <m/>
    <m/>
    <m/>
    <m/>
    <m/>
    <x v="3"/>
    <m/>
    <n v="9"/>
    <n v="2013"/>
    <m/>
    <m/>
    <m/>
    <s v="Electric Utility"/>
    <m/>
    <s v="DFO"/>
    <m/>
    <m/>
    <m/>
    <m/>
    <m/>
    <m/>
    <m/>
    <m/>
    <m/>
    <s v="John Deere "/>
    <s v="6090AFM75"/>
  </r>
  <r>
    <x v="231"/>
    <x v="231"/>
    <s v="AEA-002"/>
    <m/>
    <x v="96"/>
    <m/>
    <m/>
    <x v="146"/>
    <x v="85"/>
    <s v="003-0000"/>
    <x v="142"/>
    <x v="3"/>
    <n v="4"/>
    <s v="Internal Combustion Engine"/>
    <x v="3"/>
    <n v="2021"/>
    <x v="3"/>
    <m/>
    <n v="0.23"/>
    <m/>
    <m/>
    <m/>
    <m/>
    <m/>
    <m/>
    <m/>
    <m/>
    <x v="0"/>
    <m/>
    <n v="9"/>
    <n v="2020"/>
    <m/>
    <m/>
    <m/>
    <s v="Electric Utility"/>
    <m/>
    <s v="DFO"/>
    <m/>
    <m/>
    <m/>
    <m/>
    <m/>
    <m/>
    <m/>
    <m/>
    <m/>
    <s v="John Deere "/>
    <s v="6090AFM75"/>
  </r>
  <r>
    <x v="232"/>
    <x v="232"/>
    <s v="AEA-023"/>
    <m/>
    <x v="97"/>
    <m/>
    <s v="Packer's Creek"/>
    <x v="147"/>
    <x v="86"/>
    <s v="102-0000"/>
    <x v="143"/>
    <x v="8"/>
    <m/>
    <s v="Conventional Hydroelectric"/>
    <x v="0"/>
    <m/>
    <x v="0"/>
    <m/>
    <n v="0.16700000000000001"/>
    <m/>
    <m/>
    <m/>
    <m/>
    <m/>
    <m/>
    <m/>
    <m/>
    <x v="0"/>
    <m/>
    <n v="6"/>
    <n v="2015"/>
    <m/>
    <m/>
    <m/>
    <s v="Electric Utility"/>
    <n v="1"/>
    <s v="WND"/>
    <m/>
    <m/>
    <m/>
    <n v="0"/>
    <m/>
    <m/>
    <m/>
    <m/>
    <m/>
    <m/>
    <m/>
  </r>
  <r>
    <x v="232"/>
    <x v="232"/>
    <s v="AEA-023"/>
    <m/>
    <x v="97"/>
    <m/>
    <m/>
    <x v="147"/>
    <x v="86"/>
    <s v="102-0000"/>
    <x v="143"/>
    <x v="8"/>
    <n v="1"/>
    <s v="Internal Combustion Engine"/>
    <x v="3"/>
    <n v="2021"/>
    <x v="3"/>
    <m/>
    <n v="0.14799999999999999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John Deere"/>
    <s v="6068AF001"/>
  </r>
  <r>
    <x v="232"/>
    <x v="232"/>
    <s v="AEA-023"/>
    <m/>
    <x v="97"/>
    <m/>
    <m/>
    <x v="147"/>
    <x v="86"/>
    <s v="102-0000"/>
    <x v="143"/>
    <x v="8"/>
    <n v="2"/>
    <s v="Internal Combustion Engine"/>
    <x v="3"/>
    <n v="2021"/>
    <x v="3"/>
    <m/>
    <n v="0.16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John Deere "/>
    <s v="6081AF001"/>
  </r>
  <r>
    <x v="232"/>
    <x v="232"/>
    <s v="AEA-023"/>
    <m/>
    <x v="97"/>
    <m/>
    <m/>
    <x v="147"/>
    <x v="86"/>
    <s v="102-0000"/>
    <x v="143"/>
    <x v="8"/>
    <n v="3"/>
    <s v="Internal Combustion Engine"/>
    <x v="3"/>
    <n v="2021"/>
    <x v="3"/>
    <m/>
    <n v="0.185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John Deere "/>
    <s v="6081AFM75"/>
  </r>
  <r>
    <x v="233"/>
    <x v="233"/>
    <s v="AEA-073"/>
    <m/>
    <x v="98"/>
    <m/>
    <m/>
    <x v="148"/>
    <x v="87"/>
    <s v="155-0000"/>
    <x v="144"/>
    <x v="8"/>
    <n v="1"/>
    <s v="Internal Combustion Engine"/>
    <x v="3"/>
    <n v="2021"/>
    <x v="3"/>
    <m/>
    <n v="0.27600000000000002"/>
    <m/>
    <m/>
    <m/>
    <m/>
    <m/>
    <m/>
    <m/>
    <m/>
    <x v="0"/>
    <m/>
    <n v="3"/>
    <n v="2016"/>
    <m/>
    <m/>
    <m/>
    <s v="Electric Utility"/>
    <m/>
    <s v="DFO"/>
    <m/>
    <m/>
    <m/>
    <m/>
    <m/>
    <m/>
    <m/>
    <m/>
    <m/>
    <s v="John Deere "/>
    <s v="6090AFM75"/>
  </r>
  <r>
    <x v="233"/>
    <x v="233"/>
    <s v="AEA-073"/>
    <m/>
    <x v="98"/>
    <m/>
    <m/>
    <x v="148"/>
    <x v="87"/>
    <s v="155-0000"/>
    <x v="144"/>
    <x v="8"/>
    <n v="2"/>
    <s v="Internal Combustion Engine"/>
    <x v="3"/>
    <n v="2021"/>
    <x v="3"/>
    <m/>
    <n v="9.9000000000000005E-2"/>
    <m/>
    <m/>
    <m/>
    <m/>
    <m/>
    <m/>
    <m/>
    <m/>
    <x v="0"/>
    <m/>
    <n v="3"/>
    <n v="2016"/>
    <m/>
    <m/>
    <m/>
    <s v="Electric Utility"/>
    <m/>
    <s v="DFO"/>
    <m/>
    <m/>
    <m/>
    <m/>
    <m/>
    <m/>
    <m/>
    <m/>
    <m/>
    <s v="John Deere "/>
    <s v="4045AFM85"/>
  </r>
  <r>
    <x v="233"/>
    <x v="233"/>
    <s v="AEA-073"/>
    <m/>
    <x v="98"/>
    <m/>
    <m/>
    <x v="148"/>
    <x v="87"/>
    <s v="155-0000"/>
    <x v="144"/>
    <x v="8"/>
    <n v="3"/>
    <s v="Internal Combustion Engine"/>
    <x v="3"/>
    <n v="2021"/>
    <x v="3"/>
    <m/>
    <n v="9.9000000000000005E-2"/>
    <m/>
    <m/>
    <m/>
    <m/>
    <m/>
    <m/>
    <m/>
    <m/>
    <x v="0"/>
    <m/>
    <n v="3"/>
    <n v="2016"/>
    <m/>
    <m/>
    <m/>
    <s v="Electric Utility"/>
    <m/>
    <s v="DFO"/>
    <m/>
    <m/>
    <m/>
    <m/>
    <m/>
    <m/>
    <m/>
    <m/>
    <m/>
    <s v="John Deere "/>
    <s v="4045AFM85"/>
  </r>
  <r>
    <x v="233"/>
    <x v="233"/>
    <s v="AEA-073"/>
    <m/>
    <x v="98"/>
    <m/>
    <m/>
    <x v="148"/>
    <x v="87"/>
    <s v="155-0000"/>
    <x v="144"/>
    <x v="8"/>
    <m/>
    <s v="Onshore Wind Turbine"/>
    <x v="6"/>
    <m/>
    <x v="0"/>
    <m/>
    <n v="2.3999999999999997E-2"/>
    <m/>
    <m/>
    <m/>
    <m/>
    <m/>
    <m/>
    <m/>
    <m/>
    <x v="0"/>
    <m/>
    <n v="7"/>
    <n v="2009"/>
    <m/>
    <m/>
    <m/>
    <s v="Electric Utility"/>
    <n v="1"/>
    <s v="WND"/>
    <m/>
    <m/>
    <m/>
    <n v="10"/>
    <m/>
    <m/>
    <m/>
    <m/>
    <m/>
    <m/>
    <m/>
  </r>
  <r>
    <x v="234"/>
    <x v="234"/>
    <s v="AEA-046"/>
    <m/>
    <x v="99"/>
    <m/>
    <m/>
    <x v="149"/>
    <x v="88"/>
    <s v="134-0000"/>
    <x v="145"/>
    <x v="8"/>
    <n v="1"/>
    <s v="Internal Combustion Engine"/>
    <x v="3"/>
    <n v="2021"/>
    <x v="3"/>
    <m/>
    <n v="7.0000000000000007E-2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John Deere "/>
    <s v="4045TFM75"/>
  </r>
  <r>
    <x v="234"/>
    <x v="234"/>
    <s v="AEA-046"/>
    <m/>
    <x v="99"/>
    <m/>
    <m/>
    <x v="149"/>
    <x v="88"/>
    <s v="134-0000"/>
    <x v="145"/>
    <x v="8"/>
    <n v="2"/>
    <s v="Internal Combustion Engine"/>
    <x v="3"/>
    <n v="2021"/>
    <x v="3"/>
    <m/>
    <n v="0.185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John Deere"/>
    <s v="6081AFM75"/>
  </r>
  <r>
    <x v="234"/>
    <x v="234"/>
    <s v="AEA-046"/>
    <m/>
    <x v="99"/>
    <m/>
    <m/>
    <x v="149"/>
    <x v="88"/>
    <s v="134-0000"/>
    <x v="145"/>
    <x v="8"/>
    <n v="3"/>
    <s v="Internal Combustion Engine"/>
    <x v="3"/>
    <n v="2021"/>
    <x v="3"/>
    <m/>
    <n v="0.21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John Deere"/>
    <s v="6081AF001"/>
  </r>
  <r>
    <x v="234"/>
    <x v="234"/>
    <s v="AEA-046"/>
    <m/>
    <x v="99"/>
    <m/>
    <m/>
    <x v="149"/>
    <x v="88"/>
    <s v="134-0000"/>
    <x v="145"/>
    <x v="8"/>
    <n v="4"/>
    <s v="Internal Combustion Engine"/>
    <x v="3"/>
    <n v="2021"/>
    <x v="3"/>
    <m/>
    <n v="0.11700000000000001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John Deere"/>
    <s v="4045HF485"/>
  </r>
  <r>
    <x v="234"/>
    <x v="234"/>
    <s v="AEA-046"/>
    <m/>
    <x v="99"/>
    <m/>
    <m/>
    <x v="149"/>
    <x v="88"/>
    <s v="134-0000"/>
    <x v="145"/>
    <x v="8"/>
    <m/>
    <s v="Onshore Wind Turbine"/>
    <x v="6"/>
    <m/>
    <x v="10"/>
    <m/>
    <n v="0.19"/>
    <m/>
    <m/>
    <m/>
    <m/>
    <m/>
    <m/>
    <m/>
    <n v="2020"/>
    <x v="0"/>
    <m/>
    <n v="1"/>
    <n v="2011"/>
    <m/>
    <m/>
    <m/>
    <s v="Electric Utility"/>
    <n v="1"/>
    <s v="WND"/>
    <m/>
    <m/>
    <m/>
    <n v="2"/>
    <m/>
    <m/>
    <m/>
    <m/>
    <m/>
    <m/>
    <m/>
  </r>
  <r>
    <x v="235"/>
    <x v="235"/>
    <s v="AEA-064"/>
    <m/>
    <x v="100"/>
    <m/>
    <m/>
    <x v="150"/>
    <x v="89"/>
    <s v="157-0000"/>
    <x v="146"/>
    <x v="8"/>
    <n v="1"/>
    <s v="Internal Combustion Engine"/>
    <x v="3"/>
    <n v="2021"/>
    <x v="3"/>
    <m/>
    <n v="0.15"/>
    <m/>
    <m/>
    <m/>
    <m/>
    <m/>
    <m/>
    <m/>
    <m/>
    <x v="0"/>
    <m/>
    <n v="2"/>
    <n v="2018"/>
    <m/>
    <m/>
    <m/>
    <s v="Electric Utility"/>
    <m/>
    <s v="DFO"/>
    <m/>
    <m/>
    <m/>
    <m/>
    <m/>
    <m/>
    <m/>
    <m/>
    <m/>
    <s v="John Deere"/>
    <s v="4045AFM85"/>
  </r>
  <r>
    <x v="235"/>
    <x v="235"/>
    <s v="AEA-064"/>
    <m/>
    <x v="100"/>
    <m/>
    <m/>
    <x v="150"/>
    <x v="89"/>
    <s v="157-0000"/>
    <x v="146"/>
    <x v="8"/>
    <n v="2"/>
    <s v="Internal Combustion Engine"/>
    <x v="3"/>
    <n v="2021"/>
    <x v="3"/>
    <m/>
    <n v="0.27600000000000002"/>
    <m/>
    <m/>
    <m/>
    <m/>
    <m/>
    <m/>
    <m/>
    <m/>
    <x v="0"/>
    <m/>
    <n v="2"/>
    <n v="2018"/>
    <m/>
    <m/>
    <m/>
    <s v="Electric Utility"/>
    <m/>
    <s v="DFO"/>
    <m/>
    <m/>
    <m/>
    <m/>
    <m/>
    <m/>
    <m/>
    <m/>
    <m/>
    <s v="John Deere "/>
    <s v="6090AFM75"/>
  </r>
  <r>
    <x v="235"/>
    <x v="235"/>
    <s v="AEA-064"/>
    <m/>
    <x v="100"/>
    <m/>
    <m/>
    <x v="150"/>
    <x v="89"/>
    <s v="157-0000"/>
    <x v="146"/>
    <x v="8"/>
    <n v="3"/>
    <s v="Internal Combustion Engine"/>
    <x v="3"/>
    <n v="2021"/>
    <x v="3"/>
    <m/>
    <n v="0.27600000000000002"/>
    <m/>
    <m/>
    <m/>
    <m/>
    <m/>
    <m/>
    <m/>
    <m/>
    <x v="0"/>
    <m/>
    <n v="2"/>
    <n v="2018"/>
    <m/>
    <m/>
    <m/>
    <s v="Electric Utility"/>
    <m/>
    <s v="DFO"/>
    <m/>
    <m/>
    <m/>
    <m/>
    <m/>
    <m/>
    <m/>
    <m/>
    <m/>
    <s v="John Deere "/>
    <s v="6090AFM75"/>
  </r>
  <r>
    <x v="236"/>
    <x v="236"/>
    <s v="AEA-071"/>
    <m/>
    <x v="101"/>
    <m/>
    <m/>
    <x v="151"/>
    <x v="90"/>
    <s v="171-0000"/>
    <x v="147"/>
    <x v="8"/>
    <n v="1"/>
    <s v="Internal Combustion Engine"/>
    <x v="3"/>
    <n v="2021"/>
    <x v="3"/>
    <m/>
    <n v="9.5000000000000001E-2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John Deere "/>
    <s v="6068TFM76"/>
  </r>
  <r>
    <x v="236"/>
    <x v="236"/>
    <s v="AEA-071"/>
    <m/>
    <x v="101"/>
    <m/>
    <m/>
    <x v="151"/>
    <x v="90"/>
    <s v="171-0000"/>
    <x v="147"/>
    <x v="8"/>
    <n v="2"/>
    <s v="Internal Combustion Engine"/>
    <x v="3"/>
    <n v="2021"/>
    <x v="3"/>
    <m/>
    <n v="6.2E-2"/>
    <m/>
    <m/>
    <m/>
    <m/>
    <m/>
    <m/>
    <m/>
    <m/>
    <x v="3"/>
    <m/>
    <m/>
    <m/>
    <m/>
    <m/>
    <m/>
    <s v="Electric Utility"/>
    <m/>
    <s v="DFO"/>
    <m/>
    <m/>
    <m/>
    <m/>
    <m/>
    <m/>
    <m/>
    <m/>
    <m/>
    <s v="John Deere "/>
    <s v="4045TFM75"/>
  </r>
  <r>
    <x v="236"/>
    <x v="236"/>
    <s v="AEA-071"/>
    <m/>
    <x v="101"/>
    <m/>
    <m/>
    <x v="151"/>
    <x v="90"/>
    <s v="171-0000"/>
    <x v="147"/>
    <x v="8"/>
    <n v="3"/>
    <s v="Internal Combustion Engine"/>
    <x v="3"/>
    <n v="2021"/>
    <x v="3"/>
    <m/>
    <n v="6.2E-2"/>
    <m/>
    <m/>
    <m/>
    <m/>
    <m/>
    <m/>
    <m/>
    <m/>
    <x v="3"/>
    <m/>
    <m/>
    <m/>
    <m/>
    <m/>
    <m/>
    <s v="Electric Utility"/>
    <m/>
    <s v="DFO"/>
    <m/>
    <m/>
    <m/>
    <m/>
    <m/>
    <m/>
    <m/>
    <m/>
    <m/>
    <s v="John Deere "/>
    <s v="4045TF270"/>
  </r>
  <r>
    <x v="237"/>
    <x v="237"/>
    <s v="AEA-100"/>
    <m/>
    <x v="102"/>
    <m/>
    <m/>
    <x v="152"/>
    <x v="91"/>
    <s v="197-0000"/>
    <x v="148"/>
    <x v="4"/>
    <n v="1"/>
    <s v="Internal Combustion Engine"/>
    <x v="3"/>
    <n v="2021"/>
    <x v="3"/>
    <m/>
    <n v="0.18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John Deere"/>
    <s v="6081AF001"/>
  </r>
  <r>
    <x v="237"/>
    <x v="237"/>
    <s v="AEA-100"/>
    <m/>
    <x v="102"/>
    <m/>
    <m/>
    <x v="152"/>
    <x v="91"/>
    <s v="197-0000"/>
    <x v="148"/>
    <x v="4"/>
    <n v="2"/>
    <s v="Internal Combustion Engine"/>
    <x v="3"/>
    <n v="2021"/>
    <x v="3"/>
    <m/>
    <n v="0.19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John Deere "/>
    <s v="6081HT001"/>
  </r>
  <r>
    <x v="237"/>
    <x v="237"/>
    <s v="AEA-100"/>
    <m/>
    <x v="102"/>
    <m/>
    <m/>
    <x v="152"/>
    <x v="91"/>
    <s v="197-0000"/>
    <x v="148"/>
    <x v="4"/>
    <n v="3"/>
    <s v="Internal Combustion Engine"/>
    <x v="3"/>
    <n v="2021"/>
    <x v="3"/>
    <m/>
    <n v="0.125"/>
    <m/>
    <m/>
    <m/>
    <m/>
    <m/>
    <m/>
    <m/>
    <m/>
    <x v="3"/>
    <m/>
    <m/>
    <m/>
    <m/>
    <m/>
    <m/>
    <s v="Electric Utility"/>
    <m/>
    <s v="DFO"/>
    <m/>
    <m/>
    <m/>
    <m/>
    <m/>
    <m/>
    <m/>
    <m/>
    <m/>
    <s v="John Deere "/>
    <s v="6068TF250"/>
  </r>
  <r>
    <x v="238"/>
    <x v="238"/>
    <s v="AEA-093"/>
    <m/>
    <x v="103"/>
    <m/>
    <m/>
    <x v="153"/>
    <x v="92"/>
    <s v="190-0000"/>
    <x v="149"/>
    <x v="3"/>
    <n v="1"/>
    <s v="Internal Combustion Engine"/>
    <x v="3"/>
    <n v="2021"/>
    <x v="3"/>
    <m/>
    <n v="0.15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John Deere"/>
    <s v="6068afm75"/>
  </r>
  <r>
    <x v="238"/>
    <x v="238"/>
    <s v="AEA-093"/>
    <m/>
    <x v="103"/>
    <m/>
    <m/>
    <x v="153"/>
    <x v="92"/>
    <s v="190-0000"/>
    <x v="149"/>
    <x v="3"/>
    <n v="2"/>
    <s v="Internal Combustion Engine"/>
    <x v="3"/>
    <n v="2021"/>
    <x v="3"/>
    <m/>
    <n v="0.15"/>
    <m/>
    <m/>
    <m/>
    <m/>
    <m/>
    <m/>
    <m/>
    <m/>
    <x v="3"/>
    <m/>
    <m/>
    <m/>
    <m/>
    <m/>
    <m/>
    <s v="Electric Utility"/>
    <m/>
    <s v="DFO"/>
    <m/>
    <m/>
    <m/>
    <m/>
    <m/>
    <m/>
    <m/>
    <m/>
    <m/>
    <s v="John Deere"/>
    <s v="6068afm85"/>
  </r>
  <r>
    <x v="238"/>
    <x v="238"/>
    <s v="AEA-093"/>
    <m/>
    <x v="103"/>
    <m/>
    <m/>
    <x v="153"/>
    <x v="92"/>
    <s v="190-0000"/>
    <x v="149"/>
    <x v="3"/>
    <n v="3"/>
    <s v="Internal Combustion Engine"/>
    <x v="3"/>
    <n v="2021"/>
    <x v="3"/>
    <m/>
    <n v="0.15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John Deere"/>
    <s v="6068afm85"/>
  </r>
  <r>
    <x v="239"/>
    <x v="239"/>
    <s v="AEA-039"/>
    <m/>
    <x v="104"/>
    <m/>
    <m/>
    <x v="154"/>
    <x v="93"/>
    <s v="121-0000"/>
    <x v="150"/>
    <x v="8"/>
    <m/>
    <s v="Batteries"/>
    <x v="2"/>
    <m/>
    <x v="9"/>
    <m/>
    <n v="0.125"/>
    <m/>
    <m/>
    <m/>
    <m/>
    <m/>
    <m/>
    <m/>
    <m/>
    <x v="0"/>
    <m/>
    <n v="12"/>
    <n v="2021"/>
    <m/>
    <m/>
    <m/>
    <m/>
    <m/>
    <s v="MWH"/>
    <m/>
    <m/>
    <m/>
    <m/>
    <m/>
    <m/>
    <m/>
    <m/>
    <m/>
    <m/>
    <m/>
  </r>
  <r>
    <x v="239"/>
    <x v="239"/>
    <s v="AEA-039"/>
    <m/>
    <x v="104"/>
    <m/>
    <m/>
    <x v="154"/>
    <x v="93"/>
    <s v="121-0000"/>
    <x v="150"/>
    <x v="8"/>
    <m/>
    <s v="Hydrokinetic"/>
    <x v="7"/>
    <m/>
    <x v="9"/>
    <m/>
    <n v="3.5000000000000003E-2"/>
    <m/>
    <m/>
    <m/>
    <m/>
    <m/>
    <m/>
    <m/>
    <m/>
    <x v="0"/>
    <m/>
    <n v="10"/>
    <n v="2019"/>
    <m/>
    <m/>
    <m/>
    <s v="Electric Utility"/>
    <n v="1"/>
    <s v="WAT"/>
    <m/>
    <m/>
    <m/>
    <n v="0"/>
    <m/>
    <m/>
    <m/>
    <m/>
    <m/>
    <m/>
    <m/>
  </r>
  <r>
    <x v="239"/>
    <x v="239"/>
    <s v="AEA-039"/>
    <m/>
    <x v="104"/>
    <m/>
    <m/>
    <x v="154"/>
    <x v="93"/>
    <s v="121-0000"/>
    <x v="150"/>
    <x v="8"/>
    <n v="1"/>
    <s v="Internal Combustion Engine"/>
    <x v="3"/>
    <n v="2021"/>
    <x v="3"/>
    <m/>
    <n v="6.7000000000000004E-2"/>
    <m/>
    <m/>
    <m/>
    <m/>
    <m/>
    <m/>
    <m/>
    <m/>
    <x v="0"/>
    <m/>
    <n v="9"/>
    <n v="2011"/>
    <m/>
    <m/>
    <m/>
    <s v="Electric Utility"/>
    <m/>
    <s v="DFO"/>
    <m/>
    <m/>
    <m/>
    <m/>
    <m/>
    <m/>
    <m/>
    <m/>
    <m/>
    <s v="John Deere"/>
    <s v="4045TFM75"/>
  </r>
  <r>
    <x v="239"/>
    <x v="239"/>
    <s v="AEA-039"/>
    <m/>
    <x v="104"/>
    <m/>
    <m/>
    <x v="154"/>
    <x v="93"/>
    <s v="121-0000"/>
    <x v="150"/>
    <x v="8"/>
    <n v="3"/>
    <s v="Internal Combustion Engine"/>
    <x v="3"/>
    <n v="2021"/>
    <x v="3"/>
    <m/>
    <n v="6.7000000000000004E-2"/>
    <m/>
    <m/>
    <m/>
    <m/>
    <m/>
    <m/>
    <m/>
    <m/>
    <x v="0"/>
    <m/>
    <n v="9"/>
    <n v="2011"/>
    <m/>
    <m/>
    <m/>
    <s v="Electric Utility"/>
    <m/>
    <s v="DFO"/>
    <m/>
    <m/>
    <m/>
    <m/>
    <m/>
    <m/>
    <m/>
    <m/>
    <m/>
    <s v="John Deere"/>
    <s v="4045TFM75"/>
  </r>
  <r>
    <x v="239"/>
    <x v="239"/>
    <s v="AEA-039"/>
    <m/>
    <x v="104"/>
    <m/>
    <m/>
    <x v="154"/>
    <x v="93"/>
    <s v="121-0000"/>
    <x v="150"/>
    <x v="8"/>
    <n v="2"/>
    <s v="Internal Combustion Engine"/>
    <x v="3"/>
    <n v="2021"/>
    <x v="3"/>
    <m/>
    <n v="6.7000000000000004E-2"/>
    <m/>
    <m/>
    <m/>
    <m/>
    <m/>
    <m/>
    <m/>
    <m/>
    <x v="3"/>
    <m/>
    <n v="10"/>
    <n v="2019"/>
    <m/>
    <m/>
    <m/>
    <s v="Electric Utility"/>
    <m/>
    <s v="DFO"/>
    <m/>
    <m/>
    <m/>
    <m/>
    <m/>
    <m/>
    <m/>
    <m/>
    <m/>
    <s v="John Deere"/>
    <s v="4045TFM50"/>
  </r>
  <r>
    <x v="240"/>
    <x v="240"/>
    <s v="AEA-019"/>
    <m/>
    <x v="105"/>
    <m/>
    <m/>
    <x v="155"/>
    <x v="94"/>
    <s v="100-0000"/>
    <x v="151"/>
    <x v="4"/>
    <n v="1"/>
    <s v="Internal Combustion Engine"/>
    <x v="3"/>
    <n v="2021"/>
    <x v="3"/>
    <m/>
    <n v="0.11"/>
    <m/>
    <m/>
    <m/>
    <m/>
    <m/>
    <m/>
    <m/>
    <m/>
    <x v="3"/>
    <m/>
    <m/>
    <m/>
    <m/>
    <m/>
    <m/>
    <s v="Electric Utility"/>
    <m/>
    <s v="DFO"/>
    <m/>
    <m/>
    <m/>
    <m/>
    <m/>
    <m/>
    <m/>
    <m/>
    <m/>
    <s v="John Deere "/>
    <s v="4045AFM85"/>
  </r>
  <r>
    <x v="240"/>
    <x v="240"/>
    <s v="AEA-019"/>
    <m/>
    <x v="105"/>
    <m/>
    <m/>
    <x v="155"/>
    <x v="94"/>
    <s v="100-0000"/>
    <x v="151"/>
    <x v="4"/>
    <n v="2"/>
    <s v="Internal Combustion Engine"/>
    <x v="3"/>
    <n v="2021"/>
    <x v="3"/>
    <m/>
    <n v="0.11700000000000001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John Deere "/>
    <s v="4045HF485E"/>
  </r>
  <r>
    <x v="240"/>
    <x v="240"/>
    <s v="AEA-019"/>
    <m/>
    <x v="105"/>
    <m/>
    <m/>
    <x v="155"/>
    <x v="94"/>
    <s v="100-0000"/>
    <x v="151"/>
    <x v="4"/>
    <n v="3"/>
    <s v="Internal Combustion Engine"/>
    <x v="3"/>
    <n v="2021"/>
    <x v="3"/>
    <m/>
    <n v="0.1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John Deere "/>
    <s v="4045AFM85E"/>
  </r>
  <r>
    <x v="241"/>
    <x v="241"/>
    <s v="AEA-007"/>
    <m/>
    <x v="106"/>
    <m/>
    <m/>
    <x v="156"/>
    <x v="95"/>
    <s v="092-0000"/>
    <x v="152"/>
    <x v="6"/>
    <n v="1"/>
    <s v="Internal Combustion Engine"/>
    <x v="3"/>
    <n v="2021"/>
    <x v="3"/>
    <m/>
    <n v="0.08"/>
    <m/>
    <m/>
    <m/>
    <m/>
    <m/>
    <m/>
    <m/>
    <m/>
    <x v="0"/>
    <m/>
    <n v="6"/>
    <n v="2019"/>
    <m/>
    <m/>
    <m/>
    <s v="Electric Utility"/>
    <m/>
    <s v="DFO"/>
    <m/>
    <m/>
    <m/>
    <m/>
    <m/>
    <m/>
    <m/>
    <m/>
    <m/>
    <s v="John Deere "/>
    <s v="4045TFM75"/>
  </r>
  <r>
    <x v="241"/>
    <x v="241"/>
    <s v="AEA-007"/>
    <m/>
    <x v="106"/>
    <m/>
    <m/>
    <x v="156"/>
    <x v="95"/>
    <s v="092-0000"/>
    <x v="152"/>
    <x v="6"/>
    <n v="2"/>
    <s v="Internal Combustion Engine"/>
    <x v="3"/>
    <n v="2021"/>
    <x v="3"/>
    <m/>
    <n v="0.12"/>
    <m/>
    <m/>
    <m/>
    <m/>
    <m/>
    <m/>
    <m/>
    <m/>
    <x v="0"/>
    <m/>
    <n v="6"/>
    <n v="2020"/>
    <m/>
    <m/>
    <m/>
    <s v="Electric Utility"/>
    <m/>
    <s v="DFO"/>
    <m/>
    <m/>
    <m/>
    <m/>
    <m/>
    <m/>
    <m/>
    <m/>
    <m/>
    <s v="John Deere "/>
    <s v="6068TFM76"/>
  </r>
  <r>
    <x v="242"/>
    <x v="242"/>
    <s v="AEA-020"/>
    <m/>
    <x v="107"/>
    <m/>
    <m/>
    <x v="157"/>
    <x v="96"/>
    <s v="101-0000"/>
    <x v="153"/>
    <x v="5"/>
    <n v="2"/>
    <s v="Internal Combustion Engine"/>
    <x v="3"/>
    <n v="2021"/>
    <x v="3"/>
    <m/>
    <n v="7.5999999999999998E-2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John Deere"/>
    <s v="4045TFM75"/>
  </r>
  <r>
    <x v="242"/>
    <x v="242"/>
    <s v="AEA-020"/>
    <m/>
    <x v="107"/>
    <m/>
    <m/>
    <x v="157"/>
    <x v="96"/>
    <s v="101-0000"/>
    <x v="153"/>
    <x v="5"/>
    <n v="2"/>
    <s v="Internal Combustion Engine"/>
    <x v="3"/>
    <n v="2021"/>
    <x v="3"/>
    <m/>
    <n v="7.5999999999999998E-2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John Deere"/>
    <s v="4045TFM75"/>
  </r>
  <r>
    <x v="242"/>
    <x v="242"/>
    <s v="AEA-020"/>
    <m/>
    <x v="107"/>
    <m/>
    <m/>
    <x v="157"/>
    <x v="96"/>
    <s v="101-0000"/>
    <x v="153"/>
    <x v="5"/>
    <n v="1"/>
    <s v="Internal Combustion Engine"/>
    <x v="3"/>
    <n v="2021"/>
    <x v="3"/>
    <m/>
    <n v="0.105"/>
    <m/>
    <m/>
    <m/>
    <m/>
    <m/>
    <m/>
    <m/>
    <m/>
    <x v="0"/>
    <m/>
    <n v="9"/>
    <n v="2020"/>
    <m/>
    <m/>
    <m/>
    <s v="Electric Utility"/>
    <m/>
    <s v="DFO"/>
    <m/>
    <m/>
    <m/>
    <m/>
    <m/>
    <m/>
    <m/>
    <m/>
    <m/>
    <s v="John Deere"/>
    <s v="4045AFM85"/>
  </r>
  <r>
    <x v="242"/>
    <x v="242"/>
    <s v="AEA-020"/>
    <m/>
    <x v="107"/>
    <m/>
    <m/>
    <x v="157"/>
    <x v="96"/>
    <s v="101-0000"/>
    <x v="153"/>
    <x v="5"/>
    <n v="1"/>
    <s v="Internal Combustion Engine"/>
    <x v="3"/>
    <n v="2021"/>
    <x v="3"/>
    <m/>
    <n v="0.105"/>
    <m/>
    <m/>
    <m/>
    <m/>
    <m/>
    <m/>
    <m/>
    <m/>
    <x v="0"/>
    <m/>
    <n v="9"/>
    <n v="2020"/>
    <m/>
    <m/>
    <m/>
    <s v="Electric Utility"/>
    <m/>
    <s v="DFO"/>
    <m/>
    <m/>
    <m/>
    <m/>
    <m/>
    <m/>
    <m/>
    <m/>
    <m/>
    <s v="John Deere"/>
    <s v="4045AFM85"/>
  </r>
  <r>
    <x v="242"/>
    <x v="242"/>
    <s v="AEA-020"/>
    <m/>
    <x v="107"/>
    <m/>
    <m/>
    <x v="157"/>
    <x v="96"/>
    <s v="101-0000"/>
    <x v="153"/>
    <x v="5"/>
    <n v="3"/>
    <s v="Internal Combustion Engine"/>
    <x v="3"/>
    <n v="2021"/>
    <x v="3"/>
    <m/>
    <n v="0.125"/>
    <m/>
    <m/>
    <m/>
    <m/>
    <m/>
    <m/>
    <m/>
    <m/>
    <x v="0"/>
    <m/>
    <n v="3"/>
    <n v="2022"/>
    <m/>
    <m/>
    <m/>
    <s v="Electric Utility"/>
    <m/>
    <s v="DFO"/>
    <m/>
    <m/>
    <m/>
    <m/>
    <m/>
    <m/>
    <m/>
    <m/>
    <m/>
    <s v="John Deere"/>
    <s v="4045AFM85"/>
  </r>
  <r>
    <x v="243"/>
    <x v="243"/>
    <s v="AEA-049"/>
    <m/>
    <x v="108"/>
    <m/>
    <m/>
    <x v="158"/>
    <x v="97"/>
    <s v="136-0000"/>
    <x v="154"/>
    <x v="4"/>
    <n v="1"/>
    <s v="Internal Combustion Engine"/>
    <x v="3"/>
    <n v="2021"/>
    <x v="3"/>
    <m/>
    <n v="6.4000000000000001E-2"/>
    <m/>
    <m/>
    <m/>
    <m/>
    <m/>
    <m/>
    <m/>
    <m/>
    <x v="0"/>
    <m/>
    <n v="8"/>
    <n v="2006"/>
    <m/>
    <m/>
    <m/>
    <s v="Electric Utility"/>
    <m/>
    <s v="DFO"/>
    <m/>
    <m/>
    <m/>
    <m/>
    <m/>
    <m/>
    <m/>
    <m/>
    <m/>
    <s v="John Deere "/>
    <s v="4045TFM75"/>
  </r>
  <r>
    <x v="243"/>
    <x v="243"/>
    <s v="AEA-049"/>
    <m/>
    <x v="108"/>
    <m/>
    <m/>
    <x v="158"/>
    <x v="97"/>
    <s v="136-0000"/>
    <x v="154"/>
    <x v="4"/>
    <n v="3"/>
    <s v="Internal Combustion Engine"/>
    <x v="3"/>
    <n v="2021"/>
    <x v="3"/>
    <m/>
    <n v="3.6999999999999998E-2"/>
    <m/>
    <m/>
    <m/>
    <m/>
    <m/>
    <m/>
    <m/>
    <m/>
    <x v="3"/>
    <m/>
    <n v="9"/>
    <n v="2006"/>
    <m/>
    <m/>
    <m/>
    <s v="Electric Utility"/>
    <m/>
    <s v="DFO"/>
    <m/>
    <m/>
    <m/>
    <m/>
    <m/>
    <m/>
    <m/>
    <m/>
    <m/>
    <s v="John Deere "/>
    <s v="PE3029TF150BASE - 2.9 L"/>
  </r>
  <r>
    <x v="243"/>
    <x v="243"/>
    <s v="AEA-049"/>
    <m/>
    <x v="108"/>
    <m/>
    <m/>
    <x v="158"/>
    <x v="97"/>
    <s v="136-0000"/>
    <x v="154"/>
    <x v="4"/>
    <n v="2"/>
    <s v="Internal Combustion Engine"/>
    <x v="3"/>
    <n v="2021"/>
    <x v="3"/>
    <m/>
    <n v="0"/>
    <m/>
    <m/>
    <m/>
    <m/>
    <m/>
    <m/>
    <m/>
    <m/>
    <x v="0"/>
    <m/>
    <n v="9"/>
    <n v="2014"/>
    <m/>
    <m/>
    <m/>
    <s v="Electric Utility"/>
    <m/>
    <s v="DFO"/>
    <m/>
    <m/>
    <m/>
    <m/>
    <m/>
    <m/>
    <m/>
    <m/>
    <m/>
    <s v="John Deere "/>
    <s v="4045AFM85E"/>
  </r>
  <r>
    <x v="243"/>
    <x v="243"/>
    <s v="AEA-049"/>
    <m/>
    <x v="108"/>
    <m/>
    <m/>
    <x v="158"/>
    <x v="97"/>
    <s v="136-0000"/>
    <x v="154"/>
    <x v="4"/>
    <n v="4"/>
    <s v="Internal Combustion Engine"/>
    <x v="3"/>
    <n v="2021"/>
    <x v="3"/>
    <m/>
    <n v="3.6999999999999998E-2"/>
    <m/>
    <m/>
    <m/>
    <m/>
    <m/>
    <m/>
    <m/>
    <m/>
    <x v="3"/>
    <m/>
    <n v="9"/>
    <n v="2020"/>
    <m/>
    <m/>
    <m/>
    <s v="Electric Utility"/>
    <m/>
    <s v="DFO"/>
    <m/>
    <m/>
    <m/>
    <m/>
    <m/>
    <m/>
    <m/>
    <m/>
    <m/>
    <s v="John Deere "/>
    <s v="PE3029TF150BASE - 2.9 L"/>
  </r>
  <r>
    <x v="244"/>
    <x v="244"/>
    <s v="AEA-081"/>
    <m/>
    <x v="109"/>
    <m/>
    <m/>
    <x v="159"/>
    <x v="98"/>
    <s v="181-0000"/>
    <x v="155"/>
    <x v="4"/>
    <n v="4"/>
    <s v="Internal Combustion Engine"/>
    <x v="3"/>
    <n v="2021"/>
    <x v="3"/>
    <m/>
    <n v="3.6999999999999998E-2"/>
    <m/>
    <m/>
    <m/>
    <m/>
    <m/>
    <m/>
    <m/>
    <m/>
    <x v="3"/>
    <m/>
    <n v="6"/>
    <n v="2019"/>
    <m/>
    <m/>
    <m/>
    <s v="Electric Utility"/>
    <m/>
    <s v="DFO"/>
    <m/>
    <m/>
    <m/>
    <m/>
    <m/>
    <m/>
    <m/>
    <m/>
    <m/>
    <s v="Kubota"/>
    <s v="B3800-T"/>
  </r>
  <r>
    <x v="244"/>
    <x v="244"/>
    <s v="AEA-081"/>
    <m/>
    <x v="109"/>
    <m/>
    <m/>
    <x v="159"/>
    <x v="98"/>
    <s v="181-0000"/>
    <x v="155"/>
    <x v="4"/>
    <n v="1"/>
    <s v="Internal Combustion Engine"/>
    <x v="3"/>
    <n v="2021"/>
    <x v="3"/>
    <m/>
    <n v="9.7000000000000003E-2"/>
    <m/>
    <m/>
    <m/>
    <m/>
    <m/>
    <m/>
    <m/>
    <m/>
    <x v="0"/>
    <m/>
    <n v="6"/>
    <n v="2020"/>
    <m/>
    <m/>
    <m/>
    <s v="Electric Utility"/>
    <m/>
    <s v="DFO"/>
    <m/>
    <m/>
    <m/>
    <m/>
    <m/>
    <m/>
    <m/>
    <m/>
    <m/>
    <s v="John Deere "/>
    <s v="4045AFM85"/>
  </r>
  <r>
    <x v="244"/>
    <x v="244"/>
    <s v="AEA-081"/>
    <m/>
    <x v="109"/>
    <m/>
    <m/>
    <x v="159"/>
    <x v="98"/>
    <s v="181-0000"/>
    <x v="155"/>
    <x v="4"/>
    <n v="2"/>
    <s v="Internal Combustion Engine"/>
    <x v="3"/>
    <n v="2021"/>
    <x v="3"/>
    <m/>
    <n v="7.8E-2"/>
    <m/>
    <m/>
    <m/>
    <m/>
    <m/>
    <m/>
    <m/>
    <m/>
    <x v="0"/>
    <m/>
    <n v="9"/>
    <n v="2020"/>
    <m/>
    <m/>
    <m/>
    <s v="Electric Utility"/>
    <m/>
    <s v="DFO"/>
    <m/>
    <m/>
    <m/>
    <m/>
    <m/>
    <m/>
    <m/>
    <m/>
    <m/>
    <s v="John Deere"/>
    <s v="SE501078"/>
  </r>
  <r>
    <x v="244"/>
    <x v="244"/>
    <s v="AEA-081"/>
    <m/>
    <x v="109"/>
    <m/>
    <m/>
    <x v="159"/>
    <x v="98"/>
    <s v="181-0000"/>
    <x v="155"/>
    <x v="4"/>
    <n v="3"/>
    <s v="Internal Combustion Engine"/>
    <x v="3"/>
    <n v="2021"/>
    <x v="3"/>
    <m/>
    <n v="7.8E-2"/>
    <m/>
    <m/>
    <m/>
    <m/>
    <m/>
    <m/>
    <m/>
    <m/>
    <x v="0"/>
    <m/>
    <n v="9"/>
    <n v="2020"/>
    <m/>
    <m/>
    <m/>
    <s v="Electric Utility"/>
    <m/>
    <s v="DFO"/>
    <m/>
    <m/>
    <m/>
    <m/>
    <m/>
    <m/>
    <m/>
    <m/>
    <m/>
    <s v="John Deere "/>
    <s v="4045TFM75"/>
  </r>
  <r>
    <x v="245"/>
    <x v="245"/>
    <s v="AEA-116"/>
    <n v="19272"/>
    <x v="110"/>
    <n v="54834"/>
    <m/>
    <x v="0"/>
    <x v="99"/>
    <s v="215-1985"/>
    <x v="0"/>
    <x v="0"/>
    <s v="EN-4"/>
    <s v="Petroleum Liquids"/>
    <x v="3"/>
    <n v="2021"/>
    <x v="2"/>
    <s v="S"/>
    <n v="1.2"/>
    <m/>
    <n v="0.8"/>
    <n v="1.2"/>
    <n v="1.2"/>
    <n v="0.9"/>
    <s v="N"/>
    <s v=" "/>
    <s v=" "/>
    <x v="2"/>
    <s v="Y"/>
    <n v="1"/>
    <n v="1959"/>
    <s v=" "/>
    <s v=" "/>
    <s v="N"/>
    <s v="Commercial Non-CHP"/>
    <n v="4"/>
    <s v="DFO"/>
    <s v=""/>
    <s v=""/>
    <s v=""/>
    <s v=" "/>
    <s v="1H"/>
    <s v="N"/>
    <s v="N"/>
    <s v="N"/>
    <m/>
    <m/>
    <m/>
  </r>
  <r>
    <x v="245"/>
    <x v="245"/>
    <s v="AEA-116"/>
    <n v="19272"/>
    <x v="110"/>
    <n v="54834"/>
    <m/>
    <x v="0"/>
    <x v="99"/>
    <s v="215-1985"/>
    <x v="0"/>
    <x v="0"/>
    <s v="EN-5"/>
    <s v="Petroleum Liquids"/>
    <x v="3"/>
    <n v="2021"/>
    <x v="2"/>
    <s v="S"/>
    <n v="1.2"/>
    <m/>
    <n v="0.8"/>
    <n v="1.2"/>
    <n v="1.2"/>
    <n v="0.9"/>
    <s v="N"/>
    <s v=" "/>
    <s v=" "/>
    <x v="2"/>
    <s v="Y"/>
    <n v="1"/>
    <n v="1959"/>
    <s v=" "/>
    <s v=" "/>
    <s v="N"/>
    <s v="Commercial Non-CHP"/>
    <n v="4"/>
    <s v="DFO"/>
    <s v=""/>
    <s v=""/>
    <s v=""/>
    <s v=" "/>
    <s v="1H"/>
    <s v="N"/>
    <s v="N"/>
    <s v="N"/>
    <m/>
    <m/>
    <m/>
  </r>
  <r>
    <x v="245"/>
    <x v="245"/>
    <s v="AEA-116"/>
    <n v="19272"/>
    <x v="110"/>
    <n v="54834"/>
    <m/>
    <x v="0"/>
    <x v="99"/>
    <s v="215-1985"/>
    <x v="0"/>
    <x v="0"/>
    <s v="EN-6"/>
    <s v="Petroleum Liquids"/>
    <x v="3"/>
    <n v="2021"/>
    <x v="2"/>
    <s v="S"/>
    <n v="2.5"/>
    <m/>
    <n v="0.8"/>
    <n v="2.5"/>
    <n v="2.5"/>
    <n v="1"/>
    <s v="N"/>
    <s v=" "/>
    <s v=" "/>
    <x v="2"/>
    <s v="Y"/>
    <n v="1"/>
    <n v="2010"/>
    <s v=" "/>
    <s v=" "/>
    <s v="N"/>
    <s v="Commercial Non-CHP"/>
    <n v="4"/>
    <s v="DFO"/>
    <s v=""/>
    <s v=""/>
    <s v=""/>
    <s v=" "/>
    <s v="10M"/>
    <s v="N"/>
    <s v="N"/>
    <s v="N"/>
    <m/>
    <m/>
    <m/>
  </r>
  <r>
    <x v="245"/>
    <x v="245"/>
    <s v="AEA-116"/>
    <n v="19272"/>
    <x v="110"/>
    <n v="54834"/>
    <m/>
    <x v="0"/>
    <x v="99"/>
    <s v="215-1985"/>
    <x v="0"/>
    <x v="0"/>
    <s v="EN-7"/>
    <s v="Petroleum Liquids"/>
    <x v="3"/>
    <n v="2021"/>
    <x v="2"/>
    <s v="S"/>
    <n v="2.5"/>
    <m/>
    <n v="0.8"/>
    <n v="2.5"/>
    <n v="2.5"/>
    <n v="1"/>
    <s v="N"/>
    <s v=" "/>
    <s v=" "/>
    <x v="2"/>
    <s v="Y"/>
    <n v="1"/>
    <n v="2010"/>
    <s v=" "/>
    <s v=" "/>
    <s v="N"/>
    <s v="Commercial Non-CHP"/>
    <n v="4"/>
    <s v="DFO"/>
    <s v=""/>
    <s v=""/>
    <s v=""/>
    <s v=" "/>
    <s v="10M"/>
    <s v="N"/>
    <s v="N"/>
    <s v="N"/>
    <m/>
    <m/>
    <m/>
  </r>
  <r>
    <x v="245"/>
    <x v="245"/>
    <s v="AEA-116"/>
    <n v="19272"/>
    <x v="110"/>
    <n v="54834"/>
    <m/>
    <x v="0"/>
    <x v="99"/>
    <s v="215-1985"/>
    <x v="0"/>
    <x v="0"/>
    <s v="EN-1"/>
    <s v="Petroleum Liquids"/>
    <x v="3"/>
    <n v="2021"/>
    <x v="2"/>
    <s v="S"/>
    <n v="1"/>
    <m/>
    <s v=" "/>
    <n v="1"/>
    <n v="1"/>
    <s v=" "/>
    <s v=""/>
    <s v=" "/>
    <s v=" "/>
    <x v="1"/>
    <s v="X"/>
    <n v="1"/>
    <n v="1954"/>
    <n v="8"/>
    <n v="2009"/>
    <s v="N"/>
    <s v="Commercial Non-CHP"/>
    <n v="4"/>
    <s v="DFO"/>
    <s v=""/>
    <s v=""/>
    <s v=""/>
    <s v=" "/>
    <s v=""/>
    <s v=""/>
    <s v=""/>
    <s v=""/>
    <m/>
    <m/>
    <m/>
  </r>
  <r>
    <x v="245"/>
    <x v="245"/>
    <s v="AEA-116"/>
    <n v="19272"/>
    <x v="110"/>
    <n v="54834"/>
    <m/>
    <x v="0"/>
    <x v="99"/>
    <s v="215-1985"/>
    <x v="0"/>
    <x v="0"/>
    <s v="EN-2"/>
    <s v="Petroleum Liquids"/>
    <x v="3"/>
    <n v="2021"/>
    <x v="2"/>
    <s v="S"/>
    <n v="1"/>
    <m/>
    <s v=" "/>
    <n v="1"/>
    <n v="1"/>
    <s v=" "/>
    <s v=""/>
    <s v=" "/>
    <s v=" "/>
    <x v="1"/>
    <s v="X"/>
    <n v="1"/>
    <n v="1954"/>
    <n v="8"/>
    <n v="2009"/>
    <s v="N"/>
    <s v="Commercial Non-CHP"/>
    <n v="4"/>
    <s v="DFO"/>
    <s v=""/>
    <s v=""/>
    <s v=""/>
    <s v=" "/>
    <s v=""/>
    <s v=""/>
    <s v=""/>
    <s v=""/>
    <m/>
    <m/>
    <m/>
  </r>
  <r>
    <x v="245"/>
    <x v="245"/>
    <s v="AEA-116"/>
    <n v="19272"/>
    <x v="110"/>
    <n v="54834"/>
    <m/>
    <x v="0"/>
    <x v="99"/>
    <s v="215-1985"/>
    <x v="0"/>
    <x v="0"/>
    <s v="EN-3"/>
    <s v="Petroleum Liquids"/>
    <x v="3"/>
    <n v="2021"/>
    <x v="2"/>
    <s v="S"/>
    <n v="1"/>
    <m/>
    <s v=" "/>
    <n v="1"/>
    <n v="1"/>
    <s v=" "/>
    <s v=""/>
    <s v=" "/>
    <s v=" "/>
    <x v="1"/>
    <s v="X"/>
    <n v="1"/>
    <n v="1954"/>
    <n v="8"/>
    <n v="2009"/>
    <s v="N"/>
    <s v="Commercial Non-CHP"/>
    <n v="4"/>
    <s v="DFO"/>
    <s v=""/>
    <s v=""/>
    <s v=""/>
    <s v=" "/>
    <s v=""/>
    <s v=""/>
    <s v=""/>
    <s v=""/>
    <m/>
    <m/>
    <m/>
  </r>
  <r>
    <x v="246"/>
    <x v="246"/>
    <s v="AEA-122"/>
    <n v="58368"/>
    <x v="111"/>
    <n v="58380"/>
    <m/>
    <x v="0"/>
    <x v="100"/>
    <s v="215-1985"/>
    <x v="0"/>
    <x v="0"/>
    <s v="1"/>
    <s v="Landfill Gas"/>
    <x v="3"/>
    <n v="2021"/>
    <x v="2"/>
    <s v="S"/>
    <n v="2.2999999999999998"/>
    <m/>
    <n v="0.8"/>
    <n v="1.4"/>
    <n v="1.4"/>
    <n v="1"/>
    <s v="N"/>
    <s v=" "/>
    <s v=" "/>
    <x v="0"/>
    <s v="X"/>
    <n v="8"/>
    <n v="2012"/>
    <s v=" "/>
    <s v=" "/>
    <s v="N"/>
    <s v="Commercial Non-CHP"/>
    <n v="4"/>
    <s v="LFG"/>
    <s v="NG"/>
    <s v=""/>
    <s v=""/>
    <s v=" "/>
    <s v="10M"/>
    <s v="Y"/>
    <s v="Y"/>
    <s v="N"/>
    <m/>
    <m/>
    <m/>
  </r>
  <r>
    <x v="246"/>
    <x v="246"/>
    <s v="AEA-122"/>
    <n v="58368"/>
    <x v="111"/>
    <n v="58380"/>
    <m/>
    <x v="0"/>
    <x v="100"/>
    <s v="215-1985"/>
    <x v="0"/>
    <x v="0"/>
    <s v="2"/>
    <s v="Landfill Gas"/>
    <x v="3"/>
    <n v="2021"/>
    <x v="2"/>
    <s v="S"/>
    <n v="2.2999999999999998"/>
    <m/>
    <n v="0.8"/>
    <n v="1.4"/>
    <n v="1.4"/>
    <n v="1"/>
    <s v="N"/>
    <s v=" "/>
    <s v=" "/>
    <x v="0"/>
    <s v="X"/>
    <n v="8"/>
    <n v="2012"/>
    <s v=" "/>
    <s v=" "/>
    <s v="N"/>
    <s v="Commercial Non-CHP"/>
    <n v="4"/>
    <s v="LFG"/>
    <s v="NG"/>
    <s v=""/>
    <s v=""/>
    <s v=" "/>
    <s v="10M"/>
    <s v="Y"/>
    <s v="Y"/>
    <s v="N"/>
    <m/>
    <m/>
    <m/>
  </r>
  <r>
    <x v="246"/>
    <x v="246"/>
    <s v="AEA-122"/>
    <n v="58368"/>
    <x v="111"/>
    <n v="58380"/>
    <m/>
    <x v="0"/>
    <x v="100"/>
    <s v="215-1985"/>
    <x v="0"/>
    <x v="0"/>
    <s v="3"/>
    <s v="Landfill Gas"/>
    <x v="3"/>
    <n v="2021"/>
    <x v="2"/>
    <s v="S"/>
    <n v="2.2999999999999998"/>
    <m/>
    <n v="0.8"/>
    <n v="1.4"/>
    <n v="1.4"/>
    <n v="1"/>
    <s v="N"/>
    <s v=" "/>
    <s v=" "/>
    <x v="0"/>
    <s v="X"/>
    <n v="8"/>
    <n v="2012"/>
    <s v=" "/>
    <s v=" "/>
    <s v="N"/>
    <s v="Commercial Non-CHP"/>
    <n v="4"/>
    <s v="LFG"/>
    <s v="NG"/>
    <s v=""/>
    <s v=""/>
    <s v=" "/>
    <s v="10M"/>
    <s v="Y"/>
    <s v="Y"/>
    <s v="N"/>
    <m/>
    <m/>
    <m/>
  </r>
  <r>
    <x v="246"/>
    <x v="246"/>
    <s v="AEA-122"/>
    <n v="58368"/>
    <x v="111"/>
    <n v="58380"/>
    <m/>
    <x v="0"/>
    <x v="100"/>
    <s v="215-1985"/>
    <x v="0"/>
    <x v="0"/>
    <s v="4"/>
    <s v="Landfill Gas"/>
    <x v="3"/>
    <n v="2021"/>
    <x v="2"/>
    <s v="S"/>
    <n v="2.2999999999999998"/>
    <m/>
    <n v="0.8"/>
    <n v="1.4"/>
    <n v="1.4"/>
    <n v="1"/>
    <s v="N"/>
    <s v=" "/>
    <s v=" "/>
    <x v="0"/>
    <s v="X"/>
    <n v="8"/>
    <n v="2012"/>
    <s v=" "/>
    <s v=" "/>
    <s v="N"/>
    <s v="Commercial Non-CHP"/>
    <n v="4"/>
    <s v="LFG"/>
    <s v="NG"/>
    <s v=""/>
    <s v=""/>
    <s v=" "/>
    <s v="10M"/>
    <s v="Y"/>
    <s v="Y"/>
    <s v="N"/>
    <m/>
    <m/>
    <m/>
  </r>
  <r>
    <x v="246"/>
    <x v="246"/>
    <s v="AEA-122"/>
    <n v="58368"/>
    <x v="111"/>
    <n v="58380"/>
    <m/>
    <x v="0"/>
    <x v="100"/>
    <s v="215-1985"/>
    <x v="0"/>
    <x v="0"/>
    <s v="5"/>
    <s v="Landfill Gas"/>
    <x v="3"/>
    <n v="2021"/>
    <x v="2"/>
    <s v="S"/>
    <n v="2.2999999999999998"/>
    <m/>
    <n v="0.8"/>
    <n v="1.4"/>
    <n v="1.4"/>
    <n v="1"/>
    <s v="N"/>
    <s v=" "/>
    <s v=" "/>
    <x v="0"/>
    <s v="X"/>
    <n v="8"/>
    <n v="2013"/>
    <s v=" "/>
    <s v=" "/>
    <s v="N"/>
    <s v="Commercial Non-CHP"/>
    <n v="4"/>
    <s v="LFG"/>
    <s v="NG"/>
    <s v=""/>
    <s v=""/>
    <s v=" "/>
    <s v="10M"/>
    <s v="Y"/>
    <s v="Y"/>
    <s v="N"/>
    <m/>
    <m/>
    <m/>
  </r>
  <r>
    <x v="247"/>
    <x v="247"/>
    <s v="AEA-118"/>
    <n v="56389"/>
    <x v="112"/>
    <n v="50308"/>
    <m/>
    <x v="0"/>
    <x v="101"/>
    <s v="215-1985"/>
    <x v="0"/>
    <x v="0"/>
    <s v="GEN1"/>
    <s v="Conventional Steam Coal"/>
    <x v="4"/>
    <n v="2021"/>
    <x v="2"/>
    <s v="S"/>
    <n v="5"/>
    <m/>
    <n v="0.8"/>
    <n v="3.5"/>
    <n v="4.3"/>
    <n v="1.5"/>
    <s v="N"/>
    <s v=" "/>
    <s v=" "/>
    <x v="0"/>
    <s v="X"/>
    <n v="1"/>
    <n v="1955"/>
    <s v=" "/>
    <s v=" "/>
    <s v="Y"/>
    <s v="Electric Utility"/>
    <n v="1"/>
    <s v="SUB"/>
    <s v=""/>
    <s v="SUB"/>
    <s v=""/>
    <s v=" "/>
    <s v="12H"/>
    <s v="N"/>
    <s v="N"/>
    <s v="N"/>
    <m/>
    <m/>
    <m/>
  </r>
  <r>
    <x v="247"/>
    <x v="247"/>
    <s v="AEA-118"/>
    <n v="56389"/>
    <x v="112"/>
    <n v="50308"/>
    <m/>
    <x v="0"/>
    <x v="101"/>
    <s v="215-1985"/>
    <x v="0"/>
    <x v="0"/>
    <s v="GEN3"/>
    <s v="Conventional Steam Coal"/>
    <x v="4"/>
    <n v="2021"/>
    <x v="2"/>
    <s v="S"/>
    <n v="5"/>
    <m/>
    <n v="0.8"/>
    <n v="6.2"/>
    <n v="6.2"/>
    <n v="1.5"/>
    <s v="N"/>
    <s v=" "/>
    <s v=" "/>
    <x v="0"/>
    <s v="X"/>
    <n v="1"/>
    <n v="1955"/>
    <s v=" "/>
    <s v=" "/>
    <s v="Y"/>
    <s v="Electric Utility"/>
    <n v="1"/>
    <s v="SUB"/>
    <s v=""/>
    <s v="SUB"/>
    <s v=""/>
    <s v=" "/>
    <s v="12H"/>
    <s v="N"/>
    <s v="N"/>
    <s v="N"/>
    <m/>
    <m/>
    <m/>
  </r>
  <r>
    <x v="247"/>
    <x v="247"/>
    <s v="AEA-118"/>
    <n v="56389"/>
    <x v="112"/>
    <n v="50308"/>
    <m/>
    <x v="0"/>
    <x v="101"/>
    <s v="215-1985"/>
    <x v="0"/>
    <x v="0"/>
    <s v="GEN4"/>
    <s v="Conventional Steam Coal"/>
    <x v="4"/>
    <n v="2021"/>
    <x v="2"/>
    <s v="S"/>
    <n v="5"/>
    <m/>
    <n v="0.8"/>
    <n v="6.2"/>
    <n v="6.2"/>
    <n v="1.5"/>
    <s v="N"/>
    <s v=" "/>
    <s v=" "/>
    <x v="0"/>
    <s v="X"/>
    <n v="1"/>
    <n v="1955"/>
    <s v=" "/>
    <s v=" "/>
    <s v="Y"/>
    <s v="Electric Utility"/>
    <n v="1"/>
    <s v="SUB"/>
    <s v=""/>
    <s v="SUB"/>
    <s v=""/>
    <s v=" "/>
    <s v="12H"/>
    <s v="N"/>
    <s v="N"/>
    <s v="N"/>
    <m/>
    <m/>
    <m/>
  </r>
  <r>
    <x v="247"/>
    <x v="247"/>
    <s v="AEA-118"/>
    <n v="56389"/>
    <x v="112"/>
    <n v="50308"/>
    <m/>
    <x v="0"/>
    <x v="101"/>
    <s v="215-1985"/>
    <x v="0"/>
    <x v="0"/>
    <s v="GEN5"/>
    <s v="Conventional Steam Coal"/>
    <x v="4"/>
    <n v="2021"/>
    <x v="2"/>
    <s v="S"/>
    <n v="5"/>
    <m/>
    <n v="0.8"/>
    <n v="6.2"/>
    <n v="6.2"/>
    <n v="1.5"/>
    <s v="N"/>
    <s v=" "/>
    <s v=" "/>
    <x v="0"/>
    <s v="X"/>
    <n v="1"/>
    <n v="1989"/>
    <s v=" "/>
    <s v=" "/>
    <s v="Y"/>
    <s v="Electric Utility"/>
    <n v="1"/>
    <s v="SUB"/>
    <s v=""/>
    <s v="SUB"/>
    <s v=""/>
    <s v=" "/>
    <s v="12H"/>
    <s v="N"/>
    <s v="N"/>
    <s v="N"/>
    <m/>
    <m/>
    <m/>
  </r>
  <r>
    <x v="247"/>
    <x v="247"/>
    <s v="AEA-118"/>
    <n v="56389"/>
    <x v="112"/>
    <n v="50308"/>
    <m/>
    <x v="0"/>
    <x v="101"/>
    <s v="215-1985"/>
    <x v="0"/>
    <x v="0"/>
    <s v="GEN2"/>
    <s v="Conventional Steam Coal"/>
    <x v="4"/>
    <n v="2021"/>
    <x v="2"/>
    <s v="S"/>
    <n v="2.5"/>
    <m/>
    <s v=" "/>
    <s v=" "/>
    <s v=" "/>
    <s v=" "/>
    <s v="N"/>
    <s v=" "/>
    <s v=" "/>
    <x v="1"/>
    <s v="X"/>
    <n v="1"/>
    <n v="1945"/>
    <n v="12"/>
    <n v="2009"/>
    <s v="Y"/>
    <s v="Electric Utility"/>
    <n v="1"/>
    <s v="SUB"/>
    <s v=""/>
    <s v="SUB"/>
    <s v=""/>
    <s v=" "/>
    <s v=""/>
    <s v="N"/>
    <s v=""/>
    <s v=""/>
    <m/>
    <m/>
    <m/>
  </r>
  <r>
    <x v="248"/>
    <x v="248"/>
    <s v="AEA-095"/>
    <m/>
    <x v="113"/>
    <m/>
    <m/>
    <x v="160"/>
    <x v="102"/>
    <s v="192-0000"/>
    <x v="156"/>
    <x v="8"/>
    <n v="1"/>
    <s v="Internal Combustion Engine"/>
    <x v="3"/>
    <n v="2021"/>
    <x v="3"/>
    <m/>
    <n v="0.21299999999999999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John Deere "/>
    <s v="SE500865"/>
  </r>
  <r>
    <x v="248"/>
    <x v="248"/>
    <s v="AEA-095"/>
    <m/>
    <x v="113"/>
    <m/>
    <m/>
    <x v="160"/>
    <x v="102"/>
    <s v="192-0000"/>
    <x v="156"/>
    <x v="8"/>
    <n v="2"/>
    <s v="Internal Combustion Engine"/>
    <x v="3"/>
    <n v="2021"/>
    <x v="3"/>
    <m/>
    <n v="0.128"/>
    <m/>
    <m/>
    <m/>
    <m/>
    <m/>
    <m/>
    <m/>
    <m/>
    <x v="7"/>
    <m/>
    <m/>
    <m/>
    <m/>
    <m/>
    <m/>
    <s v="Electric Utility"/>
    <m/>
    <s v="DFO"/>
    <m/>
    <m/>
    <m/>
    <m/>
    <m/>
    <m/>
    <m/>
    <m/>
    <m/>
    <s v="John Deere "/>
    <s v="6068HF285K,L"/>
  </r>
  <r>
    <x v="249"/>
    <x v="249"/>
    <s v="AEA-098"/>
    <n v="40548"/>
    <x v="114"/>
    <n v="6299"/>
    <m/>
    <x v="161"/>
    <x v="103"/>
    <s v="194-0000"/>
    <x v="157"/>
    <x v="9"/>
    <s v="1"/>
    <s v="Petroleum Liquids"/>
    <x v="3"/>
    <n v="2021"/>
    <x v="2"/>
    <s v="S"/>
    <n v="0.4"/>
    <m/>
    <s v=" "/>
    <n v="0.3"/>
    <n v="0.3"/>
    <s v=" "/>
    <s v="N"/>
    <s v=" "/>
    <s v=" "/>
    <x v="1"/>
    <s v="X"/>
    <n v="10"/>
    <n v="1965"/>
    <n v="5"/>
    <n v="2010"/>
    <s v="N"/>
    <s v="Electric Utility"/>
    <n v="1"/>
    <s v="DFO"/>
    <s v=""/>
    <s v=""/>
    <s v=""/>
    <s v=" "/>
    <s v=""/>
    <s v="N"/>
    <s v=""/>
    <s v=""/>
    <m/>
    <m/>
    <m/>
  </r>
  <r>
    <x v="249"/>
    <x v="249"/>
    <s v="AEA-098"/>
    <n v="40548"/>
    <x v="114"/>
    <n v="6299"/>
    <m/>
    <x v="161"/>
    <x v="103"/>
    <s v="194-0000"/>
    <x v="157"/>
    <x v="9"/>
    <s v="2"/>
    <s v="Petroleum Liquids"/>
    <x v="3"/>
    <n v="2021"/>
    <x v="2"/>
    <s v="S"/>
    <n v="0.4"/>
    <m/>
    <s v=" "/>
    <n v="0.5"/>
    <n v="0.5"/>
    <s v=" "/>
    <s v="N"/>
    <s v=" "/>
    <s v=" "/>
    <x v="1"/>
    <s v="X"/>
    <n v="5"/>
    <n v="1982"/>
    <n v="5"/>
    <n v="2010"/>
    <s v="N"/>
    <s v="Electric Utility"/>
    <n v="1"/>
    <s v="DFO"/>
    <s v=""/>
    <s v=""/>
    <s v=""/>
    <s v=" "/>
    <s v=""/>
    <s v="N"/>
    <s v=""/>
    <s v=""/>
    <m/>
    <m/>
    <m/>
  </r>
  <r>
    <x v="249"/>
    <x v="249"/>
    <s v="AEA-098"/>
    <n v="40548"/>
    <x v="114"/>
    <n v="6299"/>
    <m/>
    <x v="161"/>
    <x v="103"/>
    <s v="194-0000"/>
    <x v="157"/>
    <x v="9"/>
    <s v="3"/>
    <s v="Petroleum Liquids"/>
    <x v="3"/>
    <n v="2021"/>
    <x v="2"/>
    <s v="S"/>
    <n v="0.4"/>
    <m/>
    <s v=" "/>
    <n v="0.4"/>
    <n v="0.4"/>
    <s v=" "/>
    <s v="N"/>
    <s v=" "/>
    <s v=" "/>
    <x v="1"/>
    <s v="X"/>
    <n v="3"/>
    <n v="1983"/>
    <n v="5"/>
    <n v="2010"/>
    <s v="N"/>
    <s v="Electric Utility"/>
    <n v="1"/>
    <s v="DFO"/>
    <s v=""/>
    <s v=""/>
    <s v=""/>
    <s v=" "/>
    <s v=""/>
    <s v="N"/>
    <s v=""/>
    <s v=""/>
    <m/>
    <m/>
    <m/>
  </r>
  <r>
    <x v="249"/>
    <x v="249"/>
    <s v="AEA-098"/>
    <n v="40548"/>
    <x v="114"/>
    <n v="6299"/>
    <m/>
    <x v="161"/>
    <x v="103"/>
    <s v="194-0000"/>
    <x v="157"/>
    <x v="9"/>
    <s v="4"/>
    <s v="Petroleum Liquids"/>
    <x v="3"/>
    <n v="2021"/>
    <x v="2"/>
    <s v="S"/>
    <n v="0.4"/>
    <m/>
    <s v=" "/>
    <n v="0.4"/>
    <n v="0.4"/>
    <s v=" "/>
    <s v="N"/>
    <s v=" "/>
    <s v=" "/>
    <x v="1"/>
    <s v="X"/>
    <n v="3"/>
    <n v="1983"/>
    <n v="5"/>
    <n v="2010"/>
    <s v="N"/>
    <s v="Electric Utility"/>
    <n v="1"/>
    <s v="DFO"/>
    <s v=""/>
    <s v=""/>
    <s v=""/>
    <s v=" "/>
    <s v=""/>
    <s v=""/>
    <s v=""/>
    <s v=""/>
    <m/>
    <m/>
    <m/>
  </r>
  <r>
    <x v="249"/>
    <x v="249"/>
    <s v="AEA-098"/>
    <n v="40548"/>
    <x v="114"/>
    <n v="6299"/>
    <m/>
    <x v="161"/>
    <x v="103"/>
    <s v="194-0000"/>
    <x v="157"/>
    <x v="9"/>
    <n v="1"/>
    <s v="Internal Combustion Engine"/>
    <x v="3"/>
    <n v="2021"/>
    <x v="3"/>
    <m/>
    <n v="0.47499999999999998"/>
    <m/>
    <m/>
    <m/>
    <m/>
    <m/>
    <m/>
    <m/>
    <m/>
    <x v="0"/>
    <m/>
    <n v="6"/>
    <n v="2007"/>
    <m/>
    <m/>
    <m/>
    <s v="Electric Utility"/>
    <m/>
    <s v="DFO"/>
    <m/>
    <m/>
    <m/>
    <m/>
    <m/>
    <m/>
    <m/>
    <m/>
    <m/>
    <s v="Caterpillar"/>
    <s v="3456"/>
  </r>
  <r>
    <x v="249"/>
    <x v="249"/>
    <s v="AEA-098"/>
    <n v="40548"/>
    <x v="114"/>
    <n v="6299"/>
    <m/>
    <x v="161"/>
    <x v="103"/>
    <s v="194-0000"/>
    <x v="157"/>
    <x v="9"/>
    <n v="2"/>
    <s v="Internal Combustion Engine"/>
    <x v="3"/>
    <n v="2021"/>
    <x v="3"/>
    <m/>
    <n v="0.47499999999999998"/>
    <m/>
    <m/>
    <m/>
    <m/>
    <m/>
    <m/>
    <m/>
    <m/>
    <x v="0"/>
    <m/>
    <n v="6"/>
    <n v="2007"/>
    <m/>
    <m/>
    <m/>
    <s v="Electric Utility"/>
    <m/>
    <s v="DFO"/>
    <m/>
    <m/>
    <m/>
    <m/>
    <m/>
    <m/>
    <m/>
    <m/>
    <m/>
    <s v="Caterpillar "/>
    <s v="3456"/>
  </r>
  <r>
    <x v="249"/>
    <x v="249"/>
    <s v="AEA-098"/>
    <n v="40548"/>
    <x v="114"/>
    <n v="6299"/>
    <m/>
    <x v="161"/>
    <x v="103"/>
    <s v="194-0000"/>
    <x v="157"/>
    <x v="9"/>
    <n v="3"/>
    <s v="Internal Combustion Engine"/>
    <x v="3"/>
    <n v="2021"/>
    <x v="3"/>
    <m/>
    <n v="0.47499999999999998"/>
    <m/>
    <m/>
    <m/>
    <m/>
    <m/>
    <m/>
    <m/>
    <m/>
    <x v="3"/>
    <m/>
    <n v="6"/>
    <n v="2007"/>
    <m/>
    <m/>
    <m/>
    <s v="Electric Utility"/>
    <m/>
    <s v="DFO"/>
    <m/>
    <m/>
    <m/>
    <m/>
    <m/>
    <m/>
    <m/>
    <m/>
    <m/>
    <s v="Caterpillar "/>
    <s v="3456"/>
  </r>
  <r>
    <x v="249"/>
    <x v="249"/>
    <s v="AEA-098"/>
    <n v="40548"/>
    <x v="114"/>
    <n v="6299"/>
    <m/>
    <x v="161"/>
    <x v="103"/>
    <s v="194-0000"/>
    <x v="157"/>
    <x v="9"/>
    <n v="4"/>
    <s v="Internal Combustion Engine"/>
    <x v="3"/>
    <n v="2021"/>
    <x v="3"/>
    <m/>
    <n v="0.47499999999999998"/>
    <m/>
    <m/>
    <m/>
    <m/>
    <m/>
    <m/>
    <m/>
    <m/>
    <x v="0"/>
    <m/>
    <n v="6"/>
    <n v="2007"/>
    <m/>
    <m/>
    <m/>
    <s v="Electric Utility"/>
    <m/>
    <s v="DFO"/>
    <m/>
    <m/>
    <m/>
    <m/>
    <m/>
    <m/>
    <m/>
    <m/>
    <m/>
    <s v="Caterpillar "/>
    <s v="3456"/>
  </r>
  <r>
    <x v="249"/>
    <x v="249"/>
    <s v="AEA-098"/>
    <n v="40548"/>
    <x v="114"/>
    <n v="6299"/>
    <m/>
    <x v="161"/>
    <x v="103"/>
    <s v="194-0000"/>
    <x v="157"/>
    <x v="9"/>
    <m/>
    <s v="Onshore Wind Turbine"/>
    <x v="6"/>
    <m/>
    <x v="0"/>
    <m/>
    <n v="0.6"/>
    <m/>
    <m/>
    <m/>
    <m/>
    <m/>
    <m/>
    <m/>
    <m/>
    <x v="0"/>
    <m/>
    <n v="11"/>
    <n v="2009"/>
    <m/>
    <m/>
    <m/>
    <s v="Electric Utility"/>
    <n v="1"/>
    <s v="WND"/>
    <m/>
    <m/>
    <m/>
    <n v="6"/>
    <m/>
    <m/>
    <m/>
    <m/>
    <m/>
    <m/>
    <m/>
  </r>
  <r>
    <x v="250"/>
    <x v="250"/>
    <s v="AEA-113"/>
    <n v="58488"/>
    <x v="115"/>
    <n v="58511"/>
    <m/>
    <x v="0"/>
    <x v="104"/>
    <s v="215-1985"/>
    <x v="0"/>
    <x v="0"/>
    <s v="EWT1"/>
    <s v="Onshore Wind Turbine"/>
    <x v="6"/>
    <n v="2021"/>
    <x v="2"/>
    <s v="S"/>
    <n v="0.9"/>
    <m/>
    <s v=" "/>
    <n v="0.9"/>
    <n v="0.9"/>
    <n v="0"/>
    <s v="N"/>
    <s v=" "/>
    <s v=" "/>
    <x v="0"/>
    <s v="X"/>
    <n v="10"/>
    <n v="2009"/>
    <s v=" "/>
    <s v=" "/>
    <s v="N"/>
    <s v="IPP Non-CHP"/>
    <n v="2"/>
    <s v="WND"/>
    <s v=""/>
    <s v=""/>
    <s v=""/>
    <n v="1"/>
    <s v=""/>
    <s v=""/>
    <s v=""/>
    <s v=""/>
    <m/>
    <m/>
    <m/>
  </r>
  <r>
    <x v="250"/>
    <x v="250"/>
    <s v="AEA-113"/>
    <n v="58488"/>
    <x v="115"/>
    <n v="58511"/>
    <m/>
    <x v="0"/>
    <x v="104"/>
    <s v="215-1985"/>
    <x v="0"/>
    <x v="0"/>
    <s v="EWT2"/>
    <s v="Onshore Wind Turbine"/>
    <x v="6"/>
    <n v="2021"/>
    <x v="2"/>
    <s v="S"/>
    <n v="0.9"/>
    <m/>
    <s v=" "/>
    <n v="0.9"/>
    <n v="0.9"/>
    <n v="0"/>
    <s v="N"/>
    <s v=" "/>
    <s v=" "/>
    <x v="0"/>
    <s v="X"/>
    <n v="9"/>
    <n v="2013"/>
    <s v=" "/>
    <s v=" "/>
    <s v="N"/>
    <s v="IPP Non-CHP"/>
    <n v="2"/>
    <s v="WND"/>
    <s v=""/>
    <s v=""/>
    <s v=""/>
    <n v="1"/>
    <s v=""/>
    <s v=""/>
    <s v=""/>
    <s v=""/>
    <m/>
    <m/>
    <m/>
  </r>
  <r>
    <x v="250"/>
    <x v="250"/>
    <s v="AEA-113"/>
    <n v="58488"/>
    <x v="115"/>
    <n v="58511"/>
    <m/>
    <x v="0"/>
    <x v="104"/>
    <s v="215-1985"/>
    <x v="0"/>
    <x v="0"/>
    <s v="NW1"/>
    <s v="Onshore Wind Turbine"/>
    <x v="6"/>
    <n v="2021"/>
    <x v="2"/>
    <s v="S"/>
    <n v="0.1"/>
    <m/>
    <s v=" "/>
    <n v="0.1"/>
    <n v="0.1"/>
    <n v="0"/>
    <s v="N"/>
    <s v=" "/>
    <s v=" "/>
    <x v="0"/>
    <s v="X"/>
    <n v="9"/>
    <n v="2008"/>
    <s v=" "/>
    <s v=" "/>
    <s v="N"/>
    <s v="IPP Non-CHP"/>
    <n v="2"/>
    <s v="WND"/>
    <s v=""/>
    <s v=""/>
    <s v=""/>
    <n v="1"/>
    <s v=""/>
    <s v=""/>
    <s v=""/>
    <s v=""/>
    <m/>
    <m/>
    <m/>
  </r>
  <r>
    <x v="251"/>
    <x v="251"/>
    <s v="AEA-010"/>
    <m/>
    <x v="116"/>
    <m/>
    <m/>
    <x v="162"/>
    <x v="105"/>
    <s v="094-0000"/>
    <x v="158"/>
    <x v="4"/>
    <n v="4"/>
    <s v="Internal Combustion Engine"/>
    <x v="3"/>
    <n v="2021"/>
    <x v="3"/>
    <m/>
    <n v="6.5000000000000002E-2"/>
    <m/>
    <m/>
    <m/>
    <m/>
    <m/>
    <m/>
    <m/>
    <m/>
    <x v="0"/>
    <m/>
    <n v="1"/>
    <n v="2004"/>
    <m/>
    <m/>
    <m/>
    <s v="Electric Utility"/>
    <m/>
    <s v="DFO"/>
    <m/>
    <m/>
    <m/>
    <m/>
    <m/>
    <m/>
    <m/>
    <m/>
    <m/>
    <s v="John Deere "/>
    <s v="4045TF150"/>
  </r>
  <r>
    <x v="251"/>
    <x v="251"/>
    <s v="AEA-010"/>
    <m/>
    <x v="116"/>
    <m/>
    <m/>
    <x v="162"/>
    <x v="105"/>
    <s v="094-0000"/>
    <x v="158"/>
    <x v="4"/>
    <n v="2"/>
    <s v="Internal Combustion Engine"/>
    <x v="3"/>
    <n v="2021"/>
    <x v="3"/>
    <m/>
    <n v="0.1"/>
    <m/>
    <m/>
    <m/>
    <m/>
    <m/>
    <m/>
    <m/>
    <m/>
    <x v="0"/>
    <m/>
    <n v="1"/>
    <n v="2004"/>
    <m/>
    <m/>
    <m/>
    <s v="Electric Utility"/>
    <m/>
    <s v="DFO"/>
    <m/>
    <m/>
    <m/>
    <m/>
    <m/>
    <m/>
    <m/>
    <m/>
    <m/>
    <s v="John Deere "/>
    <s v="6068TF250"/>
  </r>
  <r>
    <x v="251"/>
    <x v="251"/>
    <s v="AEA-010"/>
    <m/>
    <x v="116"/>
    <m/>
    <m/>
    <x v="162"/>
    <x v="105"/>
    <s v="094-0000"/>
    <x v="158"/>
    <x v="4"/>
    <n v="1"/>
    <s v="Internal Combustion Engine"/>
    <x v="3"/>
    <n v="2021"/>
    <x v="3"/>
    <m/>
    <n v="0.13"/>
    <m/>
    <m/>
    <m/>
    <m/>
    <m/>
    <m/>
    <m/>
    <m/>
    <x v="0"/>
    <m/>
    <n v="10"/>
    <n v="2014"/>
    <m/>
    <m/>
    <m/>
    <s v="Electric Utility"/>
    <m/>
    <s v="DFO"/>
    <m/>
    <m/>
    <m/>
    <m/>
    <m/>
    <m/>
    <m/>
    <m/>
    <m/>
    <s v="John Deere"/>
    <s v="6081TF001"/>
  </r>
  <r>
    <x v="251"/>
    <x v="251"/>
    <s v="AEA-010"/>
    <m/>
    <x v="116"/>
    <m/>
    <m/>
    <x v="162"/>
    <x v="105"/>
    <s v="094-0000"/>
    <x v="158"/>
    <x v="4"/>
    <n v="3"/>
    <s v="Internal Combustion Engine"/>
    <x v="3"/>
    <n v="2021"/>
    <x v="3"/>
    <m/>
    <n v="0.1"/>
    <m/>
    <m/>
    <m/>
    <m/>
    <m/>
    <m/>
    <m/>
    <m/>
    <x v="3"/>
    <m/>
    <n v="11"/>
    <n v="2016"/>
    <m/>
    <m/>
    <m/>
    <s v="Electric Utility"/>
    <m/>
    <s v="DFO"/>
    <m/>
    <m/>
    <m/>
    <m/>
    <m/>
    <m/>
    <m/>
    <m/>
    <m/>
    <s v="John Deere "/>
    <s v="6068TF250"/>
  </r>
  <r>
    <x v="252"/>
    <x v="252"/>
    <s v="AEA-155"/>
    <m/>
    <x v="117"/>
    <m/>
    <m/>
    <x v="0"/>
    <x v="106"/>
    <s v="180-0000"/>
    <x v="105"/>
    <x v="2"/>
    <m/>
    <s v="Flywheels"/>
    <x v="8"/>
    <m/>
    <x v="4"/>
    <m/>
    <n v="0.16"/>
    <n v="2.7E-2"/>
    <m/>
    <m/>
    <m/>
    <m/>
    <m/>
    <m/>
    <m/>
    <x v="1"/>
    <m/>
    <n v="12"/>
    <n v="2014"/>
    <n v="1"/>
    <n v="2016"/>
    <m/>
    <m/>
    <m/>
    <s v="MWH"/>
    <m/>
    <m/>
    <m/>
    <m/>
    <m/>
    <m/>
    <m/>
    <m/>
    <m/>
    <m/>
    <m/>
  </r>
  <r>
    <x v="252"/>
    <x v="252"/>
    <s v="AEA-155"/>
    <m/>
    <x v="117"/>
    <m/>
    <m/>
    <x v="0"/>
    <x v="106"/>
    <s v="180-0000"/>
    <x v="105"/>
    <x v="2"/>
    <m/>
    <s v="Onshore Wind Turbine"/>
    <x v="6"/>
    <m/>
    <x v="4"/>
    <m/>
    <n v="0.22500000000000001"/>
    <m/>
    <m/>
    <m/>
    <m/>
    <m/>
    <m/>
    <m/>
    <m/>
    <x v="0"/>
    <m/>
    <n v="6"/>
    <n v="2006"/>
    <m/>
    <m/>
    <m/>
    <s v="Electric Utility"/>
    <n v="1"/>
    <s v="WND"/>
    <m/>
    <m/>
    <m/>
    <n v="1"/>
    <m/>
    <m/>
    <m/>
    <m/>
    <s v="Double-check the capacity, turbines"/>
    <m/>
    <m/>
  </r>
  <r>
    <x v="253"/>
    <x v="253"/>
    <s v="AEA-155"/>
    <m/>
    <x v="117"/>
    <m/>
    <m/>
    <x v="163"/>
    <x v="106"/>
    <s v="187-0000"/>
    <x v="159"/>
    <x v="2"/>
    <n v="1"/>
    <s v="Internal Combustion Engine"/>
    <x v="3"/>
    <n v="2021"/>
    <x v="3"/>
    <m/>
    <n v="0.9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Caterpillar "/>
    <s v="3516 DI"/>
  </r>
  <r>
    <x v="253"/>
    <x v="253"/>
    <s v="AEA-155"/>
    <m/>
    <x v="117"/>
    <m/>
    <m/>
    <x v="163"/>
    <x v="106"/>
    <s v="187-0000"/>
    <x v="159"/>
    <x v="2"/>
    <n v="2"/>
    <s v="Internal Combustion Engine"/>
    <x v="3"/>
    <n v="2021"/>
    <x v="3"/>
    <m/>
    <n v="0.875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Caterpillar "/>
    <s v="3512 DI"/>
  </r>
  <r>
    <x v="253"/>
    <x v="253"/>
    <s v="AEA-155"/>
    <m/>
    <x v="117"/>
    <m/>
    <m/>
    <x v="163"/>
    <x v="106"/>
    <s v="187-0000"/>
    <x v="159"/>
    <x v="2"/>
    <n v="3"/>
    <s v="Internal Combustion Engine"/>
    <x v="3"/>
    <n v="2021"/>
    <x v="3"/>
    <m/>
    <n v="0.45500000000000002"/>
    <m/>
    <m/>
    <m/>
    <m/>
    <m/>
    <m/>
    <m/>
    <m/>
    <x v="0"/>
    <m/>
    <m/>
    <m/>
    <m/>
    <m/>
    <m/>
    <s v="Electric Utility"/>
    <m/>
    <s v="DFO"/>
    <m/>
    <m/>
    <m/>
    <m/>
    <m/>
    <m/>
    <m/>
    <m/>
    <m/>
    <s v="Caterpillar "/>
    <s v="3456"/>
  </r>
  <r>
    <x v="253"/>
    <x v="253"/>
    <s v="AEA-155"/>
    <m/>
    <x v="117"/>
    <m/>
    <m/>
    <x v="163"/>
    <x v="106"/>
    <s v="187-0000"/>
    <x v="159"/>
    <x v="2"/>
    <n v="4"/>
    <s v="Internal Combustion Engine"/>
    <x v="3"/>
    <n v="2021"/>
    <x v="3"/>
    <m/>
    <n v="0.65"/>
    <m/>
    <m/>
    <m/>
    <m/>
    <m/>
    <m/>
    <m/>
    <m/>
    <x v="3"/>
    <m/>
    <m/>
    <m/>
    <m/>
    <m/>
    <m/>
    <s v="Electric Utility"/>
    <m/>
    <s v="DFO"/>
    <m/>
    <m/>
    <m/>
    <m/>
    <m/>
    <m/>
    <m/>
    <m/>
    <m/>
    <s v="Caterpillar "/>
    <s v="3512 DI"/>
  </r>
  <r>
    <x v="253"/>
    <x v="253"/>
    <s v="AEA-155"/>
    <m/>
    <x v="117"/>
    <m/>
    <m/>
    <x v="163"/>
    <x v="106"/>
    <s v="187-0000"/>
    <x v="159"/>
    <x v="2"/>
    <s v="WT1"/>
    <s v="Onshore Wind Turbine"/>
    <x v="6"/>
    <n v="2021"/>
    <x v="2"/>
    <s v="S"/>
    <n v="0.5"/>
    <m/>
    <n v="0.89"/>
    <n v="0.1"/>
    <n v="0.1"/>
    <n v="0.1"/>
    <s v="N"/>
    <s v=" "/>
    <s v=" "/>
    <x v="3"/>
    <s v="X"/>
    <n v="10"/>
    <n v="2011"/>
    <s v=" "/>
    <s v=" "/>
    <s v="N"/>
    <s v="Electric Utility"/>
    <n v="1"/>
    <s v="WND"/>
    <s v=""/>
    <s v=""/>
    <s v=""/>
    <n v="1"/>
    <s v=""/>
    <s v=""/>
    <s v=""/>
    <s v=""/>
    <m/>
    <m/>
    <m/>
  </r>
  <r>
    <x v="253"/>
    <x v="253"/>
    <s v="AEA-155"/>
    <m/>
    <x v="117"/>
    <m/>
    <m/>
    <x v="163"/>
    <x v="106"/>
    <s v="187-0000"/>
    <x v="159"/>
    <x v="2"/>
    <s v="WT2"/>
    <s v="Onshore Wind Turbine"/>
    <x v="6"/>
    <n v="2021"/>
    <x v="2"/>
    <s v="S"/>
    <n v="0.5"/>
    <m/>
    <n v="0.89"/>
    <n v="0.3"/>
    <n v="0.3"/>
    <n v="0.3"/>
    <s v="N"/>
    <s v=" "/>
    <s v=" "/>
    <x v="6"/>
    <s v="X"/>
    <n v="10"/>
    <n v="2011"/>
    <s v=" "/>
    <s v=" "/>
    <s v="N"/>
    <s v="Electric Utility"/>
    <n v="1"/>
    <s v="WND"/>
    <s v=""/>
    <s v=""/>
    <s v=""/>
    <n v="1"/>
    <s v=""/>
    <s v=""/>
    <s v=""/>
    <s v=""/>
    <m/>
    <m/>
    <m/>
  </r>
  <r>
    <x v="254"/>
    <x v="254"/>
    <s v="AEA-079"/>
    <m/>
    <x v="118"/>
    <m/>
    <m/>
    <x v="164"/>
    <x v="107"/>
    <s v="177-0000"/>
    <x v="160"/>
    <x v="4"/>
    <n v="2"/>
    <s v="Internal Combustion Engine"/>
    <x v="3"/>
    <n v="2021"/>
    <x v="3"/>
    <m/>
    <n v="0.105"/>
    <m/>
    <m/>
    <m/>
    <m/>
    <m/>
    <m/>
    <m/>
    <m/>
    <x v="3"/>
    <m/>
    <n v="6"/>
    <n v="2013"/>
    <m/>
    <m/>
    <m/>
    <s v="Electric Utility"/>
    <m/>
    <s v="DFO"/>
    <m/>
    <m/>
    <m/>
    <m/>
    <m/>
    <m/>
    <m/>
    <m/>
    <m/>
    <s v="John Deere"/>
    <s v="4045TF285"/>
  </r>
  <r>
    <x v="254"/>
    <x v="254"/>
    <s v="AEA-079"/>
    <m/>
    <x v="118"/>
    <m/>
    <m/>
    <x v="164"/>
    <x v="107"/>
    <s v="177-0000"/>
    <x v="160"/>
    <x v="4"/>
    <n v="1"/>
    <s v="Internal Combustion Engine"/>
    <x v="3"/>
    <n v="2021"/>
    <x v="3"/>
    <m/>
    <n v="0.11"/>
    <m/>
    <m/>
    <m/>
    <m/>
    <m/>
    <m/>
    <m/>
    <m/>
    <x v="0"/>
    <m/>
    <n v="6"/>
    <n v="2015"/>
    <m/>
    <m/>
    <m/>
    <s v="Electric Utility"/>
    <m/>
    <s v="DFO"/>
    <m/>
    <m/>
    <m/>
    <m/>
    <m/>
    <m/>
    <m/>
    <m/>
    <m/>
    <s v="John Deere"/>
    <s v="4045AFM85"/>
  </r>
  <r>
    <x v="254"/>
    <x v="254"/>
    <s v="AEA-079"/>
    <m/>
    <x v="118"/>
    <m/>
    <m/>
    <x v="164"/>
    <x v="107"/>
    <s v="177-0000"/>
    <x v="160"/>
    <x v="4"/>
    <n v="3"/>
    <s v="Internal Combustion Engine"/>
    <x v="3"/>
    <n v="2021"/>
    <x v="3"/>
    <m/>
    <n v="4.4999999999999998E-2"/>
    <m/>
    <m/>
    <m/>
    <m/>
    <m/>
    <m/>
    <m/>
    <m/>
    <x v="0"/>
    <m/>
    <n v="6"/>
    <n v="2018"/>
    <m/>
    <m/>
    <m/>
    <s v="Electric Utility"/>
    <m/>
    <s v="DFO"/>
    <m/>
    <m/>
    <m/>
    <m/>
    <m/>
    <m/>
    <m/>
    <m/>
    <m/>
    <s v="Kubota"/>
    <s v="V3800-T"/>
  </r>
  <r>
    <x v="255"/>
    <x v="255"/>
    <s v="AEA-159"/>
    <n v="60222"/>
    <x v="119"/>
    <n v="59037"/>
    <m/>
    <x v="0"/>
    <x v="108"/>
    <s v="023-2015"/>
    <x v="7"/>
    <x v="1"/>
    <s v="GEN 1"/>
    <s v="Conventional Hydroelectric"/>
    <x v="0"/>
    <n v="2021"/>
    <x v="2"/>
    <s v="J"/>
    <n v="5"/>
    <m/>
    <n v="0.8"/>
    <n v="5"/>
    <n v="5"/>
    <n v="0"/>
    <s v="N"/>
    <s v=" "/>
    <s v=" "/>
    <x v="0"/>
    <s v="X"/>
    <n v="1"/>
    <n v="2021"/>
    <s v=" "/>
    <s v=" "/>
    <s v="N"/>
    <s v="Electric Utility"/>
    <n v="1"/>
    <s v="WAT"/>
    <s v=""/>
    <s v=""/>
    <s v=""/>
    <s v=" "/>
    <s v="1H"/>
    <s v="N"/>
    <s v=""/>
    <s v=""/>
    <m/>
    <m/>
    <m/>
  </r>
  <r>
    <x v="256"/>
    <x v="256"/>
    <n v="0"/>
    <m/>
    <x v="120"/>
    <m/>
    <s v="Marathon Creek"/>
    <x v="0"/>
    <x v="0"/>
    <s v="215-1985"/>
    <x v="0"/>
    <x v="0"/>
    <m/>
    <s v="Conventional Hydroelectric"/>
    <x v="0"/>
    <m/>
    <x v="0"/>
    <m/>
    <n v="0.16"/>
    <m/>
    <m/>
    <m/>
    <m/>
    <m/>
    <m/>
    <m/>
    <m/>
    <x v="3"/>
    <m/>
    <m/>
    <n v="1983"/>
    <m/>
    <n v="1993"/>
    <m/>
    <s v="Electric Utility"/>
    <n v="1"/>
    <s v="WAT"/>
    <m/>
    <m/>
    <m/>
    <n v="0"/>
    <m/>
    <m/>
    <m/>
    <m/>
    <s v="Dates for Operation/Retirement are estimates"/>
    <m/>
    <m/>
  </r>
  <r>
    <x v="257"/>
    <x v="257"/>
    <n v="0"/>
    <m/>
    <x v="120"/>
    <m/>
    <m/>
    <x v="0"/>
    <x v="0"/>
    <n v="0"/>
    <x v="161"/>
    <x v="11"/>
    <m/>
    <s v="Conventional Hydroelectric"/>
    <x v="0"/>
    <m/>
    <x v="0"/>
    <m/>
    <n v="0.125"/>
    <m/>
    <m/>
    <m/>
    <m/>
    <m/>
    <m/>
    <m/>
    <m/>
    <x v="0"/>
    <m/>
    <n v="0"/>
    <n v="1991"/>
    <m/>
    <m/>
    <m/>
    <s v="Electric Utility"/>
    <n v="1"/>
    <s v="WAT"/>
    <m/>
    <m/>
    <m/>
    <n v="0"/>
    <m/>
    <m/>
    <m/>
    <m/>
    <m/>
    <m/>
    <m/>
  </r>
  <r>
    <x v="258"/>
    <x v="258"/>
    <s v="AEA-178"/>
    <m/>
    <x v="121"/>
    <m/>
    <s v="Juniper Creek"/>
    <x v="0"/>
    <x v="0"/>
    <s v="215-1985"/>
    <x v="0"/>
    <x v="0"/>
    <m/>
    <s v="Conventional Hydroelectric"/>
    <x v="0"/>
    <m/>
    <x v="11"/>
    <m/>
    <n v="0.3"/>
    <m/>
    <m/>
    <m/>
    <m/>
    <m/>
    <m/>
    <m/>
    <m/>
    <x v="0"/>
    <m/>
    <n v="7"/>
    <n v="2021"/>
    <m/>
    <m/>
    <m/>
    <m/>
    <m/>
    <s v="WAT"/>
    <m/>
    <m/>
    <m/>
    <m/>
    <m/>
    <m/>
    <m/>
    <m/>
    <m/>
    <m/>
    <m/>
  </r>
  <r>
    <x v="259"/>
    <x v="259"/>
    <m/>
    <m/>
    <x v="122"/>
    <m/>
    <m/>
    <x v="0"/>
    <x v="0"/>
    <m/>
    <x v="162"/>
    <x v="12"/>
    <m/>
    <m/>
    <x v="12"/>
    <m/>
    <x v="4"/>
    <m/>
    <m/>
    <m/>
    <m/>
    <m/>
    <m/>
    <m/>
    <m/>
    <m/>
    <m/>
    <x v="4"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8AB670-5870-4AF9-8D31-DBB2A97529F6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V326" firstHeaderRow="1" firstDataRow="2" firstDataCol="8"/>
  <pivotFields count="48">
    <pivotField axis="axisRow" outline="0" showAll="0" defaultSubtotal="0">
      <items count="260">
        <item x="10"/>
        <item x="20"/>
        <item x="241"/>
        <item x="49"/>
        <item x="50"/>
        <item x="54"/>
        <item x="47"/>
        <item x="251"/>
        <item x="181"/>
        <item x="189"/>
        <item x="228"/>
        <item x="16"/>
        <item x="160"/>
        <item x="220"/>
        <item x="222"/>
        <item x="240"/>
        <item x="242"/>
        <item x="232"/>
        <item x="223"/>
        <item x="183"/>
        <item x="205"/>
        <item x="17"/>
        <item x="51"/>
        <item x="52"/>
        <item x="53"/>
        <item x="55"/>
        <item x="176"/>
        <item x="201"/>
        <item x="60"/>
        <item x="57"/>
        <item x="56"/>
        <item x="58"/>
        <item x="18"/>
        <item x="59"/>
        <item x="105"/>
        <item x="103"/>
        <item x="102"/>
        <item x="104"/>
        <item x="210"/>
        <item x="245"/>
        <item x="247"/>
        <item x="246"/>
        <item x="185"/>
        <item x="250"/>
        <item x="11"/>
        <item x="177"/>
        <item x="192"/>
        <item x="66"/>
        <item x="65"/>
        <item x="67"/>
        <item x="63"/>
        <item x="25"/>
        <item x="64"/>
        <item x="62"/>
        <item x="61"/>
        <item x="207"/>
        <item x="85"/>
        <item x="81"/>
        <item x="5"/>
        <item x="82"/>
        <item x="80"/>
        <item x="198"/>
        <item x="24"/>
        <item x="188"/>
        <item x="239"/>
        <item x="178"/>
        <item x="164"/>
        <item x="166"/>
        <item x="167"/>
        <item x="165"/>
        <item x="206"/>
        <item x="29"/>
        <item x="94"/>
        <item x="92"/>
        <item x="93"/>
        <item x="95"/>
        <item x="91"/>
        <item x="96"/>
        <item x="180"/>
        <item x="224"/>
        <item x="214"/>
        <item x="28"/>
        <item x="73"/>
        <item x="75"/>
        <item x="69"/>
        <item x="71"/>
        <item x="72"/>
        <item x="70"/>
        <item x="74"/>
        <item x="68"/>
        <item x="234"/>
        <item x="76"/>
        <item x="27"/>
        <item x="243"/>
        <item x="179"/>
        <item x="209"/>
        <item x="199"/>
        <item x="187"/>
        <item x="229"/>
        <item x="186"/>
        <item x="77"/>
        <item x="83"/>
        <item x="3"/>
        <item x="226"/>
        <item x="33"/>
        <item x="4"/>
        <item x="2"/>
        <item x="193"/>
        <item x="194"/>
        <item x="195"/>
        <item x="196"/>
        <item x="78"/>
        <item x="184"/>
        <item x="230"/>
        <item x="26"/>
        <item x="204"/>
        <item x="233"/>
        <item x="191"/>
        <item x="235"/>
        <item x="219"/>
        <item x="101"/>
        <item x="169"/>
        <item x="170"/>
        <item x="171"/>
        <item x="172"/>
        <item x="35"/>
        <item x="173"/>
        <item x="174"/>
        <item x="175"/>
        <item x="215"/>
        <item x="84"/>
        <item x="200"/>
        <item x="236"/>
        <item x="79"/>
        <item x="159"/>
        <item x="38"/>
        <item x="221"/>
        <item x="13"/>
        <item x="213"/>
        <item x="212"/>
        <item x="254"/>
        <item x="1"/>
        <item x="203"/>
        <item x="217"/>
        <item x="190"/>
        <item x="99"/>
        <item x="30"/>
        <item x="88"/>
        <item x="89"/>
        <item x="90"/>
        <item x="0"/>
        <item x="12"/>
        <item x="244"/>
        <item x="211"/>
        <item x="225"/>
        <item x="87"/>
        <item x="40"/>
        <item x="253"/>
        <item x="86"/>
        <item x="162"/>
        <item x="161"/>
        <item x="202"/>
        <item x="7"/>
        <item x="238"/>
        <item x="197"/>
        <item x="41"/>
        <item x="248"/>
        <item x="168"/>
        <item x="249"/>
        <item x="97"/>
        <item x="98"/>
        <item x="208"/>
        <item x="9"/>
        <item x="227"/>
        <item x="6"/>
        <item x="42"/>
        <item x="237"/>
        <item x="8"/>
        <item x="216"/>
        <item x="100"/>
        <item x="256"/>
        <item x="257"/>
        <item x="163"/>
        <item x="43"/>
        <item x="44"/>
        <item x="255"/>
        <item x="48"/>
        <item x="252"/>
        <item x="258"/>
        <item x="218"/>
        <item x="31"/>
        <item x="32"/>
        <item x="34"/>
        <item x="46"/>
        <item x="36"/>
        <item x="37"/>
        <item x="231"/>
        <item x="45"/>
        <item x="22"/>
        <item x="23"/>
        <item x="39"/>
        <item x="106"/>
        <item x="107"/>
        <item x="155"/>
        <item x="109"/>
        <item x="110"/>
        <item x="182"/>
        <item x="112"/>
        <item x="113"/>
        <item x="114"/>
        <item x="118"/>
        <item x="121"/>
        <item x="122"/>
        <item x="123"/>
        <item x="157"/>
        <item x="124"/>
        <item x="125"/>
        <item x="14"/>
        <item x="128"/>
        <item x="129"/>
        <item x="131"/>
        <item x="132"/>
        <item x="134"/>
        <item x="136"/>
        <item x="137"/>
        <item x="146"/>
        <item x="139"/>
        <item x="140"/>
        <item x="19"/>
        <item x="141"/>
        <item x="144"/>
        <item x="145"/>
        <item x="147"/>
        <item x="148"/>
        <item x="150"/>
        <item x="151"/>
        <item x="153"/>
        <item x="158"/>
        <item x="108"/>
        <item x="15"/>
        <item x="111"/>
        <item x="156"/>
        <item x="115"/>
        <item x="116"/>
        <item x="117"/>
        <item x="119"/>
        <item x="120"/>
        <item x="126"/>
        <item x="127"/>
        <item x="130"/>
        <item x="21"/>
        <item x="133"/>
        <item x="135"/>
        <item x="138"/>
        <item x="142"/>
        <item x="143"/>
        <item x="149"/>
        <item x="152"/>
        <item x="154"/>
        <item x="25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outline="0" showAll="0" defaultSubtotal="0">
      <items count="260">
        <item x="10"/>
        <item x="226"/>
        <item x="218"/>
        <item x="231"/>
        <item x="182"/>
        <item x="106"/>
        <item x="60"/>
        <item x="107"/>
        <item x="169"/>
        <item x="49"/>
        <item x="164"/>
        <item x="47"/>
        <item x="14"/>
        <item x="108"/>
        <item x="251"/>
        <item x="181"/>
        <item x="189"/>
        <item x="170"/>
        <item x="19"/>
        <item x="228"/>
        <item x="160"/>
        <item x="66"/>
        <item x="220"/>
        <item x="94"/>
        <item x="51"/>
        <item x="81"/>
        <item x="155"/>
        <item x="31"/>
        <item x="25"/>
        <item x="159"/>
        <item x="88"/>
        <item x="5"/>
        <item x="109"/>
        <item x="222"/>
        <item x="3"/>
        <item x="192"/>
        <item x="240"/>
        <item x="204"/>
        <item x="242"/>
        <item x="4"/>
        <item x="110"/>
        <item x="183"/>
        <item x="232"/>
        <item x="223"/>
        <item x="165"/>
        <item x="205"/>
        <item x="193"/>
        <item x="48"/>
        <item x="176"/>
        <item x="201"/>
        <item x="32"/>
        <item x="52"/>
        <item x="33"/>
        <item x="194"/>
        <item x="206"/>
        <item x="65"/>
        <item x="250"/>
        <item x="22"/>
        <item x="84"/>
        <item x="210"/>
        <item x="97"/>
        <item x="34"/>
        <item x="111"/>
        <item x="185"/>
        <item x="6"/>
        <item x="77"/>
        <item x="50"/>
        <item x="156"/>
        <item x="112"/>
        <item x="113"/>
        <item x="73"/>
        <item x="67"/>
        <item x="105"/>
        <item x="63"/>
        <item x="26"/>
        <item x="11"/>
        <item x="75"/>
        <item x="245"/>
        <item x="177"/>
        <item x="114"/>
        <item x="54"/>
        <item x="57"/>
        <item x="24"/>
        <item x="15"/>
        <item x="207"/>
        <item x="115"/>
        <item x="116"/>
        <item x="89"/>
        <item x="46"/>
        <item x="61"/>
        <item x="85"/>
        <item x="35"/>
        <item x="64"/>
        <item x="36"/>
        <item x="255"/>
        <item x="37"/>
        <item x="117"/>
        <item x="166"/>
        <item x="118"/>
        <item x="188"/>
        <item x="103"/>
        <item x="119"/>
        <item x="38"/>
        <item x="239"/>
        <item x="21"/>
        <item x="53"/>
        <item x="90"/>
        <item x="246"/>
        <item x="258"/>
        <item x="167"/>
        <item x="171"/>
        <item x="120"/>
        <item x="241"/>
        <item x="29"/>
        <item x="121"/>
        <item x="92"/>
        <item x="122"/>
        <item x="180"/>
        <item x="224"/>
        <item x="123"/>
        <item x="163"/>
        <item x="30"/>
        <item x="214"/>
        <item x="69"/>
        <item x="234"/>
        <item x="235"/>
        <item x="212"/>
        <item x="157"/>
        <item x="76"/>
        <item x="124"/>
        <item x="243"/>
        <item x="179"/>
        <item x="209"/>
        <item x="20"/>
        <item x="199"/>
        <item x="16"/>
        <item x="187"/>
        <item x="229"/>
        <item x="23"/>
        <item x="86"/>
        <item x="186"/>
        <item x="256"/>
        <item x="125"/>
        <item x="83"/>
        <item x="257"/>
        <item x="126"/>
        <item x="127"/>
        <item x="128"/>
        <item x="78"/>
        <item x="184"/>
        <item x="230"/>
        <item x="39"/>
        <item x="191"/>
        <item x="129"/>
        <item x="178"/>
        <item x="208"/>
        <item x="130"/>
        <item x="82"/>
        <item x="219"/>
        <item x="168"/>
        <item x="131"/>
        <item x="132"/>
        <item x="62"/>
        <item x="40"/>
        <item x="172"/>
        <item x="133"/>
        <item x="215"/>
        <item x="134"/>
        <item x="71"/>
        <item x="135"/>
        <item x="102"/>
        <item x="200"/>
        <item x="236"/>
        <item x="79"/>
        <item x="233"/>
        <item x="72"/>
        <item x="221"/>
        <item x="136"/>
        <item x="13"/>
        <item x="173"/>
        <item x="174"/>
        <item x="225"/>
        <item x="213"/>
        <item x="70"/>
        <item x="104"/>
        <item x="2"/>
        <item x="137"/>
        <item x="254"/>
        <item x="203"/>
        <item x="138"/>
        <item x="93"/>
        <item x="217"/>
        <item x="146"/>
        <item x="147"/>
        <item x="190"/>
        <item x="17"/>
        <item x="253"/>
        <item x="139"/>
        <item x="140"/>
        <item x="141"/>
        <item x="80"/>
        <item x="99"/>
        <item x="142"/>
        <item x="143"/>
        <item x="144"/>
        <item x="145"/>
        <item x="95"/>
        <item x="41"/>
        <item x="42"/>
        <item x="195"/>
        <item x="101"/>
        <item x="18"/>
        <item x="198"/>
        <item x="56"/>
        <item x="28"/>
        <item x="0"/>
        <item x="55"/>
        <item x="148"/>
        <item x="244"/>
        <item x="196"/>
        <item x="74"/>
        <item x="91"/>
        <item x="211"/>
        <item x="87"/>
        <item x="252"/>
        <item x="149"/>
        <item x="202"/>
        <item x="68"/>
        <item x="7"/>
        <item x="43"/>
        <item x="162"/>
        <item x="161"/>
        <item x="150"/>
        <item x="44"/>
        <item x="151"/>
        <item x="238"/>
        <item x="197"/>
        <item x="152"/>
        <item x="248"/>
        <item x="12"/>
        <item x="249"/>
        <item x="98"/>
        <item x="9"/>
        <item x="227"/>
        <item x="153"/>
        <item x="247"/>
        <item x="58"/>
        <item x="59"/>
        <item x="237"/>
        <item x="27"/>
        <item x="175"/>
        <item x="154"/>
        <item x="8"/>
        <item x="45"/>
        <item x="216"/>
        <item x="96"/>
        <item x="1"/>
        <item x="100"/>
        <item x="158"/>
        <item x="25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/>
    <pivotField showAll="0"/>
    <pivotField axis="axisRow" outline="0" showAll="0" defaultSubtotal="0">
      <items count="123">
        <item x="120"/>
        <item x="8"/>
        <item x="91"/>
        <item x="83"/>
        <item x="96"/>
        <item x="50"/>
        <item x="63"/>
        <item x="12"/>
        <item x="3"/>
        <item x="115"/>
        <item x="13"/>
        <item x="36"/>
        <item x="106"/>
        <item x="14"/>
        <item x="116"/>
        <item x="49"/>
        <item x="57"/>
        <item x="93"/>
        <item x="38"/>
        <item x="85"/>
        <item x="87"/>
        <item x="105"/>
        <item x="107"/>
        <item x="97"/>
        <item x="88"/>
        <item x="51"/>
        <item x="70"/>
        <item x="15"/>
        <item x="44"/>
        <item x="66"/>
        <item x="16"/>
        <item x="35"/>
        <item x="75"/>
        <item x="110"/>
        <item x="112"/>
        <item x="111"/>
        <item x="53"/>
        <item x="9"/>
        <item x="45"/>
        <item x="60"/>
        <item x="17"/>
        <item x="72"/>
        <item x="26"/>
        <item x="119"/>
        <item x="23"/>
        <item x="56"/>
        <item x="104"/>
        <item x="46"/>
        <item x="40"/>
        <item x="41"/>
        <item x="71"/>
        <item x="121"/>
        <item x="30"/>
        <item x="48"/>
        <item x="89"/>
        <item x="79"/>
        <item x="18"/>
        <item x="99"/>
        <item x="19"/>
        <item x="108"/>
        <item x="47"/>
        <item x="74"/>
        <item x="64"/>
        <item x="55"/>
        <item x="94"/>
        <item x="54"/>
        <item x="20"/>
        <item x="24"/>
        <item x="2"/>
        <item x="61"/>
        <item x="21"/>
        <item x="52"/>
        <item x="95"/>
        <item x="69"/>
        <item x="98"/>
        <item x="59"/>
        <item x="100"/>
        <item x="84"/>
        <item x="34"/>
        <item x="43"/>
        <item x="80"/>
        <item x="25"/>
        <item x="65"/>
        <item x="101"/>
        <item x="22"/>
        <item x="37"/>
        <item x="86"/>
        <item x="11"/>
        <item x="78"/>
        <item x="77"/>
        <item x="118"/>
        <item x="1"/>
        <item x="68"/>
        <item x="82"/>
        <item x="58"/>
        <item x="32"/>
        <item x="29"/>
        <item x="0"/>
        <item x="10"/>
        <item x="109"/>
        <item x="76"/>
        <item x="90"/>
        <item x="28"/>
        <item x="117"/>
        <item x="27"/>
        <item x="39"/>
        <item x="67"/>
        <item x="5"/>
        <item x="103"/>
        <item x="62"/>
        <item x="113"/>
        <item x="42"/>
        <item x="114"/>
        <item x="31"/>
        <item x="73"/>
        <item x="7"/>
        <item x="92"/>
        <item x="4"/>
        <item x="102"/>
        <item x="6"/>
        <item x="81"/>
        <item x="33"/>
        <item x="12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/>
    <pivotField showAll="0"/>
    <pivotField axis="axisRow" outline="0" showAll="0" defaultSubtotal="0">
      <items count="165">
        <item x="143"/>
        <item x="135"/>
        <item x="146"/>
        <item x="100"/>
        <item x="2"/>
        <item x="3"/>
        <item x="4"/>
        <item x="5"/>
        <item x="6"/>
        <item x="7"/>
        <item x="8"/>
        <item x="9"/>
        <item x="81"/>
        <item x="10"/>
        <item x="11"/>
        <item x="12"/>
        <item x="13"/>
        <item x="14"/>
        <item x="15"/>
        <item x="16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156"/>
        <item x="99"/>
        <item x="18"/>
        <item x="162"/>
        <item x="107"/>
        <item x="137"/>
        <item x="77"/>
        <item x="139"/>
        <item x="110"/>
        <item x="155"/>
        <item x="157"/>
        <item x="101"/>
        <item x="147"/>
        <item x="140"/>
        <item x="122"/>
        <item x="94"/>
        <item x="118"/>
        <item x="127"/>
        <item x="103"/>
        <item x="78"/>
        <item x="95"/>
        <item x="124"/>
        <item x="17"/>
        <item x="24"/>
        <item x="106"/>
        <item x="154"/>
        <item x="96"/>
        <item x="123"/>
        <item x="98"/>
        <item x="141"/>
        <item x="131"/>
        <item x="149"/>
        <item x="150"/>
        <item x="79"/>
        <item x="19"/>
        <item x="158"/>
        <item x="97"/>
        <item x="126"/>
        <item x="116"/>
        <item x="105"/>
        <item x="144"/>
        <item x="25"/>
        <item x="104"/>
        <item x="22"/>
        <item x="111"/>
        <item x="112"/>
        <item x="113"/>
        <item x="114"/>
        <item x="20"/>
        <item x="102"/>
        <item x="145"/>
        <item x="121"/>
        <item x="109"/>
        <item x="136"/>
        <item x="27"/>
        <item x="87"/>
        <item x="88"/>
        <item x="89"/>
        <item x="90"/>
        <item x="91"/>
        <item x="92"/>
        <item x="93"/>
        <item x="132"/>
        <item x="23"/>
        <item x="117"/>
        <item x="151"/>
        <item x="21"/>
        <item x="148"/>
        <item x="138"/>
        <item x="1"/>
        <item x="130"/>
        <item x="129"/>
        <item x="164"/>
        <item x="120"/>
        <item x="163"/>
        <item x="134"/>
        <item x="108"/>
        <item x="159"/>
        <item x="128"/>
        <item x="142"/>
        <item x="26"/>
        <item x="119"/>
        <item x="82"/>
        <item x="83"/>
        <item x="84"/>
        <item x="85"/>
        <item x="153"/>
        <item x="115"/>
        <item x="160"/>
        <item x="86"/>
        <item x="161"/>
        <item x="125"/>
        <item x="152"/>
        <item x="133"/>
        <item x="80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outline="0" showAll="0" defaultSubtotal="0">
      <items count="109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/>
    <pivotField axis="axisRow" outline="0" showAll="0" defaultSubtotal="0">
      <items count="163">
        <item x="161"/>
        <item x="139"/>
        <item x="131"/>
        <item x="142"/>
        <item x="98"/>
        <item x="30"/>
        <item x="31"/>
        <item x="85"/>
        <item x="81"/>
        <item x="16"/>
        <item x="32"/>
        <item x="158"/>
        <item x="97"/>
        <item x="104"/>
        <item x="86"/>
        <item x="133"/>
        <item x="75"/>
        <item x="8"/>
        <item x="33"/>
        <item x="135"/>
        <item x="107"/>
        <item x="151"/>
        <item x="118"/>
        <item x="153"/>
        <item x="34"/>
        <item x="143"/>
        <item x="136"/>
        <item x="99"/>
        <item x="119"/>
        <item x="108"/>
        <item x="92"/>
        <item x="115"/>
        <item x="17"/>
        <item x="29"/>
        <item x="109"/>
        <item x="80"/>
        <item x="120"/>
        <item x="23"/>
        <item x="124"/>
        <item x="9"/>
        <item x="35"/>
        <item x="100"/>
        <item x="76"/>
        <item x="36"/>
        <item x="37"/>
        <item x="24"/>
        <item x="93"/>
        <item x="38"/>
        <item x="121"/>
        <item x="39"/>
        <item x="40"/>
        <item x="15"/>
        <item x="10"/>
        <item x="41"/>
        <item x="82"/>
        <item x="42"/>
        <item x="103"/>
        <item x="43"/>
        <item x="150"/>
        <item x="5"/>
        <item x="83"/>
        <item x="87"/>
        <item x="44"/>
        <item x="152"/>
        <item x="45"/>
        <item x="46"/>
        <item x="96"/>
        <item x="137"/>
        <item x="47"/>
        <item x="18"/>
        <item x="145"/>
        <item x="146"/>
        <item x="126"/>
        <item x="77"/>
        <item x="19"/>
        <item x="48"/>
        <item x="154"/>
        <item x="95"/>
        <item x="123"/>
        <item x="113"/>
        <item x="102"/>
        <item x="140"/>
        <item x="25"/>
        <item x="101"/>
        <item x="49"/>
        <item x="22"/>
        <item x="50"/>
        <item x="1"/>
        <item x="51"/>
        <item x="20"/>
        <item x="141"/>
        <item x="106"/>
        <item x="53"/>
        <item x="94"/>
        <item x="122"/>
        <item x="132"/>
        <item x="84"/>
        <item x="55"/>
        <item x="28"/>
        <item x="56"/>
        <item x="11"/>
        <item x="88"/>
        <item x="57"/>
        <item x="128"/>
        <item x="58"/>
        <item x="59"/>
        <item x="114"/>
        <item x="147"/>
        <item x="21"/>
        <item x="144"/>
        <item x="134"/>
        <item x="60"/>
        <item x="4"/>
        <item x="89"/>
        <item x="90"/>
        <item x="138"/>
        <item x="127"/>
        <item x="7"/>
        <item x="61"/>
        <item x="0"/>
        <item x="160"/>
        <item x="117"/>
        <item x="62"/>
        <item x="130"/>
        <item x="52"/>
        <item x="105"/>
        <item x="159"/>
        <item x="63"/>
        <item x="64"/>
        <item x="3"/>
        <item x="65"/>
        <item x="66"/>
        <item x="67"/>
        <item x="68"/>
        <item x="69"/>
        <item x="27"/>
        <item x="12"/>
        <item x="110"/>
        <item x="70"/>
        <item x="155"/>
        <item x="111"/>
        <item x="125"/>
        <item x="26"/>
        <item x="71"/>
        <item x="116"/>
        <item x="72"/>
        <item x="13"/>
        <item x="54"/>
        <item x="149"/>
        <item x="112"/>
        <item x="156"/>
        <item x="157"/>
        <item x="2"/>
        <item x="73"/>
        <item x="6"/>
        <item x="79"/>
        <item x="148"/>
        <item x="91"/>
        <item x="74"/>
        <item x="14"/>
        <item x="129"/>
        <item x="78"/>
        <item x="16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outline="0" showAll="0" defaultSubtotal="0">
      <items count="13">
        <item x="2"/>
        <item x="9"/>
        <item x="8"/>
        <item x="5"/>
        <item x="6"/>
        <item x="3"/>
        <item x="10"/>
        <item x="7"/>
        <item x="0"/>
        <item x="1"/>
        <item x="4"/>
        <item x="11"/>
        <item x="1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/>
    <pivotField showAll="0"/>
    <pivotField axis="axisCol" showAll="0">
      <items count="14">
        <item x="2"/>
        <item x="11"/>
        <item x="9"/>
        <item x="10"/>
        <item x="8"/>
        <item x="5"/>
        <item x="7"/>
        <item x="0"/>
        <item x="3"/>
        <item x="1"/>
        <item x="4"/>
        <item x="6"/>
        <item x="12"/>
        <item t="default"/>
      </items>
    </pivotField>
    <pivotField showAll="0"/>
    <pivotField showAll="0">
      <items count="13">
        <item x="11"/>
        <item x="0"/>
        <item x="3"/>
        <item x="5"/>
        <item x="9"/>
        <item x="2"/>
        <item x="8"/>
        <item x="10"/>
        <item x="7"/>
        <item x="6"/>
        <item x="1"/>
        <item x="4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">
        <item h="1" x="5"/>
        <item x="6"/>
        <item x="0"/>
        <item x="3"/>
        <item h="1" x="1"/>
        <item x="2"/>
        <item x="7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8">
    <field x="0"/>
    <field x="7"/>
    <field x="8"/>
    <field x="4"/>
    <field x="1"/>
    <field x="10"/>
    <field x="11"/>
    <field x="27"/>
  </rowFields>
  <rowItems count="322">
    <i>
      <x/>
      <x v="164"/>
      <x v="108"/>
      <x v="1"/>
      <x/>
      <x v="119"/>
      <x v="8"/>
      <x v="3"/>
    </i>
    <i>
      <x v="1"/>
      <x v="164"/>
      <x v="1"/>
      <x v="7"/>
      <x v="133"/>
      <x v="59"/>
      <x v="9"/>
      <x v="2"/>
    </i>
    <i>
      <x v="2"/>
      <x v="69"/>
      <x v="94"/>
      <x v="12"/>
      <x v="112"/>
      <x v="63"/>
      <x v="4"/>
      <x v="2"/>
    </i>
    <i>
      <x v="3"/>
      <x v="164"/>
      <x v="4"/>
      <x v="27"/>
      <x v="9"/>
      <x v="119"/>
      <x v="8"/>
      <x v="2"/>
    </i>
    <i r="7">
      <x v="3"/>
    </i>
    <i>
      <x v="4"/>
      <x v="164"/>
      <x v="4"/>
      <x v="27"/>
      <x v="66"/>
      <x v="119"/>
      <x v="8"/>
      <x v="2"/>
    </i>
    <i>
      <x v="5"/>
      <x v="164"/>
      <x v="4"/>
      <x v="27"/>
      <x v="80"/>
      <x v="119"/>
      <x v="8"/>
      <x v="2"/>
    </i>
    <i r="7">
      <x v="5"/>
    </i>
    <i>
      <x v="6"/>
      <x v="71"/>
      <x v="3"/>
      <x v="13"/>
      <x v="11"/>
      <x v="9"/>
      <x v="5"/>
      <x v="2"/>
    </i>
    <i>
      <x v="7"/>
      <x v="72"/>
      <x v="104"/>
      <x v="14"/>
      <x v="14"/>
      <x v="11"/>
      <x v="10"/>
      <x v="2"/>
    </i>
    <i r="7">
      <x v="3"/>
    </i>
    <i>
      <x v="8"/>
      <x v="70"/>
      <x v="37"/>
      <x v="15"/>
      <x v="15"/>
      <x v="12"/>
      <x/>
      <x v="2"/>
    </i>
    <i r="7">
      <x v="3"/>
    </i>
    <i>
      <x v="9"/>
      <x v="73"/>
      <x v="45"/>
      <x v="16"/>
      <x v="16"/>
      <x v="13"/>
      <x v="5"/>
      <x v="2"/>
    </i>
    <i>
      <x v="10"/>
      <x v="164"/>
      <x v="81"/>
      <x v="17"/>
      <x v="19"/>
      <x v="119"/>
      <x v="8"/>
      <x v="2"/>
    </i>
    <i>
      <x v="11"/>
      <x v="164"/>
      <x v="1"/>
      <x v="7"/>
      <x v="135"/>
      <x v="59"/>
      <x v="9"/>
      <x v="5"/>
    </i>
    <i>
      <x v="12"/>
      <x v="164"/>
      <x v="27"/>
      <x v="18"/>
      <x v="20"/>
      <x v="155"/>
      <x v="6"/>
      <x v="2"/>
    </i>
    <i r="7">
      <x v="3"/>
    </i>
    <i>
      <x v="13"/>
      <x v="74"/>
      <x v="73"/>
      <x v="19"/>
      <x v="22"/>
      <x v="15"/>
      <x v="10"/>
      <x v="2"/>
    </i>
    <i>
      <x v="14"/>
      <x v="76"/>
      <x v="75"/>
      <x v="20"/>
      <x v="33"/>
      <x v="19"/>
      <x v="7"/>
      <x v="2"/>
    </i>
    <i>
      <x v="15"/>
      <x v="78"/>
      <x v="93"/>
      <x v="21"/>
      <x v="36"/>
      <x v="21"/>
      <x v="10"/>
      <x v="2"/>
    </i>
    <i r="7">
      <x v="3"/>
    </i>
    <i>
      <x v="16"/>
      <x v="79"/>
      <x v="95"/>
      <x v="22"/>
      <x v="38"/>
      <x v="23"/>
      <x v="3"/>
      <x v="2"/>
    </i>
    <i>
      <x v="17"/>
      <x v="81"/>
      <x v="85"/>
      <x v="23"/>
      <x v="42"/>
      <x v="25"/>
      <x v="2"/>
      <x v="2"/>
    </i>
    <i>
      <x v="18"/>
      <x v="82"/>
      <x v="76"/>
      <x v="24"/>
      <x v="43"/>
      <x v="26"/>
      <x v="2"/>
      <x v="2"/>
    </i>
    <i r="7">
      <x v="3"/>
    </i>
    <i>
      <x v="19"/>
      <x v="80"/>
      <x v="39"/>
      <x v="25"/>
      <x v="41"/>
      <x v="27"/>
      <x v="2"/>
      <x v="2"/>
    </i>
    <i>
      <x v="20"/>
      <x v="83"/>
      <x v="58"/>
      <x v="26"/>
      <x v="45"/>
      <x v="28"/>
      <x v="3"/>
      <x v="2"/>
    </i>
    <i r="7">
      <x v="3"/>
    </i>
    <i>
      <x v="21"/>
      <x v="164"/>
      <x v="1"/>
      <x v="7"/>
      <x v="195"/>
      <x v="59"/>
      <x v="9"/>
      <x v="2"/>
    </i>
    <i>
      <x v="22"/>
      <x v="164"/>
      <x v="4"/>
      <x v="27"/>
      <x v="24"/>
      <x v="119"/>
      <x v="8"/>
      <x v="2"/>
    </i>
    <i r="7">
      <x v="3"/>
    </i>
    <i>
      <x v="23"/>
      <x v="164"/>
      <x v="4"/>
      <x v="27"/>
      <x v="51"/>
      <x v="119"/>
      <x v="8"/>
      <x v="2"/>
    </i>
    <i>
      <x v="24"/>
      <x v="164"/>
      <x v="4"/>
      <x v="27"/>
      <x v="105"/>
      <x v="119"/>
      <x v="8"/>
      <x v="3"/>
    </i>
    <i>
      <x v="25"/>
      <x v="164"/>
      <x v="4"/>
      <x v="27"/>
      <x v="216"/>
      <x v="119"/>
      <x v="8"/>
      <x v="2"/>
    </i>
    <i>
      <x v="26"/>
      <x v="84"/>
      <x v="32"/>
      <x v="28"/>
      <x v="48"/>
      <x v="30"/>
      <x v="10"/>
      <x v="2"/>
    </i>
    <i>
      <x v="27"/>
      <x v="85"/>
      <x v="54"/>
      <x v="29"/>
      <x v="49"/>
      <x v="31"/>
      <x v="2"/>
      <x v="2"/>
    </i>
    <i>
      <x v="28"/>
      <x v="164"/>
      <x v="5"/>
      <x v="30"/>
      <x v="6"/>
      <x v="32"/>
      <x v="3"/>
      <x v="2"/>
    </i>
    <i>
      <x v="29"/>
      <x v="164"/>
      <x v="5"/>
      <x v="30"/>
      <x v="81"/>
      <x v="32"/>
      <x v="3"/>
      <x v="2"/>
    </i>
    <i>
      <x v="30"/>
      <x v="164"/>
      <x v="5"/>
      <x v="30"/>
      <x v="213"/>
      <x v="32"/>
      <x v="3"/>
      <x v="2"/>
    </i>
    <i>
      <x v="31"/>
      <x v="164"/>
      <x v="5"/>
      <x v="30"/>
      <x v="246"/>
      <x v="32"/>
      <x v="3"/>
      <x v="2"/>
    </i>
    <i>
      <x v="32"/>
      <x v="164"/>
      <x v="1"/>
      <x v="7"/>
      <x v="211"/>
      <x v="59"/>
      <x v="9"/>
      <x v="2"/>
    </i>
    <i>
      <x v="33"/>
      <x v="164"/>
      <x v="5"/>
      <x v="30"/>
      <x v="247"/>
      <x v="32"/>
      <x v="3"/>
      <x v="2"/>
    </i>
    <i>
      <x v="34"/>
      <x v="164"/>
      <x v="24"/>
      <x v="31"/>
      <x v="72"/>
      <x v="33"/>
      <x v="3"/>
      <x v="2"/>
    </i>
    <i>
      <x v="35"/>
      <x v="164"/>
      <x v="24"/>
      <x v="31"/>
      <x v="100"/>
      <x v="33"/>
      <x v="3"/>
      <x v="2"/>
    </i>
    <i>
      <x v="36"/>
      <x v="164"/>
      <x v="24"/>
      <x v="31"/>
      <x v="170"/>
      <x v="33"/>
      <x v="3"/>
      <x v="2"/>
    </i>
    <i>
      <x v="37"/>
      <x v="164"/>
      <x v="24"/>
      <x v="31"/>
      <x v="184"/>
      <x v="33"/>
      <x v="3"/>
      <x v="2"/>
    </i>
    <i>
      <x v="38"/>
      <x v="86"/>
      <x v="63"/>
      <x v="32"/>
      <x v="59"/>
      <x v="38"/>
      <x v="1"/>
      <x v="2"/>
    </i>
    <i r="7">
      <x v="3"/>
    </i>
    <i>
      <x v="39"/>
      <x v="164"/>
      <x v="98"/>
      <x v="33"/>
      <x v="77"/>
      <x v="119"/>
      <x v="8"/>
      <x v="5"/>
    </i>
    <i>
      <x v="40"/>
      <x v="164"/>
      <x v="100"/>
      <x v="34"/>
      <x v="245"/>
      <x v="119"/>
      <x v="8"/>
      <x v="2"/>
    </i>
    <i>
      <x v="41"/>
      <x v="164"/>
      <x v="99"/>
      <x v="35"/>
      <x v="107"/>
      <x v="119"/>
      <x v="8"/>
      <x v="2"/>
    </i>
    <i>
      <x v="42"/>
      <x v="87"/>
      <x v="41"/>
      <x v="36"/>
      <x v="63"/>
      <x v="41"/>
      <x v="2"/>
      <x v="2"/>
    </i>
    <i>
      <x v="43"/>
      <x v="164"/>
      <x v="103"/>
      <x v="9"/>
      <x v="56"/>
      <x v="119"/>
      <x v="8"/>
      <x v="2"/>
    </i>
    <i>
      <x v="44"/>
      <x v="164"/>
      <x v="108"/>
      <x v="37"/>
      <x v="75"/>
      <x v="119"/>
      <x v="8"/>
      <x v="2"/>
    </i>
    <i>
      <x v="45"/>
      <x v="89"/>
      <x v="33"/>
      <x v="38"/>
      <x v="78"/>
      <x v="46"/>
      <x v="10"/>
      <x v="2"/>
    </i>
    <i>
      <x v="46"/>
      <x v="77"/>
      <x v="48"/>
      <x v="39"/>
      <x v="35"/>
      <x v="20"/>
      <x v="10"/>
      <x v="2"/>
    </i>
    <i>
      <x v="47"/>
      <x v="164"/>
      <x v="6"/>
      <x v="40"/>
      <x v="21"/>
      <x v="119"/>
      <x v="8"/>
      <x v="2"/>
    </i>
    <i>
      <x v="48"/>
      <x v="164"/>
      <x v="6"/>
      <x v="40"/>
      <x v="55"/>
      <x v="119"/>
      <x v="8"/>
      <x v="5"/>
    </i>
    <i>
      <x v="49"/>
      <x v="164"/>
      <x v="6"/>
      <x v="40"/>
      <x v="71"/>
      <x v="119"/>
      <x v="8"/>
      <x v="2"/>
    </i>
    <i>
      <x v="50"/>
      <x v="164"/>
      <x v="6"/>
      <x v="40"/>
      <x v="73"/>
      <x v="119"/>
      <x v="8"/>
      <x v="2"/>
    </i>
    <i r="7">
      <x v="5"/>
    </i>
    <i>
      <x v="51"/>
      <x v="164"/>
      <x v="2"/>
      <x v="10"/>
      <x v="28"/>
      <x v="117"/>
      <x v="9"/>
      <x v="2"/>
    </i>
    <i>
      <x v="52"/>
      <x v="164"/>
      <x v="6"/>
      <x v="40"/>
      <x v="92"/>
      <x v="119"/>
      <x v="8"/>
      <x v="2"/>
    </i>
    <i>
      <x v="53"/>
      <x v="164"/>
      <x v="6"/>
      <x v="40"/>
      <x v="162"/>
      <x v="119"/>
      <x v="8"/>
      <x v="2"/>
    </i>
    <i>
      <x v="54"/>
      <x v="164"/>
      <x v="6"/>
      <x v="40"/>
      <x v="89"/>
      <x v="119"/>
      <x v="8"/>
      <x v="2"/>
    </i>
    <i>
      <x v="55"/>
      <x v="90"/>
      <x v="60"/>
      <x v="41"/>
      <x v="84"/>
      <x v="48"/>
      <x v="1"/>
      <x v="2"/>
    </i>
    <i>
      <x v="56"/>
      <x v="92"/>
      <x v="15"/>
      <x v="42"/>
      <x v="90"/>
      <x v="45"/>
      <x v="10"/>
      <x v="2"/>
    </i>
    <i>
      <x v="57"/>
      <x v="164"/>
      <x v="12"/>
      <x v="44"/>
      <x v="25"/>
      <x v="119"/>
      <x v="8"/>
      <x v="2"/>
    </i>
    <i>
      <x v="58"/>
      <x v="164"/>
      <x v="108"/>
      <x v="8"/>
      <x v="31"/>
      <x v="119"/>
      <x v="8"/>
      <x v="2"/>
    </i>
    <i>
      <x v="59"/>
      <x v="164"/>
      <x v="12"/>
      <x v="44"/>
      <x v="157"/>
      <x v="119"/>
      <x v="8"/>
      <x v="2"/>
    </i>
    <i>
      <x v="60"/>
      <x v="164"/>
      <x v="12"/>
      <x v="44"/>
      <x v="200"/>
      <x v="119"/>
      <x v="8"/>
      <x v="2"/>
    </i>
    <i>
      <x v="61"/>
      <x v="164"/>
      <x v="51"/>
      <x v="6"/>
      <x v="212"/>
      <x v="119"/>
      <x v="8"/>
      <x v="2"/>
    </i>
    <i>
      <x v="62"/>
      <x v="164"/>
      <x v="2"/>
      <x v="10"/>
      <x v="82"/>
      <x v="154"/>
      <x v="9"/>
      <x v="2"/>
    </i>
    <i>
      <x v="63"/>
      <x v="93"/>
      <x v="44"/>
      <x v="45"/>
      <x v="99"/>
      <x v="56"/>
      <x v="10"/>
      <x v="2"/>
    </i>
    <i r="7">
      <x v="3"/>
    </i>
    <i>
      <x v="64"/>
      <x v="94"/>
      <x v="92"/>
      <x v="46"/>
      <x v="103"/>
      <x v="58"/>
      <x v="2"/>
      <x v="2"/>
    </i>
    <i r="7">
      <x v="3"/>
    </i>
    <i>
      <x v="65"/>
      <x v="95"/>
      <x v="34"/>
      <x v="47"/>
      <x v="154"/>
      <x v="93"/>
      <x v="2"/>
      <x v="2"/>
    </i>
    <i>
      <x v="66"/>
      <x v="151"/>
      <x v="29"/>
      <x v="49"/>
      <x v="10"/>
      <x v="8"/>
      <x v="9"/>
      <x v="2"/>
    </i>
    <i>
      <x v="67"/>
      <x v="153"/>
      <x v="29"/>
      <x v="49"/>
      <x v="97"/>
      <x v="54"/>
      <x v="9"/>
      <x v="2"/>
    </i>
    <i>
      <x v="68"/>
      <x v="154"/>
      <x v="29"/>
      <x v="49"/>
      <x v="109"/>
      <x v="60"/>
      <x v="9"/>
      <x v="2"/>
    </i>
    <i>
      <x v="69"/>
      <x v="152"/>
      <x v="29"/>
      <x v="49"/>
      <x v="44"/>
      <x v="154"/>
      <x v="9"/>
      <x v="2"/>
    </i>
    <i>
      <x v="70"/>
      <x v="96"/>
      <x v="59"/>
      <x v="50"/>
      <x v="54"/>
      <x v="36"/>
      <x v="7"/>
      <x v="2"/>
    </i>
    <i r="7">
      <x v="3"/>
    </i>
    <i>
      <x v="71"/>
      <x v="164"/>
      <x v="2"/>
      <x v="10"/>
      <x v="113"/>
      <x v="154"/>
      <x v="9"/>
      <x v="2"/>
    </i>
    <i>
      <x v="72"/>
      <x v="164"/>
      <x v="19"/>
      <x v="52"/>
      <x v="23"/>
      <x v="129"/>
      <x v="9"/>
      <x v="2"/>
    </i>
    <i>
      <x v="73"/>
      <x v="164"/>
      <x v="19"/>
      <x v="52"/>
      <x v="115"/>
      <x v="129"/>
      <x v="9"/>
      <x v="2"/>
    </i>
    <i>
      <x v="74"/>
      <x v="164"/>
      <x v="19"/>
      <x v="52"/>
      <x v="190"/>
      <x v="129"/>
      <x v="9"/>
      <x v="2"/>
    </i>
    <i>
      <x v="75"/>
      <x v="164"/>
      <x v="19"/>
      <x v="52"/>
      <x v="206"/>
      <x v="129"/>
      <x v="9"/>
      <x v="2"/>
    </i>
    <i>
      <x v="76"/>
      <x v="164"/>
      <x v="19"/>
      <x v="52"/>
      <x v="221"/>
      <x v="129"/>
      <x v="9"/>
      <x v="2"/>
    </i>
    <i>
      <x v="77"/>
      <x v="164"/>
      <x v="19"/>
      <x v="52"/>
      <x v="255"/>
      <x v="129"/>
      <x v="9"/>
      <x v="2"/>
    </i>
    <i>
      <x v="78"/>
      <x v="97"/>
      <x v="36"/>
      <x v="53"/>
      <x v="117"/>
      <x v="66"/>
      <x/>
      <x v="2"/>
    </i>
    <i>
      <x v="79"/>
      <x v="98"/>
      <x v="77"/>
      <x v="54"/>
      <x v="118"/>
      <x v="67"/>
      <x v="5"/>
      <x v="2"/>
    </i>
    <i r="7">
      <x v="3"/>
    </i>
    <i>
      <x v="80"/>
      <x v="99"/>
      <x v="67"/>
      <x v="55"/>
      <x v="122"/>
      <x v="134"/>
      <x v="7"/>
      <x v="2"/>
    </i>
    <i>
      <x v="81"/>
      <x v="164"/>
      <x v="2"/>
      <x v="10"/>
      <x v="214"/>
      <x v="117"/>
      <x v="9"/>
      <x v="2"/>
    </i>
    <i>
      <x v="82"/>
      <x v="164"/>
      <x v="7"/>
      <x v="56"/>
      <x v="70"/>
      <x v="69"/>
      <x v="4"/>
      <x v="2"/>
    </i>
    <i>
      <x v="83"/>
      <x v="164"/>
      <x v="7"/>
      <x v="56"/>
      <x v="76"/>
      <x v="69"/>
      <x v="4"/>
      <x v="2"/>
    </i>
    <i>
      <x v="84"/>
      <x v="164"/>
      <x v="7"/>
      <x v="56"/>
      <x v="123"/>
      <x v="69"/>
      <x v="4"/>
      <x v="2"/>
    </i>
    <i>
      <x v="85"/>
      <x v="164"/>
      <x v="7"/>
      <x v="56"/>
      <x v="168"/>
      <x v="69"/>
      <x v="4"/>
      <x v="2"/>
    </i>
    <i>
      <x v="86"/>
      <x v="164"/>
      <x v="7"/>
      <x v="56"/>
      <x v="175"/>
      <x v="69"/>
      <x v="4"/>
      <x v="2"/>
    </i>
    <i>
      <x v="87"/>
      <x v="164"/>
      <x v="7"/>
      <x v="56"/>
      <x v="183"/>
      <x v="69"/>
      <x v="4"/>
      <x v="2"/>
    </i>
    <i>
      <x v="88"/>
      <x v="164"/>
      <x v="7"/>
      <x v="56"/>
      <x v="220"/>
      <x v="69"/>
      <x v="4"/>
      <x v="2"/>
    </i>
    <i>
      <x v="89"/>
      <x v="164"/>
      <x v="7"/>
      <x v="56"/>
      <x v="227"/>
      <x v="69"/>
      <x v="4"/>
      <x v="2"/>
    </i>
    <i>
      <x v="90"/>
      <x v="100"/>
      <x v="87"/>
      <x v="57"/>
      <x v="124"/>
      <x v="70"/>
      <x v="2"/>
      <x v="2"/>
    </i>
    <i>
      <x v="91"/>
      <x v="103"/>
      <x v="8"/>
      <x v="58"/>
      <x v="128"/>
      <x v="74"/>
      <x v="7"/>
      <x v="2"/>
    </i>
    <i>
      <x v="92"/>
      <x v="164"/>
      <x v="2"/>
      <x v="10"/>
      <x v="249"/>
      <x v="117"/>
      <x v="9"/>
      <x v="3"/>
    </i>
    <i>
      <x v="93"/>
      <x v="104"/>
      <x v="96"/>
      <x v="59"/>
      <x v="130"/>
      <x v="76"/>
      <x v="10"/>
      <x v="2"/>
    </i>
    <i r="7">
      <x v="3"/>
    </i>
    <i>
      <x v="94"/>
      <x v="105"/>
      <x v="35"/>
      <x v="60"/>
      <x v="131"/>
      <x v="77"/>
      <x v="5"/>
      <x v="2"/>
    </i>
    <i r="7">
      <x v="3"/>
    </i>
    <i>
      <x v="95"/>
      <x v="106"/>
      <x v="62"/>
      <x v="61"/>
      <x v="132"/>
      <x v="78"/>
      <x v="5"/>
      <x v="2"/>
    </i>
    <i r="7">
      <x v="3"/>
    </i>
    <i>
      <x v="96"/>
      <x v="107"/>
      <x v="52"/>
      <x v="62"/>
      <x v="134"/>
      <x v="79"/>
      <x v="4"/>
      <x v="2"/>
    </i>
    <i>
      <x v="97"/>
      <x v="108"/>
      <x v="43"/>
      <x v="63"/>
      <x v="136"/>
      <x v="80"/>
      <x v="2"/>
      <x v="2"/>
    </i>
    <i r="7">
      <x v="3"/>
    </i>
    <i>
      <x v="98"/>
      <x v="109"/>
      <x v="82"/>
      <x v="64"/>
      <x v="137"/>
      <x v="81"/>
      <x v="5"/>
      <x v="3"/>
    </i>
    <i>
      <x v="99"/>
      <x v="111"/>
      <x v="42"/>
      <x v="65"/>
      <x v="140"/>
      <x v="83"/>
      <x v="2"/>
      <x v="2"/>
    </i>
    <i>
      <x v="100"/>
      <x v="164"/>
      <x v="9"/>
      <x v="66"/>
      <x v="65"/>
      <x v="119"/>
      <x v="8"/>
      <x v="2"/>
    </i>
    <i>
      <x v="101"/>
      <x v="112"/>
      <x v="13"/>
      <x v="67"/>
      <x v="143"/>
      <x v="85"/>
      <x v="10"/>
      <x v="2"/>
    </i>
    <i>
      <x v="102"/>
      <x v="164"/>
      <x v="108"/>
      <x v="68"/>
      <x v="34"/>
      <x v="87"/>
      <x v="9"/>
      <x v="2"/>
    </i>
    <i>
      <x v="103"/>
      <x/>
      <x v="79"/>
      <x v="2"/>
      <x v="1"/>
      <x v="1"/>
      <x v="4"/>
      <x v="2"/>
    </i>
    <i>
      <x v="104"/>
      <x v="6"/>
      <x v="2"/>
      <x v="10"/>
      <x v="52"/>
      <x v="117"/>
      <x v="9"/>
      <x v="2"/>
    </i>
    <i>
      <x v="105"/>
      <x v="164"/>
      <x v="108"/>
      <x v="68"/>
      <x v="39"/>
      <x v="87"/>
      <x v="9"/>
      <x v="2"/>
    </i>
    <i>
      <x v="106"/>
      <x v="164"/>
      <x v="108"/>
      <x v="68"/>
      <x v="185"/>
      <x v="87"/>
      <x v="9"/>
      <x v="2"/>
    </i>
    <i>
      <x v="107"/>
      <x v="113"/>
      <x v="49"/>
      <x v="69"/>
      <x v="46"/>
      <x v="29"/>
      <x v="5"/>
      <x v="2"/>
    </i>
    <i r="7">
      <x v="3"/>
    </i>
    <i>
      <x v="108"/>
      <x v="114"/>
      <x v="49"/>
      <x v="69"/>
      <x v="53"/>
      <x v="34"/>
      <x v="5"/>
      <x v="2"/>
    </i>
    <i>
      <x v="109"/>
      <x v="115"/>
      <x v="49"/>
      <x v="69"/>
      <x v="209"/>
      <x v="137"/>
      <x v="5"/>
      <x v="2"/>
    </i>
    <i r="7">
      <x v="3"/>
    </i>
    <i>
      <x v="110"/>
      <x v="116"/>
      <x v="49"/>
      <x v="69"/>
      <x v="219"/>
      <x v="140"/>
      <x v="5"/>
      <x v="2"/>
    </i>
    <i>
      <x v="111"/>
      <x v="117"/>
      <x v="10"/>
      <x v="70"/>
      <x v="148"/>
      <x v="89"/>
      <x v="2"/>
      <x v="2"/>
    </i>
    <i>
      <x v="112"/>
      <x v="118"/>
      <x v="40"/>
      <x v="71"/>
      <x v="149"/>
      <x v="16"/>
      <x v="5"/>
      <x v="2"/>
    </i>
    <i>
      <x v="113"/>
      <x v="119"/>
      <x v="83"/>
      <x v="72"/>
      <x v="150"/>
      <x v="90"/>
      <x v="5"/>
      <x v="2"/>
    </i>
    <i r="7">
      <x v="3"/>
    </i>
    <i>
      <x v="114"/>
      <x v="164"/>
      <x v="2"/>
      <x v="10"/>
      <x v="74"/>
      <x v="117"/>
      <x v="9"/>
      <x v="2"/>
    </i>
    <i>
      <x v="115"/>
      <x v="120"/>
      <x v="57"/>
      <x v="73"/>
      <x v="37"/>
      <x v="22"/>
      <x v="5"/>
      <x v="2"/>
    </i>
    <i>
      <x v="116"/>
      <x v="136"/>
      <x v="86"/>
      <x v="74"/>
      <x v="174"/>
      <x v="109"/>
      <x v="2"/>
      <x v="2"/>
    </i>
    <i>
      <x v="117"/>
      <x v="121"/>
      <x v="47"/>
      <x v="75"/>
      <x v="152"/>
      <x v="91"/>
      <x/>
      <x v="2"/>
    </i>
    <i>
      <x v="118"/>
      <x v="101"/>
      <x v="88"/>
      <x v="76"/>
      <x v="125"/>
      <x v="71"/>
      <x v="2"/>
      <x v="2"/>
    </i>
    <i>
      <x v="119"/>
      <x v="122"/>
      <x v="72"/>
      <x v="77"/>
      <x v="158"/>
      <x v="95"/>
      <x v="10"/>
      <x v="2"/>
    </i>
    <i r="7">
      <x v="3"/>
    </i>
    <i>
      <x v="120"/>
      <x v="123"/>
      <x v="23"/>
      <x v="78"/>
      <x v="210"/>
      <x v="98"/>
      <x v="1"/>
      <x v="2"/>
    </i>
    <i>
      <x v="121"/>
      <x v="124"/>
      <x v="31"/>
      <x v="79"/>
      <x v="8"/>
      <x v="7"/>
      <x v="6"/>
      <x v="2"/>
    </i>
    <i>
      <x v="122"/>
      <x v="125"/>
      <x v="31"/>
      <x v="79"/>
      <x v="17"/>
      <x v="14"/>
      <x v="6"/>
      <x v="2"/>
    </i>
    <i>
      <x v="123"/>
      <x v="126"/>
      <x v="31"/>
      <x v="79"/>
      <x v="110"/>
      <x v="61"/>
      <x v="6"/>
      <x v="2"/>
    </i>
    <i>
      <x v="124"/>
      <x v="127"/>
      <x v="31"/>
      <x v="79"/>
      <x v="164"/>
      <x v="101"/>
      <x v="6"/>
      <x v="2"/>
    </i>
    <i>
      <x v="125"/>
      <x v="8"/>
      <x v="2"/>
      <x v="10"/>
      <x v="91"/>
      <x v="154"/>
      <x v="9"/>
      <x v="2"/>
    </i>
    <i r="7">
      <x v="3"/>
    </i>
    <i>
      <x v="126"/>
      <x v="128"/>
      <x v="31"/>
      <x v="79"/>
      <x v="179"/>
      <x v="113"/>
      <x v="6"/>
      <x v="2"/>
    </i>
    <i>
      <x v="127"/>
      <x v="129"/>
      <x v="31"/>
      <x v="79"/>
      <x v="180"/>
      <x v="114"/>
      <x v="6"/>
      <x v="2"/>
    </i>
    <i>
      <x v="128"/>
      <x v="130"/>
      <x v="31"/>
      <x v="79"/>
      <x v="250"/>
      <x v="157"/>
      <x v="6"/>
      <x v="2"/>
    </i>
    <i>
      <x v="129"/>
      <x v="131"/>
      <x v="68"/>
      <x v="80"/>
      <x v="166"/>
      <x v="103"/>
      <x v="5"/>
      <x v="2"/>
    </i>
    <i r="7">
      <x v="3"/>
    </i>
    <i>
      <x v="130"/>
      <x v="132"/>
      <x v="14"/>
      <x v="81"/>
      <x v="58"/>
      <x v="37"/>
      <x v="2"/>
      <x v="2"/>
    </i>
    <i>
      <x v="131"/>
      <x v="133"/>
      <x v="53"/>
      <x v="82"/>
      <x v="171"/>
      <x v="106"/>
      <x v="4"/>
      <x v="2"/>
    </i>
    <i>
      <x v="132"/>
      <x v="134"/>
      <x v="89"/>
      <x v="83"/>
      <x v="172"/>
      <x v="107"/>
      <x v="2"/>
      <x v="2"/>
    </i>
    <i r="7">
      <x v="3"/>
    </i>
    <i>
      <x v="133"/>
      <x v="135"/>
      <x v="11"/>
      <x v="84"/>
      <x v="173"/>
      <x v="108"/>
      <x v="9"/>
      <x v="2"/>
    </i>
    <i>
      <x v="134"/>
      <x v="164"/>
      <x v="26"/>
      <x v="85"/>
      <x v="29"/>
      <x v="129"/>
      <x v="9"/>
      <x v="2"/>
    </i>
    <i>
      <x v="135"/>
      <x v="11"/>
      <x v="2"/>
      <x v="10"/>
      <x v="102"/>
      <x v="117"/>
      <x v="9"/>
      <x v="2"/>
    </i>
    <i>
      <x v="136"/>
      <x v="137"/>
      <x v="74"/>
      <x v="86"/>
      <x v="176"/>
      <x v="110"/>
      <x v="2"/>
      <x v="2"/>
    </i>
    <i r="7">
      <x v="3"/>
    </i>
    <i>
      <x v="137"/>
      <x v="138"/>
      <x/>
      <x v="87"/>
      <x v="178"/>
      <x v="112"/>
      <x v="5"/>
      <x v="2"/>
    </i>
    <i r="2">
      <x v="108"/>
      <x v="87"/>
      <x v="178"/>
      <x v="112"/>
      <x v="5"/>
      <x v="3"/>
    </i>
    <i>
      <x v="138"/>
      <x v="139"/>
      <x v="66"/>
      <x v="88"/>
      <x v="182"/>
      <x v="116"/>
      <x v="2"/>
      <x v="2"/>
    </i>
    <i>
      <x v="139"/>
      <x v="140"/>
      <x v="65"/>
      <x v="89"/>
      <x v="126"/>
      <x v="72"/>
      <x v="5"/>
      <x v="2"/>
    </i>
    <i r="7">
      <x v="3"/>
    </i>
    <i>
      <x v="140"/>
      <x v="141"/>
      <x v="106"/>
      <x v="90"/>
      <x v="187"/>
      <x v="120"/>
      <x v="10"/>
      <x v="2"/>
    </i>
    <i r="7">
      <x v="3"/>
    </i>
    <i>
      <x v="141"/>
      <x v="164"/>
      <x v="108"/>
      <x v="91"/>
      <x v="256"/>
      <x v="119"/>
      <x v="8"/>
      <x v="2"/>
    </i>
    <i>
      <x v="142"/>
      <x v="142"/>
      <x v="56"/>
      <x v="92"/>
      <x v="188"/>
      <x v="121"/>
      <x v="10"/>
      <x v="2"/>
    </i>
    <i>
      <x v="143"/>
      <x v="144"/>
      <x v="70"/>
      <x v="93"/>
      <x v="191"/>
      <x v="123"/>
      <x/>
      <x v="2"/>
    </i>
    <i r="7">
      <x v="3"/>
    </i>
    <i>
      <x v="144"/>
      <x v="145"/>
      <x v="46"/>
      <x v="94"/>
      <x v="194"/>
      <x v="125"/>
      <x/>
      <x v="2"/>
    </i>
    <i r="7">
      <x v="3"/>
    </i>
    <i>
      <x v="145"/>
      <x v="164"/>
      <x v="21"/>
      <x v="95"/>
      <x v="201"/>
      <x v="119"/>
      <x v="8"/>
      <x v="2"/>
    </i>
    <i>
      <x v="146"/>
      <x v="164"/>
      <x v="2"/>
      <x v="10"/>
      <x v="121"/>
      <x v="117"/>
      <x v="9"/>
      <x v="2"/>
    </i>
    <i>
      <x v="147"/>
      <x v="164"/>
      <x v="18"/>
      <x v="96"/>
      <x v="30"/>
      <x v="135"/>
      <x v="9"/>
      <x v="2"/>
    </i>
    <i>
      <x v="148"/>
      <x v="164"/>
      <x v="18"/>
      <x v="96"/>
      <x v="87"/>
      <x v="135"/>
      <x v="9"/>
      <x v="2"/>
    </i>
    <i>
      <x v="149"/>
      <x v="164"/>
      <x v="18"/>
      <x v="96"/>
      <x v="106"/>
      <x v="135"/>
      <x v="9"/>
      <x v="2"/>
    </i>
    <i>
      <x v="150"/>
      <x v="164"/>
      <x v="108"/>
      <x v="97"/>
      <x v="215"/>
      <x v="119"/>
      <x v="8"/>
      <x v="2"/>
    </i>
    <i>
      <x v="151"/>
      <x v="164"/>
      <x v="108"/>
      <x v="98"/>
      <x v="239"/>
      <x v="129"/>
      <x v="9"/>
      <x v="2"/>
    </i>
    <i>
      <x v="152"/>
      <x v="146"/>
      <x v="97"/>
      <x v="99"/>
      <x v="218"/>
      <x v="139"/>
      <x v="10"/>
      <x v="2"/>
    </i>
    <i r="7">
      <x v="3"/>
    </i>
    <i>
      <x v="153"/>
      <x v="147"/>
      <x v="64"/>
      <x v="100"/>
      <x v="222"/>
      <x v="141"/>
      <x v="10"/>
      <x v="2"/>
    </i>
    <i r="7">
      <x v="3"/>
    </i>
    <i>
      <x v="154"/>
      <x v="148"/>
      <x v="78"/>
      <x v="101"/>
      <x v="181"/>
      <x v="115"/>
      <x v="2"/>
      <x v="2"/>
    </i>
    <i>
      <x v="155"/>
      <x v="149"/>
      <x v="17"/>
      <x v="102"/>
      <x v="223"/>
      <x v="142"/>
      <x v="10"/>
      <x v="2"/>
    </i>
    <i>
      <x v="156"/>
      <x v="14"/>
      <x v="2"/>
      <x v="10"/>
      <x v="163"/>
      <x v="100"/>
      <x v="10"/>
      <x v="2"/>
    </i>
    <i>
      <x v="157"/>
      <x v="143"/>
      <x v="105"/>
      <x v="103"/>
      <x v="196"/>
      <x v="126"/>
      <x/>
      <x v="1"/>
    </i>
    <i r="7">
      <x v="2"/>
    </i>
    <i r="7">
      <x v="3"/>
    </i>
    <i>
      <x v="158"/>
      <x v="110"/>
      <x v="16"/>
      <x v="104"/>
      <x v="139"/>
      <x v="82"/>
      <x v="10"/>
      <x v="2"/>
    </i>
    <i>
      <x v="159"/>
      <x v="164"/>
      <x v="28"/>
      <x v="105"/>
      <x v="230"/>
      <x v="35"/>
      <x v="6"/>
      <x v="2"/>
    </i>
    <i>
      <x v="160"/>
      <x v="164"/>
      <x v="28"/>
      <x v="105"/>
      <x v="231"/>
      <x v="35"/>
      <x v="6"/>
      <x v="2"/>
    </i>
    <i>
      <x v="161"/>
      <x v="150"/>
      <x v="55"/>
      <x v="106"/>
      <x v="226"/>
      <x v="144"/>
      <x v="9"/>
      <x v="2"/>
    </i>
    <i>
      <x v="162"/>
      <x v="164"/>
      <x v="108"/>
      <x v="107"/>
      <x v="228"/>
      <x v="119"/>
      <x v="8"/>
      <x v="2"/>
    </i>
    <i>
      <x v="163"/>
      <x v="155"/>
      <x v="91"/>
      <x v="108"/>
      <x v="235"/>
      <x v="148"/>
      <x v="5"/>
      <x v="2"/>
    </i>
    <i r="7">
      <x v="3"/>
    </i>
    <i>
      <x v="164"/>
      <x v="156"/>
      <x v="50"/>
      <x v="109"/>
      <x v="236"/>
      <x v="149"/>
      <x v="5"/>
      <x v="2"/>
    </i>
    <i>
      <x v="165"/>
      <x v="15"/>
      <x v="2"/>
      <x v="10"/>
      <x v="207"/>
      <x v="154"/>
      <x v="9"/>
      <x v="2"/>
    </i>
    <i r="7">
      <x v="3"/>
    </i>
    <i>
      <x v="166"/>
      <x v="157"/>
      <x v="101"/>
      <x v="110"/>
      <x v="238"/>
      <x v="150"/>
      <x v="2"/>
      <x v="2"/>
    </i>
    <i r="7">
      <x v="6"/>
    </i>
    <i>
      <x v="167"/>
      <x v="158"/>
      <x v="30"/>
      <x v="111"/>
      <x v="159"/>
      <x v="96"/>
      <x/>
      <x v="7"/>
    </i>
    <i>
      <x v="168"/>
      <x v="159"/>
      <x v="102"/>
      <x v="112"/>
      <x v="240"/>
      <x v="151"/>
      <x v="1"/>
      <x v="2"/>
    </i>
    <i r="7">
      <x v="3"/>
    </i>
    <i>
      <x v="169"/>
      <x v="164"/>
      <x v="20"/>
      <x v="113"/>
      <x v="60"/>
      <x v="152"/>
      <x/>
      <x v="2"/>
    </i>
    <i r="7">
      <x v="5"/>
    </i>
    <i>
      <x v="170"/>
      <x v="164"/>
      <x v="20"/>
      <x v="113"/>
      <x v="241"/>
      <x v="152"/>
      <x/>
      <x v="2"/>
    </i>
    <i>
      <x v="171"/>
      <x v="160"/>
      <x v="61"/>
      <x v="114"/>
      <x v="155"/>
      <x v="94"/>
      <x v="5"/>
      <x v="2"/>
    </i>
    <i r="7">
      <x v="3"/>
    </i>
    <i>
      <x v="172"/>
      <x v="164"/>
      <x v="108"/>
      <x v="115"/>
      <x v="242"/>
      <x v="152"/>
      <x/>
      <x v="2"/>
    </i>
    <i>
      <x v="173"/>
      <x v="164"/>
      <x v="80"/>
      <x v="116"/>
      <x v="243"/>
      <x v="119"/>
      <x v="8"/>
      <x v="1"/>
    </i>
    <i r="7">
      <x v="2"/>
    </i>
    <i r="7">
      <x v="3"/>
    </i>
    <i r="7">
      <x v="5"/>
    </i>
    <i>
      <x v="174"/>
      <x v="164"/>
      <x v="108"/>
      <x v="117"/>
      <x v="64"/>
      <x v="119"/>
      <x v="8"/>
      <x v="2"/>
    </i>
    <i r="7">
      <x v="5"/>
    </i>
    <i>
      <x v="175"/>
      <x v="16"/>
      <x v="2"/>
      <x v="10"/>
      <x v="208"/>
      <x v="136"/>
      <x v="3"/>
      <x v="2"/>
    </i>
    <i>
      <x v="176"/>
      <x v="161"/>
      <x v="90"/>
      <x v="118"/>
      <x v="248"/>
      <x v="156"/>
      <x v="10"/>
      <x v="2"/>
    </i>
    <i r="7">
      <x v="3"/>
    </i>
    <i>
      <x v="177"/>
      <x v="164"/>
      <x v="108"/>
      <x v="119"/>
      <x v="252"/>
      <x v="152"/>
      <x/>
      <x v="2"/>
    </i>
    <i>
      <x v="178"/>
      <x v="162"/>
      <x v="69"/>
      <x v="120"/>
      <x v="254"/>
      <x v="160"/>
      <x v="1"/>
      <x v="2"/>
    </i>
    <i r="7">
      <x v="3"/>
    </i>
    <i>
      <x v="179"/>
      <x v="164"/>
      <x v="22"/>
      <x v="121"/>
      <x v="257"/>
      <x v="129"/>
      <x v="9"/>
      <x v="2"/>
    </i>
    <i>
      <x v="180"/>
      <x v="164"/>
      <x v="108"/>
      <x/>
      <x v="141"/>
      <x v="119"/>
      <x v="8"/>
      <x v="3"/>
    </i>
    <i>
      <x v="181"/>
      <x v="164"/>
      <x v="108"/>
      <x/>
      <x v="144"/>
      <x/>
      <x v="11"/>
      <x v="2"/>
    </i>
    <i>
      <x v="183"/>
      <x v="17"/>
      <x v="2"/>
      <x v="10"/>
      <x v="229"/>
      <x v="117"/>
      <x v="9"/>
      <x v="2"/>
    </i>
    <i>
      <x v="184"/>
      <x v="18"/>
      <x v="2"/>
      <x v="10"/>
      <x v="233"/>
      <x v="146"/>
      <x v="10"/>
      <x v="2"/>
    </i>
    <i r="7">
      <x v="3"/>
    </i>
    <i>
      <x v="185"/>
      <x v="164"/>
      <x v="107"/>
      <x v="43"/>
      <x v="94"/>
      <x v="117"/>
      <x v="9"/>
      <x v="2"/>
    </i>
    <i>
      <x v="186"/>
      <x v="164"/>
      <x v="4"/>
      <x v="27"/>
      <x v="47"/>
      <x v="119"/>
      <x v="8"/>
      <x v="2"/>
    </i>
    <i>
      <x v="187"/>
      <x v="164"/>
      <x v="105"/>
      <x v="103"/>
      <x v="224"/>
      <x v="125"/>
      <x/>
      <x v="2"/>
    </i>
    <i>
      <x v="188"/>
      <x v="164"/>
      <x v="108"/>
      <x v="51"/>
      <x v="108"/>
      <x v="119"/>
      <x v="8"/>
      <x v="2"/>
    </i>
    <i>
      <x v="189"/>
      <x v="1"/>
      <x v="71"/>
      <x v="3"/>
      <x v="2"/>
      <x v="2"/>
      <x v="5"/>
      <x v="2"/>
    </i>
    <i r="7">
      <x v="3"/>
    </i>
    <i>
      <x v="190"/>
      <x v="4"/>
      <x v="2"/>
      <x v="10"/>
      <x v="27"/>
      <x v="17"/>
      <x v="10"/>
      <x v="2"/>
    </i>
    <i>
      <x v="191"/>
      <x v="5"/>
      <x v="2"/>
      <x v="10"/>
      <x v="50"/>
      <x v="117"/>
      <x v="9"/>
      <x v="2"/>
    </i>
    <i r="7">
      <x v="3"/>
    </i>
    <i>
      <x v="192"/>
      <x v="7"/>
      <x v="2"/>
      <x v="10"/>
      <x v="61"/>
      <x v="39"/>
      <x v="10"/>
      <x v="2"/>
    </i>
    <i>
      <x v="193"/>
      <x v="91"/>
      <x v="2"/>
      <x v="10"/>
      <x v="88"/>
      <x v="51"/>
      <x v="9"/>
      <x v="2"/>
    </i>
    <i>
      <x v="194"/>
      <x v="9"/>
      <x v="2"/>
      <x v="10"/>
      <x v="93"/>
      <x v="52"/>
      <x v="10"/>
      <x v="2"/>
    </i>
    <i>
      <x v="195"/>
      <x v="10"/>
      <x v="2"/>
      <x v="10"/>
      <x v="95"/>
      <x v="117"/>
      <x v="9"/>
      <x v="2"/>
    </i>
    <i>
      <x v="196"/>
      <x v="2"/>
      <x v="84"/>
      <x v="4"/>
      <x v="3"/>
      <x v="3"/>
      <x v="5"/>
      <x v="2"/>
    </i>
    <i r="7">
      <x v="3"/>
    </i>
    <i>
      <x v="197"/>
      <x v="19"/>
      <x v="2"/>
      <x v="10"/>
      <x v="253"/>
      <x v="159"/>
      <x v="9"/>
      <x v="2"/>
    </i>
    <i>
      <x v="198"/>
      <x v="164"/>
      <x v="2"/>
      <x v="10"/>
      <x v="57"/>
      <x v="154"/>
      <x v="9"/>
      <x v="2"/>
    </i>
    <i>
      <x v="199"/>
      <x v="164"/>
      <x v="2"/>
      <x v="10"/>
      <x v="138"/>
      <x v="154"/>
      <x v="9"/>
      <x v="2"/>
    </i>
    <i>
      <x v="200"/>
      <x v="13"/>
      <x v="2"/>
      <x v="10"/>
      <x v="151"/>
      <x v="117"/>
      <x v="9"/>
      <x v="2"/>
    </i>
    <i>
      <x v="201"/>
      <x v="20"/>
      <x v="25"/>
      <x v="11"/>
      <x v="5"/>
      <x v="5"/>
      <x v="5"/>
      <x v="5"/>
    </i>
    <i>
      <x v="202"/>
      <x v="21"/>
      <x v="25"/>
      <x v="11"/>
      <x v="7"/>
      <x v="6"/>
      <x v="7"/>
      <x v="2"/>
    </i>
    <i>
      <x v="203"/>
      <x v="75"/>
      <x v="25"/>
      <x v="11"/>
      <x v="26"/>
      <x v="16"/>
      <x v="5"/>
      <x v="2"/>
    </i>
    <i>
      <x v="204"/>
      <x v="23"/>
      <x v="25"/>
      <x v="11"/>
      <x v="32"/>
      <x v="18"/>
      <x v="1"/>
      <x v="2"/>
    </i>
    <i>
      <x v="205"/>
      <x v="24"/>
      <x v="25"/>
      <x v="11"/>
      <x v="40"/>
      <x v="24"/>
      <x v="5"/>
      <x v="2"/>
    </i>
    <i>
      <x v="206"/>
      <x v="3"/>
      <x v="38"/>
      <x v="5"/>
      <x v="4"/>
      <x v="4"/>
      <x/>
      <x v="2"/>
    </i>
    <i>
      <x v="207"/>
      <x v="26"/>
      <x v="25"/>
      <x v="11"/>
      <x v="68"/>
      <x v="43"/>
      <x v="1"/>
      <x v="2"/>
    </i>
    <i>
      <x v="208"/>
      <x v="27"/>
      <x v="25"/>
      <x v="11"/>
      <x v="69"/>
      <x v="44"/>
      <x v="5"/>
      <x v="2"/>
    </i>
    <i>
      <x v="209"/>
      <x v="28"/>
      <x v="25"/>
      <x v="11"/>
      <x v="79"/>
      <x v="47"/>
      <x v="1"/>
      <x v="2"/>
    </i>
    <i r="7">
      <x v="3"/>
    </i>
    <i>
      <x v="210"/>
      <x v="32"/>
      <x v="25"/>
      <x v="11"/>
      <x v="98"/>
      <x v="55"/>
      <x v="5"/>
      <x v="2"/>
    </i>
    <i>
      <x v="211"/>
      <x v="35"/>
      <x v="25"/>
      <x v="11"/>
      <x v="114"/>
      <x v="64"/>
      <x v="5"/>
      <x v="2"/>
    </i>
    <i>
      <x v="212"/>
      <x v="36"/>
      <x v="25"/>
      <x v="11"/>
      <x v="116"/>
      <x v="65"/>
      <x v="7"/>
      <x v="2"/>
    </i>
    <i>
      <x v="213"/>
      <x v="37"/>
      <x v="25"/>
      <x v="11"/>
      <x v="119"/>
      <x v="68"/>
      <x v="7"/>
      <x v="2"/>
    </i>
    <i>
      <x v="214"/>
      <x v="102"/>
      <x v="25"/>
      <x v="11"/>
      <x v="127"/>
      <x v="73"/>
      <x v="5"/>
      <x v="2"/>
    </i>
    <i r="7">
      <x v="3"/>
    </i>
    <i>
      <x v="215"/>
      <x v="38"/>
      <x v="25"/>
      <x v="11"/>
      <x v="129"/>
      <x v="75"/>
      <x v="1"/>
      <x v="2"/>
    </i>
    <i>
      <x v="216"/>
      <x v="39"/>
      <x v="25"/>
      <x v="11"/>
      <x v="142"/>
      <x v="84"/>
      <x v="5"/>
      <x v="2"/>
    </i>
    <i>
      <x v="217"/>
      <x v="164"/>
      <x v="1"/>
      <x v="7"/>
      <x v="12"/>
      <x v="59"/>
      <x v="9"/>
      <x v="2"/>
    </i>
    <i>
      <x v="218"/>
      <x v="42"/>
      <x v="25"/>
      <x v="11"/>
      <x v="147"/>
      <x v="124"/>
      <x v="5"/>
      <x v="2"/>
    </i>
    <i r="7">
      <x v="3"/>
    </i>
    <i>
      <x v="219"/>
      <x v="43"/>
      <x v="25"/>
      <x v="11"/>
      <x v="153"/>
      <x v="92"/>
      <x v="2"/>
      <x v="2"/>
    </i>
    <i>
      <x v="220"/>
      <x v="45"/>
      <x v="25"/>
      <x v="11"/>
      <x v="160"/>
      <x v="97"/>
      <x v="7"/>
      <x v="2"/>
    </i>
    <i>
      <x v="221"/>
      <x v="46"/>
      <x v="25"/>
      <x v="11"/>
      <x v="161"/>
      <x v="99"/>
      <x v="7"/>
      <x v="2"/>
    </i>
    <i>
      <x v="222"/>
      <x v="48"/>
      <x v="25"/>
      <x v="11"/>
      <x v="167"/>
      <x v="104"/>
      <x v="5"/>
      <x v="5"/>
    </i>
    <i>
      <x v="223"/>
      <x v="50"/>
      <x v="25"/>
      <x v="11"/>
      <x v="177"/>
      <x v="111"/>
      <x v="5"/>
      <x v="2"/>
    </i>
    <i>
      <x v="224"/>
      <x v="51"/>
      <x v="25"/>
      <x v="11"/>
      <x v="186"/>
      <x v="118"/>
      <x v="5"/>
      <x v="2"/>
    </i>
    <i>
      <x v="225"/>
      <x v="60"/>
      <x v="25"/>
      <x v="11"/>
      <x v="192"/>
      <x v="124"/>
      <x v="5"/>
      <x v="2"/>
    </i>
    <i r="7">
      <x v="3"/>
    </i>
    <i>
      <x v="226"/>
      <x v="53"/>
      <x v="25"/>
      <x v="11"/>
      <x v="197"/>
      <x v="127"/>
      <x v="1"/>
      <x v="2"/>
    </i>
    <i>
      <x v="227"/>
      <x v="54"/>
      <x v="25"/>
      <x v="11"/>
      <x v="198"/>
      <x v="128"/>
      <x v="5"/>
      <x v="2"/>
    </i>
    <i>
      <x v="228"/>
      <x v="164"/>
      <x v="1"/>
      <x v="7"/>
      <x v="18"/>
      <x v="59"/>
      <x v="9"/>
      <x v="5"/>
    </i>
    <i>
      <x v="229"/>
      <x v="55"/>
      <x v="25"/>
      <x v="11"/>
      <x v="199"/>
      <x v="130"/>
      <x v="7"/>
      <x v="2"/>
    </i>
    <i>
      <x v="230"/>
      <x v="58"/>
      <x v="25"/>
      <x v="11"/>
      <x v="204"/>
      <x v="133"/>
      <x v="1"/>
      <x v="2"/>
    </i>
    <i>
      <x v="231"/>
      <x v="59"/>
      <x v="25"/>
      <x v="11"/>
      <x v="205"/>
      <x v="134"/>
      <x v="7"/>
      <x v="2"/>
    </i>
    <i>
      <x v="232"/>
      <x v="61"/>
      <x v="25"/>
      <x v="11"/>
      <x v="193"/>
      <x v="138"/>
      <x v="1"/>
      <x v="5"/>
    </i>
    <i>
      <x v="233"/>
      <x v="62"/>
      <x v="25"/>
      <x v="11"/>
      <x v="217"/>
      <x v="138"/>
      <x v="1"/>
      <x v="2"/>
    </i>
    <i>
      <x v="234"/>
      <x v="64"/>
      <x v="25"/>
      <x v="11"/>
      <x v="232"/>
      <x v="145"/>
      <x v="2"/>
      <x v="2"/>
    </i>
    <i>
      <x v="235"/>
      <x v="65"/>
      <x v="25"/>
      <x v="11"/>
      <x v="234"/>
      <x v="147"/>
      <x v="5"/>
      <x v="2"/>
    </i>
    <i>
      <x v="236"/>
      <x v="67"/>
      <x v="25"/>
      <x v="11"/>
      <x v="244"/>
      <x v="153"/>
      <x v="5"/>
      <x v="2"/>
    </i>
    <i>
      <x v="237"/>
      <x v="163"/>
      <x v="25"/>
      <x v="11"/>
      <x v="258"/>
      <x v="161"/>
      <x v="9"/>
      <x v="2"/>
    </i>
    <i>
      <x v="238"/>
      <x v="22"/>
      <x v="25"/>
      <x v="11"/>
      <x v="13"/>
      <x v="10"/>
      <x v="10"/>
      <x v="2"/>
    </i>
    <i>
      <x v="239"/>
      <x v="164"/>
      <x v="1"/>
      <x v="7"/>
      <x v="83"/>
      <x v="59"/>
      <x v="9"/>
      <x v="2"/>
    </i>
    <i r="7">
      <x v="5"/>
    </i>
    <i>
      <x v="240"/>
      <x v="25"/>
      <x v="25"/>
      <x v="11"/>
      <x v="62"/>
      <x v="40"/>
      <x v="5"/>
      <x v="2"/>
    </i>
    <i>
      <x v="241"/>
      <x v="88"/>
      <x v="25"/>
      <x v="11"/>
      <x v="67"/>
      <x v="42"/>
      <x v="9"/>
      <x v="2"/>
    </i>
    <i r="7">
      <x v="3"/>
    </i>
    <i>
      <x v="242"/>
      <x v="29"/>
      <x v="25"/>
      <x v="11"/>
      <x v="85"/>
      <x v="49"/>
      <x v="5"/>
      <x v="2"/>
    </i>
    <i>
      <x v="243"/>
      <x v="30"/>
      <x v="25"/>
      <x v="11"/>
      <x v="86"/>
      <x v="50"/>
      <x v="10"/>
      <x v="2"/>
    </i>
    <i>
      <x v="244"/>
      <x v="31"/>
      <x v="25"/>
      <x v="11"/>
      <x v="96"/>
      <x v="53"/>
      <x v="10"/>
      <x v="2"/>
    </i>
    <i>
      <x v="245"/>
      <x v="33"/>
      <x v="25"/>
      <x v="11"/>
      <x v="101"/>
      <x v="57"/>
      <x v="10"/>
      <x v="2"/>
    </i>
    <i>
      <x v="246"/>
      <x v="34"/>
      <x v="25"/>
      <x v="11"/>
      <x v="111"/>
      <x v="62"/>
      <x v="10"/>
      <x v="2"/>
    </i>
    <i>
      <x v="247"/>
      <x v="40"/>
      <x v="25"/>
      <x v="11"/>
      <x v="145"/>
      <x v="86"/>
      <x v="5"/>
      <x v="2"/>
    </i>
    <i r="7">
      <x v="3"/>
    </i>
    <i>
      <x v="248"/>
      <x v="41"/>
      <x v="25"/>
      <x v="11"/>
      <x v="146"/>
      <x v="88"/>
      <x v="10"/>
      <x v="2"/>
    </i>
    <i>
      <x v="249"/>
      <x v="44"/>
      <x v="25"/>
      <x v="11"/>
      <x v="156"/>
      <x v="147"/>
      <x v="5"/>
      <x v="2"/>
    </i>
    <i>
      <x v="250"/>
      <x v="164"/>
      <x v="1"/>
      <x v="7"/>
      <x v="104"/>
      <x v="59"/>
      <x v="9"/>
      <x v="2"/>
    </i>
    <i>
      <x v="251"/>
      <x v="47"/>
      <x v="25"/>
      <x v="11"/>
      <x v="165"/>
      <x v="102"/>
      <x v="10"/>
      <x v="2"/>
    </i>
    <i>
      <x v="252"/>
      <x v="49"/>
      <x v="25"/>
      <x v="11"/>
      <x v="169"/>
      <x v="105"/>
      <x v="4"/>
      <x v="2"/>
    </i>
    <i>
      <x v="253"/>
      <x v="52"/>
      <x v="25"/>
      <x v="11"/>
      <x v="189"/>
      <x v="122"/>
      <x v="5"/>
      <x v="2"/>
    </i>
    <i r="7">
      <x v="3"/>
    </i>
    <i>
      <x v="254"/>
      <x v="56"/>
      <x v="25"/>
      <x v="11"/>
      <x v="202"/>
      <x v="131"/>
      <x v="10"/>
      <x v="2"/>
    </i>
    <i>
      <x v="255"/>
      <x v="57"/>
      <x v="25"/>
      <x v="11"/>
      <x v="203"/>
      <x v="132"/>
      <x v="1"/>
      <x v="2"/>
    </i>
    <i r="7">
      <x v="3"/>
    </i>
    <i>
      <x v="256"/>
      <x v="63"/>
      <x v="25"/>
      <x v="11"/>
      <x v="225"/>
      <x v="143"/>
      <x v="1"/>
      <x v="2"/>
    </i>
    <i>
      <x v="257"/>
      <x v="66"/>
      <x v="25"/>
      <x v="11"/>
      <x v="237"/>
      <x v="147"/>
      <x v="5"/>
      <x v="2"/>
    </i>
    <i>
      <x v="258"/>
      <x v="68"/>
      <x v="25"/>
      <x v="11"/>
      <x v="251"/>
      <x v="158"/>
      <x v="1"/>
      <x v="2"/>
    </i>
    <i r="7">
      <x v="3"/>
    </i>
    <i>
      <x v="259"/>
      <x v="164"/>
      <x v="108"/>
      <x v="122"/>
      <x v="259"/>
      <x v="162"/>
      <x v="12"/>
      <x v="7"/>
    </i>
    <i t="grand">
      <x/>
    </i>
  </rowItems>
  <colFields count="1">
    <field x="14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Sum of Nameplate Capacity (MW)" fld="1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980C8-E86C-4B05-A098-0C3362FB65E3}">
  <sheetPr>
    <tabColor rgb="FFFFFF00"/>
  </sheetPr>
  <dimension ref="A1:I35"/>
  <sheetViews>
    <sheetView workbookViewId="0">
      <selection activeCell="B10" sqref="B10"/>
    </sheetView>
  </sheetViews>
  <sheetFormatPr defaultRowHeight="15" x14ac:dyDescent="0.25"/>
  <cols>
    <col min="1" max="1" width="31.140625" customWidth="1"/>
  </cols>
  <sheetData>
    <row r="1" spans="1:9" x14ac:dyDescent="0.25">
      <c r="A1" s="1" t="s">
        <v>2103</v>
      </c>
    </row>
    <row r="2" spans="1:9" ht="90" x14ac:dyDescent="0.25">
      <c r="A2" s="9" t="s">
        <v>1172</v>
      </c>
      <c r="B2" s="9" t="s">
        <v>4</v>
      </c>
      <c r="C2" s="9" t="s">
        <v>2096</v>
      </c>
      <c r="D2" s="9" t="s">
        <v>6</v>
      </c>
      <c r="E2" s="9" t="s">
        <v>2097</v>
      </c>
      <c r="F2" s="9" t="s">
        <v>2098</v>
      </c>
      <c r="G2" s="9" t="s">
        <v>2104</v>
      </c>
      <c r="H2" s="9" t="s">
        <v>2099</v>
      </c>
      <c r="I2" s="9" t="s">
        <v>2100</v>
      </c>
    </row>
    <row r="3" spans="1:9" x14ac:dyDescent="0.25">
      <c r="A3" t="s">
        <v>356</v>
      </c>
      <c r="B3" s="5">
        <f>SUMIFS('Table 2.1a 2021--Compile'!$I$3:$I$270,'Table 2.1a 2021--Compile'!$G$3:$G$270,'Table 1.d'!$A3)</f>
        <v>0</v>
      </c>
      <c r="C3" s="5">
        <f>SUMIFS('Table 2.1a 2021--Compile'!$J$3:$J$270,'Table 2.1a 2021--Compile'!$G$3:$G$270,'Table 1.d'!$A3)</f>
        <v>56.067</v>
      </c>
      <c r="D3" s="5">
        <f>SUMIFS('Table 2.1a 2021--Compile'!$K$3:$K$270,'Table 2.1a 2021--Compile'!$G$3:$G$270,'Table 1.d'!$A3)</f>
        <v>1.5890000000000002</v>
      </c>
      <c r="E3" s="5">
        <f>SUMIFS('Table 2.1a 2021--Compile'!$L$3:$L$270,'Table 2.1a 2021--Compile'!$G$3:$G$270,'Table 1.d'!$A3)</f>
        <v>1.385</v>
      </c>
      <c r="F3" s="5">
        <f>SUMIFS('Table 2.1a 2021--Compile'!$M$3:$M$270,'Table 2.1a 2021--Compile'!$G$3:$G$270,'Table 1.d'!$A3)</f>
        <v>0</v>
      </c>
      <c r="G3" s="5">
        <f>SUMIFS('Table 2.1a 2021--Compile'!$N$3:$N$270,'Table 2.1a 2021--Compile'!$G$3:$G$270,'Table 1.d'!$A3)+SUMIFS('Table 2.1a 2021--Compile'!$O$3:$O$270,'Table 2.1a 2021--Compile'!$G$3:$G$270,'Table 1.d'!$A3)</f>
        <v>0</v>
      </c>
      <c r="H3" s="5">
        <f>SUM(B3:G3)</f>
        <v>59.040999999999997</v>
      </c>
      <c r="I3" s="55">
        <f>H3/$H$14*100</f>
        <v>1.8637450558638964</v>
      </c>
    </row>
    <row r="4" spans="1:9" x14ac:dyDescent="0.25">
      <c r="A4" t="s">
        <v>496</v>
      </c>
      <c r="B4" s="5">
        <f>SUMIFS('Table 2.1a 2021--Compile'!$I$3:$I$270,'Table 2.1a 2021--Compile'!$G$3:$G$270,'Table 1.d'!$A4)</f>
        <v>0</v>
      </c>
      <c r="C4" s="5">
        <f>SUMIFS('Table 2.1a 2021--Compile'!$J$3:$J$270,'Table 2.1a 2021--Compile'!$G$3:$G$270,'Table 1.d'!$A4)</f>
        <v>33.466999999999999</v>
      </c>
      <c r="D4" s="5">
        <f>SUMIFS('Table 2.1a 2021--Compile'!$K$3:$K$270,'Table 2.1a 2021--Compile'!$G$3:$G$270,'Table 1.d'!$A4)</f>
        <v>0</v>
      </c>
      <c r="E4" s="5">
        <f>SUMIFS('Table 2.1a 2021--Compile'!$L$3:$L$270,'Table 2.1a 2021--Compile'!$G$3:$G$270,'Table 1.d'!$A4)</f>
        <v>3.1000000000000005</v>
      </c>
      <c r="F4" s="5">
        <f>SUMIFS('Table 2.1a 2021--Compile'!$M$3:$M$270,'Table 2.1a 2021--Compile'!$G$3:$G$270,'Table 1.d'!$A4)</f>
        <v>0</v>
      </c>
      <c r="G4" s="5">
        <f>SUMIFS('Table 2.1a 2021--Compile'!$N$3:$N$270,'Table 2.1a 2021--Compile'!$G$3:$G$270,'Table 1.d'!$A4)+SUMIFS('Table 2.1a 2021--Compile'!$O$3:$O$270,'Table 2.1a 2021--Compile'!$G$3:$G$270,'Table 1.d'!$A4)</f>
        <v>0</v>
      </c>
      <c r="H4" s="5">
        <f t="shared" ref="H4:H13" si="0">SUM(B4:G4)</f>
        <v>36.567</v>
      </c>
      <c r="I4" s="55">
        <f t="shared" ref="I4:I13" si="1">H4/$H$14*100</f>
        <v>1.1543091319214631</v>
      </c>
    </row>
    <row r="5" spans="1:9" x14ac:dyDescent="0.25">
      <c r="A5" t="s">
        <v>536</v>
      </c>
      <c r="B5" s="5">
        <f>SUMIFS('Table 2.1a 2021--Compile'!$I$3:$I$270,'Table 2.1a 2021--Compile'!$G$3:$G$270,'Table 1.d'!$A5)</f>
        <v>0</v>
      </c>
      <c r="C5" s="5">
        <f>SUMIFS('Table 2.1a 2021--Compile'!$J$3:$J$270,'Table 2.1a 2021--Compile'!$G$3:$G$270,'Table 1.d'!$A5)</f>
        <v>40.284800000000011</v>
      </c>
      <c r="D5" s="5">
        <f>SUMIFS('Table 2.1a 2021--Compile'!$K$3:$K$270,'Table 2.1a 2021--Compile'!$G$3:$G$270,'Table 1.d'!$A5)</f>
        <v>1.0270000000000001</v>
      </c>
      <c r="E5" s="5">
        <f>SUMIFS('Table 2.1a 2021--Compile'!$L$3:$L$270,'Table 2.1a 2021--Compile'!$G$3:$G$270,'Table 1.d'!$A5)</f>
        <v>0.41400000000000003</v>
      </c>
      <c r="F5" s="5">
        <f>SUMIFS('Table 2.1a 2021--Compile'!$M$3:$M$270,'Table 2.1a 2021--Compile'!$G$3:$G$270,'Table 1.d'!$A5)</f>
        <v>0</v>
      </c>
      <c r="G5" s="5">
        <f>SUMIFS('Table 2.1a 2021--Compile'!$N$3:$N$270,'Table 2.1a 2021--Compile'!$G$3:$G$270,'Table 1.d'!$A5)+SUMIFS('Table 2.1a 2021--Compile'!$O$3:$O$270,'Table 2.1a 2021--Compile'!$G$3:$G$270,'Table 1.d'!$A5)</f>
        <v>0.125</v>
      </c>
      <c r="H5" s="5">
        <f t="shared" si="0"/>
        <v>41.850800000000014</v>
      </c>
      <c r="I5" s="55">
        <f t="shared" si="1"/>
        <v>1.3211026504284951</v>
      </c>
    </row>
    <row r="6" spans="1:9" x14ac:dyDescent="0.25">
      <c r="A6" t="s">
        <v>403</v>
      </c>
      <c r="B6" s="5">
        <f>SUMIFS('Table 2.1a 2021--Compile'!$I$3:$I$270,'Table 2.1a 2021--Compile'!$G$3:$G$270,'Table 1.d'!$A6)</f>
        <v>5.3</v>
      </c>
      <c r="C6" s="5">
        <f>SUMIFS('Table 2.1a 2021--Compile'!$J$3:$J$270,'Table 2.1a 2021--Compile'!$G$3:$G$270,'Table 1.d'!$A6)</f>
        <v>30.409999999999997</v>
      </c>
      <c r="D6" s="5">
        <f>SUMIFS('Table 2.1a 2021--Compile'!$K$3:$K$270,'Table 2.1a 2021--Compile'!$G$3:$G$270,'Table 1.d'!$A6)</f>
        <v>25.7</v>
      </c>
      <c r="E6" s="5">
        <f>SUMIFS('Table 2.1a 2021--Compile'!$L$3:$L$270,'Table 2.1a 2021--Compile'!$G$3:$G$270,'Table 1.d'!$A6)</f>
        <v>0</v>
      </c>
      <c r="F6" s="5">
        <f>SUMIFS('Table 2.1a 2021--Compile'!$M$3:$M$270,'Table 2.1a 2021--Compile'!$G$3:$G$270,'Table 1.d'!$A6)</f>
        <v>0</v>
      </c>
      <c r="G6" s="5">
        <f>SUMIFS('Table 2.1a 2021--Compile'!$N$3:$N$270,'Table 2.1a 2021--Compile'!$G$3:$G$270,'Table 1.d'!$A6)+SUMIFS('Table 2.1a 2021--Compile'!$O$3:$O$270,'Table 2.1a 2021--Compile'!$G$3:$G$270,'Table 1.d'!$A6)</f>
        <v>1</v>
      </c>
      <c r="H6" s="5">
        <f t="shared" si="0"/>
        <v>62.41</v>
      </c>
      <c r="I6" s="55">
        <f t="shared" si="1"/>
        <v>1.9700941538331969</v>
      </c>
    </row>
    <row r="7" spans="1:9" x14ac:dyDescent="0.25">
      <c r="A7" t="s">
        <v>218</v>
      </c>
      <c r="B7" s="5">
        <f>SUMIFS('Table 2.1a 2021--Compile'!$I$3:$I$270,'Table 2.1a 2021--Compile'!$G$3:$G$270,'Table 1.d'!$A7)</f>
        <v>0</v>
      </c>
      <c r="C7" s="5">
        <f>SUMIFS('Table 2.1a 2021--Compile'!$J$3:$J$270,'Table 2.1a 2021--Compile'!$G$3:$G$270,'Table 1.d'!$A7)</f>
        <v>39.076000000000008</v>
      </c>
      <c r="D7" s="5">
        <f>SUMIFS('Table 2.1a 2021--Compile'!$K$3:$K$270,'Table 2.1a 2021--Compile'!$G$3:$G$270,'Table 1.d'!$A7)</f>
        <v>34.199999999999996</v>
      </c>
      <c r="E7" s="5">
        <f>SUMIFS('Table 2.1a 2021--Compile'!$L$3:$L$270,'Table 2.1a 2021--Compile'!$G$3:$G$270,'Table 1.d'!$A7)</f>
        <v>9</v>
      </c>
      <c r="F7" s="5">
        <f>SUMIFS('Table 2.1a 2021--Compile'!$M$3:$M$270,'Table 2.1a 2021--Compile'!$G$3:$G$270,'Table 1.d'!$A7)</f>
        <v>0</v>
      </c>
      <c r="G7" s="5">
        <f>SUMIFS('Table 2.1a 2021--Compile'!$N$3:$N$270,'Table 2.1a 2021--Compile'!$G$3:$G$270,'Table 1.d'!$A7)+SUMIFS('Table 2.1a 2021--Compile'!$O$3:$O$270,'Table 2.1a 2021--Compile'!$G$3:$G$270,'Table 1.d'!$A7)</f>
        <v>5</v>
      </c>
      <c r="H7" s="5">
        <f t="shared" si="0"/>
        <v>87.27600000000001</v>
      </c>
      <c r="I7" s="55">
        <f t="shared" si="1"/>
        <v>2.7550382530034629</v>
      </c>
    </row>
    <row r="8" spans="1:9" x14ac:dyDescent="0.25">
      <c r="A8" t="s">
        <v>376</v>
      </c>
      <c r="B8" s="5">
        <f>SUMIFS('Table 2.1a 2021--Compile'!$I$3:$I$270,'Table 2.1a 2021--Compile'!$G$3:$G$270,'Table 1.d'!$A8)</f>
        <v>0</v>
      </c>
      <c r="C8" s="5">
        <f>SUMIFS('Table 2.1a 2021--Compile'!$J$3:$J$270,'Table 2.1a 2021--Compile'!$G$3:$G$270,'Table 1.d'!$A8)</f>
        <v>60.3</v>
      </c>
      <c r="D8" s="5">
        <f>SUMIFS('Table 2.1a 2021--Compile'!$K$3:$K$270,'Table 2.1a 2021--Compile'!$G$3:$G$270,'Table 1.d'!$A8)</f>
        <v>0</v>
      </c>
      <c r="E8" s="5">
        <f>SUMIFS('Table 2.1a 2021--Compile'!$L$3:$L$270,'Table 2.1a 2021--Compile'!$G$3:$G$270,'Table 1.d'!$A8)</f>
        <v>6.08</v>
      </c>
      <c r="F8" s="5">
        <f>SUMIFS('Table 2.1a 2021--Compile'!$M$3:$M$270,'Table 2.1a 2021--Compile'!$G$3:$G$270,'Table 1.d'!$A8)</f>
        <v>1.2E-2</v>
      </c>
      <c r="G8" s="5">
        <f>SUMIFS('Table 2.1a 2021--Compile'!$N$3:$N$270,'Table 2.1a 2021--Compile'!$G$3:$G$270,'Table 1.d'!$A8)+SUMIFS('Table 2.1a 2021--Compile'!$O$3:$O$270,'Table 2.1a 2021--Compile'!$G$3:$G$270,'Table 1.d'!$A8)</f>
        <v>0.88500000000000001</v>
      </c>
      <c r="H8" s="5">
        <f t="shared" si="0"/>
        <v>67.277000000000001</v>
      </c>
      <c r="I8" s="55">
        <f t="shared" si="1"/>
        <v>2.1237305622085563</v>
      </c>
    </row>
    <row r="9" spans="1:9" x14ac:dyDescent="0.25">
      <c r="A9" t="s">
        <v>412</v>
      </c>
      <c r="B9" s="5">
        <f>SUMIFS('Table 2.1a 2021--Compile'!$I$3:$I$270,'Table 2.1a 2021--Compile'!$G$3:$G$270,'Table 1.d'!$A9)</f>
        <v>42.7</v>
      </c>
      <c r="C9" s="5">
        <f>SUMIFS('Table 2.1a 2021--Compile'!$J$3:$J$270,'Table 2.1a 2021--Compile'!$G$3:$G$270,'Table 1.d'!$A9)</f>
        <v>32.5</v>
      </c>
      <c r="D9" s="5">
        <f>SUMIFS('Table 2.1a 2021--Compile'!$K$3:$K$270,'Table 2.1a 2021--Compile'!$G$3:$G$270,'Table 1.d'!$A9)</f>
        <v>0</v>
      </c>
      <c r="E9" s="5">
        <f>SUMIFS('Table 2.1a 2021--Compile'!$L$3:$L$270,'Table 2.1a 2021--Compile'!$G$3:$G$270,'Table 1.d'!$A9)</f>
        <v>0</v>
      </c>
      <c r="F9" s="5">
        <f>SUMIFS('Table 2.1a 2021--Compile'!$M$3:$M$270,'Table 2.1a 2021--Compile'!$G$3:$G$270,'Table 1.d'!$A9)</f>
        <v>0</v>
      </c>
      <c r="G9" s="5">
        <f>SUMIFS('Table 2.1a 2021--Compile'!$N$3:$N$270,'Table 2.1a 2021--Compile'!$G$3:$G$270,'Table 1.d'!$A9)+SUMIFS('Table 2.1a 2021--Compile'!$O$3:$O$270,'Table 2.1a 2021--Compile'!$G$3:$G$270,'Table 1.d'!$A9)</f>
        <v>0</v>
      </c>
      <c r="H9" s="5">
        <f t="shared" si="0"/>
        <v>75.2</v>
      </c>
      <c r="I9" s="55">
        <f t="shared" si="1"/>
        <v>2.3738356091693067</v>
      </c>
    </row>
    <row r="10" spans="1:9" x14ac:dyDescent="0.25">
      <c r="A10" t="s">
        <v>407</v>
      </c>
      <c r="B10" s="5">
        <f>SUMIFS('Table 2.1a 2021--Compile'!$I$3:$I$270,'Table 2.1a 2021--Compile'!$G$3:$G$270,'Table 1.d'!$A10)</f>
        <v>0</v>
      </c>
      <c r="C10" s="5">
        <f>SUMIFS('Table 2.1a 2021--Compile'!$J$3:$J$270,'Table 2.1a 2021--Compile'!$G$3:$G$270,'Table 1.d'!$A10)</f>
        <v>23.53</v>
      </c>
      <c r="D10" s="5">
        <f>SUMIFS('Table 2.1a 2021--Compile'!$K$3:$K$270,'Table 2.1a 2021--Compile'!$G$3:$G$270,'Table 1.d'!$A10)</f>
        <v>0</v>
      </c>
      <c r="E10" s="5">
        <f>SUMIFS('Table 2.1a 2021--Compile'!$L$3:$L$270,'Table 2.1a 2021--Compile'!$G$3:$G$270,'Table 1.d'!$A10)</f>
        <v>3.8600000000000008</v>
      </c>
      <c r="F10" s="5">
        <f>SUMIFS('Table 2.1a 2021--Compile'!$M$3:$M$270,'Table 2.1a 2021--Compile'!$G$3:$G$270,'Table 1.d'!$A10)</f>
        <v>1.1415</v>
      </c>
      <c r="G10" s="5">
        <f>SUMIFS('Table 2.1a 2021--Compile'!$N$3:$N$270,'Table 2.1a 2021--Compile'!$G$3:$G$270,'Table 1.d'!$A10)+SUMIFS('Table 2.1a 2021--Compile'!$O$3:$O$270,'Table 2.1a 2021--Compile'!$G$3:$G$270,'Table 1.d'!$A10)</f>
        <v>1.9890000000000003</v>
      </c>
      <c r="H10" s="5">
        <f t="shared" si="0"/>
        <v>30.520500000000002</v>
      </c>
      <c r="I10" s="55">
        <f t="shared" si="1"/>
        <v>0.96343949081983804</v>
      </c>
    </row>
    <row r="11" spans="1:9" x14ac:dyDescent="0.25">
      <c r="A11" t="s">
        <v>366</v>
      </c>
      <c r="B11" s="5">
        <f>SUMIFS('Table 2.1a 2021--Compile'!$I$3:$I$270,'Table 2.1a 2021--Compile'!$G$3:$G$270,'Table 1.d'!$A11)</f>
        <v>1616.1</v>
      </c>
      <c r="C11" s="5">
        <f>SUMIFS('Table 2.1a 2021--Compile'!$J$3:$J$270,'Table 2.1a 2021--Compile'!$G$3:$G$270,'Table 1.d'!$A11)</f>
        <v>233.49999999999997</v>
      </c>
      <c r="D11" s="5">
        <f>SUMIFS('Table 2.1a 2021--Compile'!$K$3:$K$270,'Table 2.1a 2021--Compile'!$G$3:$G$270,'Table 1.d'!$A11)</f>
        <v>191.45999999999998</v>
      </c>
      <c r="E11" s="5">
        <f>SUMIFS('Table 2.1a 2021--Compile'!$L$3:$L$270,'Table 2.1a 2021--Compile'!$G$3:$G$270,'Table 1.d'!$A11)</f>
        <v>44.5</v>
      </c>
      <c r="F11" s="5">
        <f>SUMIFS('Table 2.1a 2021--Compile'!$M$3:$M$270,'Table 2.1a 2021--Compile'!$G$3:$G$270,'Table 1.d'!$A11)</f>
        <v>1.903</v>
      </c>
      <c r="G11" s="5">
        <f>SUMIFS('Table 2.1a 2021--Compile'!$N$3:$N$270,'Table 2.1a 2021--Compile'!$G$3:$G$270,'Table 1.d'!$A11)+SUMIFS('Table 2.1a 2021--Compile'!$O$3:$O$270,'Table 2.1a 2021--Compile'!$G$3:$G$270,'Table 1.d'!$A11)</f>
        <v>89.5</v>
      </c>
      <c r="H11" s="5">
        <f t="shared" si="0"/>
        <v>2176.9629999999997</v>
      </c>
      <c r="I11" s="55">
        <f t="shared" si="1"/>
        <v>68.720110229309043</v>
      </c>
    </row>
    <row r="12" spans="1:9" x14ac:dyDescent="0.25">
      <c r="A12" t="s">
        <v>419</v>
      </c>
      <c r="B12" s="5">
        <f>SUMIFS('Table 2.1a 2021--Compile'!$I$3:$I$270,'Table 2.1a 2021--Compile'!$G$3:$G$270,'Table 1.d'!$A12)</f>
        <v>112.60000000000001</v>
      </c>
      <c r="C12" s="5">
        <f>SUMIFS('Table 2.1a 2021--Compile'!$J$3:$J$270,'Table 2.1a 2021--Compile'!$G$3:$G$270,'Table 1.d'!$A12)</f>
        <v>155.61199999999999</v>
      </c>
      <c r="D12" s="5">
        <f>SUMIFS('Table 2.1a 2021--Compile'!$K$3:$K$270,'Table 2.1a 2021--Compile'!$G$3:$G$270,'Table 1.d'!$A12)</f>
        <v>234.208</v>
      </c>
      <c r="E12" s="5">
        <f>SUMIFS('Table 2.1a 2021--Compile'!$L$3:$L$270,'Table 2.1a 2021--Compile'!$G$3:$G$270,'Table 1.d'!$A12)</f>
        <v>0</v>
      </c>
      <c r="F12" s="5">
        <f>SUMIFS('Table 2.1a 2021--Compile'!$M$3:$M$270,'Table 2.1a 2021--Compile'!$G$3:$G$270,'Table 1.d'!$A12)</f>
        <v>0</v>
      </c>
      <c r="G12" s="5">
        <f>SUMIFS('Table 2.1a 2021--Compile'!$N$3:$N$270,'Table 2.1a 2021--Compile'!$G$3:$G$270,'Table 1.d'!$A12)+SUMIFS('Table 2.1a 2021--Compile'!$O$3:$O$270,'Table 2.1a 2021--Compile'!$G$3:$G$270,'Table 1.d'!$A12)</f>
        <v>1</v>
      </c>
      <c r="H12" s="5">
        <f t="shared" si="0"/>
        <v>503.41999999999996</v>
      </c>
      <c r="I12" s="55">
        <f t="shared" si="1"/>
        <v>15.891440457021435</v>
      </c>
    </row>
    <row r="13" spans="1:9" x14ac:dyDescent="0.25">
      <c r="A13" t="s">
        <v>397</v>
      </c>
      <c r="B13" s="5">
        <f>SUMIFS('Table 2.1a 2021--Compile'!$I$3:$I$270,'Table 2.1a 2021--Compile'!$G$3:$G$270,'Table 1.d'!$A13)</f>
        <v>0</v>
      </c>
      <c r="C13" s="5">
        <f>SUMIFS('Table 2.1a 2021--Compile'!$J$3:$J$270,'Table 2.1a 2021--Compile'!$G$3:$G$270,'Table 1.d'!$A13)</f>
        <v>26.940000000000005</v>
      </c>
      <c r="D13" s="5">
        <f>SUMIFS('Table 2.1a 2021--Compile'!$K$3:$K$270,'Table 2.1a 2021--Compile'!$G$3:$G$270,'Table 1.d'!$A13)</f>
        <v>0</v>
      </c>
      <c r="E13" s="5">
        <f>SUMIFS('Table 2.1a 2021--Compile'!$L$3:$L$270,'Table 2.1a 2021--Compile'!$G$3:$G$270,'Table 1.d'!$A13)</f>
        <v>0</v>
      </c>
      <c r="F13" s="5">
        <f>SUMIFS('Table 2.1a 2021--Compile'!$M$3:$M$270,'Table 2.1a 2021--Compile'!$G$3:$G$270,'Table 1.d'!$A13)</f>
        <v>0.15359999999999999</v>
      </c>
      <c r="G13" s="5">
        <f>SUMIFS('Table 2.1a 2021--Compile'!$N$3:$N$270,'Table 2.1a 2021--Compile'!$G$3:$G$270,'Table 1.d'!$A13)+SUMIFS('Table 2.1a 2021--Compile'!$O$3:$O$270,'Table 2.1a 2021--Compile'!$G$3:$G$270,'Table 1.d'!$A13)</f>
        <v>0.25</v>
      </c>
      <c r="H13" s="5">
        <f t="shared" si="0"/>
        <v>27.343600000000006</v>
      </c>
      <c r="I13" s="55">
        <f t="shared" si="1"/>
        <v>0.86315440642130126</v>
      </c>
    </row>
    <row r="14" spans="1:9" x14ac:dyDescent="0.25">
      <c r="A14" s="3" t="s">
        <v>2101</v>
      </c>
      <c r="B14" s="56">
        <f>SUM(B3:B13)</f>
        <v>1776.6999999999998</v>
      </c>
      <c r="C14" s="56">
        <f>SUM(C3:C13)</f>
        <v>731.68680000000006</v>
      </c>
      <c r="D14" s="56">
        <f t="shared" ref="D14:H14" si="2">SUM(D3:D13)</f>
        <v>488.18399999999997</v>
      </c>
      <c r="E14" s="56">
        <f t="shared" si="2"/>
        <v>68.338999999999999</v>
      </c>
      <c r="F14" s="56">
        <f t="shared" si="2"/>
        <v>3.2100999999999997</v>
      </c>
      <c r="G14" s="56">
        <f t="shared" si="2"/>
        <v>99.748999999999995</v>
      </c>
      <c r="H14" s="56">
        <f t="shared" si="2"/>
        <v>3167.8688999999999</v>
      </c>
      <c r="I14" s="56">
        <f>SUM(I3:I13)</f>
        <v>99.999999999999986</v>
      </c>
    </row>
    <row r="15" spans="1:9" x14ac:dyDescent="0.25">
      <c r="A15" s="57" t="s">
        <v>2102</v>
      </c>
      <c r="B15" s="58"/>
      <c r="C15" s="58"/>
      <c r="D15" s="58"/>
      <c r="E15" s="58"/>
      <c r="F15" s="58"/>
      <c r="G15" s="58"/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834E8-2027-49E9-8E93-A122A5FB523A}">
  <sheetPr>
    <tabColor rgb="FFFFC000"/>
  </sheetPr>
  <dimension ref="A1:W270"/>
  <sheetViews>
    <sheetView tabSelected="1" workbookViewId="0">
      <pane ySplit="2" topLeftCell="A120" activePane="bottomLeft" state="frozen"/>
      <selection pane="bottomLeft" activeCell="C134" sqref="A134:XFD134"/>
    </sheetView>
  </sheetViews>
  <sheetFormatPr defaultRowHeight="15" x14ac:dyDescent="0.25"/>
  <cols>
    <col min="1" max="1" width="9.140625" style="10"/>
    <col min="2" max="3" width="9.140625" style="10" customWidth="1"/>
    <col min="4" max="4" width="46.28515625" bestFit="1" customWidth="1"/>
    <col min="5" max="5" width="39.42578125" bestFit="1" customWidth="1"/>
    <col min="6" max="6" width="22.85546875" bestFit="1" customWidth="1"/>
    <col min="7" max="7" width="28.28515625" bestFit="1" customWidth="1"/>
    <col min="8" max="8" width="11.28515625" style="10" bestFit="1" customWidth="1"/>
    <col min="9" max="9" width="11.28515625" style="10" customWidth="1"/>
    <col min="10" max="10" width="12.28515625" style="10" customWidth="1"/>
    <col min="11" max="11" width="13.140625" style="10" customWidth="1"/>
    <col min="12" max="13" width="10" style="10" customWidth="1"/>
    <col min="14" max="14" width="9" style="10" bestFit="1" customWidth="1"/>
    <col min="15" max="15" width="10" style="10" customWidth="1"/>
    <col min="16" max="16" width="18.7109375" bestFit="1" customWidth="1"/>
    <col min="17" max="17" width="27" customWidth="1"/>
    <col min="20" max="23" width="10" customWidth="1"/>
  </cols>
  <sheetData>
    <row r="1" spans="1:23" x14ac:dyDescent="0.25">
      <c r="A1" s="61" t="s">
        <v>2105</v>
      </c>
    </row>
    <row r="2" spans="1:23" s="8" customFormat="1" ht="30" x14ac:dyDescent="0.25">
      <c r="A2" s="9" t="s">
        <v>1174</v>
      </c>
      <c r="B2" s="9" t="s">
        <v>1173</v>
      </c>
      <c r="C2" s="9" t="s">
        <v>1855</v>
      </c>
      <c r="D2" s="4" t="s">
        <v>0</v>
      </c>
      <c r="E2" s="4" t="s">
        <v>1</v>
      </c>
      <c r="F2" s="4" t="s">
        <v>1171</v>
      </c>
      <c r="G2" s="4" t="s">
        <v>1172</v>
      </c>
      <c r="H2" s="9" t="s">
        <v>3</v>
      </c>
      <c r="I2" s="9" t="s">
        <v>4</v>
      </c>
      <c r="J2" s="9" t="s">
        <v>5</v>
      </c>
      <c r="K2" s="9" t="s">
        <v>6</v>
      </c>
      <c r="L2" s="9" t="s">
        <v>7</v>
      </c>
      <c r="M2" s="9" t="s">
        <v>502</v>
      </c>
      <c r="N2" s="9" t="s">
        <v>456</v>
      </c>
      <c r="O2" s="9" t="s">
        <v>561</v>
      </c>
      <c r="P2" s="4" t="s">
        <v>8</v>
      </c>
      <c r="Q2" s="4" t="s">
        <v>9</v>
      </c>
    </row>
    <row r="3" spans="1:23" s="30" customFormat="1" x14ac:dyDescent="0.25">
      <c r="A3" s="52" t="s">
        <v>807</v>
      </c>
      <c r="B3" s="30" t="str">
        <f>VLOOKUP($A3,'Infrastructure Pivot'!$A$5:$T$340,2,FALSE)</f>
        <v>(blank)</v>
      </c>
      <c r="C3" s="30">
        <f>VLOOKUP($A3,'Infrastructure Pivot'!$A$5:$T$340,3,FALSE)</f>
        <v>1</v>
      </c>
      <c r="D3" s="30" t="str">
        <f>VLOOKUP($A3,'Infrastructure Pivot'!$A$5:$T$340,4,FALSE)</f>
        <v>Alaska Electric Light &amp; Power Company</v>
      </c>
      <c r="E3" s="30" t="str">
        <f>VLOOKUP($A3,'Infrastructure Pivot'!$A$5:$T$340,5,FALSE)</f>
        <v>Lake Dorothy Hydroelectric Project</v>
      </c>
      <c r="F3" s="30" t="str">
        <f>VLOOKUP($A3,'Infrastructure Pivot'!$A$5:$T$340,6,FALSE)</f>
        <v>Juneau_grid</v>
      </c>
      <c r="G3" s="30" t="str">
        <f>VLOOKUP($A3,'Infrastructure Pivot'!$A$5:$T$340,7,FALSE)</f>
        <v>Southeast</v>
      </c>
      <c r="H3" s="52">
        <f>SUMIFS('Infrastructure Pivot'!$V$5:$V$340,'Infrastructure Pivot'!$A$5:$A$340,'Table 2.1a 2021--Compile'!$A3)</f>
        <v>14.3</v>
      </c>
      <c r="I3" s="52">
        <f>SUMIFS('Infrastructure Pivot'!$K$5:$K$340,'Infrastructure Pivot'!$A$5:$A$340,'Table 2.1a 2021--Compile'!$A3)+SUMIFS('Infrastructure Pivot'!$L$5:$L$340,'Infrastructure Pivot'!$A$5:$A$340,'Table 2.1a 2021--Compile'!$A3)+SUMIFS('Infrastructure Pivot'!$N$5:$N$340,'Infrastructure Pivot'!$A$5:$A$340,'Table 2.1a 2021--Compile'!$A3)+SUMIFS('Infrastructure Pivot'!$S$5:$S$340,'Infrastructure Pivot'!$A$5:$A$340,'Table 2.1a 2021--Compile'!$A3)</f>
        <v>0</v>
      </c>
      <c r="J3" s="52">
        <f>SUMIFS('Infrastructure Pivot'!$Q$5:$Q$340,'Infrastructure Pivot'!$A$5:$A$340,'Table 2.1a 2021--Compile'!$A3)</f>
        <v>0</v>
      </c>
      <c r="K3" s="52">
        <f>SUMIFS('Infrastructure Pivot'!$P$5:$P$340,'Infrastructure Pivot'!$A$5:$A$340,'Table 2.1a 2021--Compile'!$A3)</f>
        <v>14.3</v>
      </c>
      <c r="L3" s="52">
        <f>SUMIFS('Infrastructure Pivot'!$T$5:$T$340,'Infrastructure Pivot'!$A$5:$A$340,'Table 2.1a 2021--Compile'!$A3)</f>
        <v>0</v>
      </c>
      <c r="M3" s="52">
        <f>SUMIFS('Infrastructure Pivot'!$R$5:$R$340,'Infrastructure Pivot'!$A$5:$A$340,'Table 2.1a 2021--Compile'!$A3)</f>
        <v>0</v>
      </c>
      <c r="N3" s="52">
        <f>SUMIFS('Infrastructure Pivot'!$I$5:$I$340,'Infrastructure Pivot'!$A$5:$A$340,'Table 2.1a 2021--Compile'!$A3)</f>
        <v>0</v>
      </c>
      <c r="O3" s="52">
        <f>SUMIFS('Infrastructure Pivot'!$M$5:$M$340,'Infrastructure Pivot'!$A$5:$A$340,'Table 2.1a 2021--Compile'!$A3)</f>
        <v>0</v>
      </c>
      <c r="P3" s="52" t="str">
        <f>VLOOKUP($A3,'Infrastructure FINAL 2023-11-13'!$A$2:$Q$1148,17,FALSE)</f>
        <v>EIA860</v>
      </c>
      <c r="Q3" s="30" t="str">
        <f>VLOOKUP(A3,Notes!$A$2:$F$272,6,FALSE)</f>
        <v/>
      </c>
      <c r="T3" s="53"/>
      <c r="U3" s="53"/>
      <c r="V3" s="53"/>
      <c r="W3" s="53"/>
    </row>
    <row r="4" spans="1:23" s="30" customFormat="1" x14ac:dyDescent="0.25">
      <c r="A4" s="10" t="s">
        <v>813</v>
      </c>
      <c r="B4" s="30" t="str">
        <f>VLOOKUP($A4,'Infrastructure Pivot'!$A$5:$T$340,2,FALSE)</f>
        <v>(blank)</v>
      </c>
      <c r="C4" s="30">
        <f>VLOOKUP($A4,'Infrastructure Pivot'!$A$5:$T$340,3,FALSE)</f>
        <v>1</v>
      </c>
      <c r="D4" s="30" t="str">
        <f>VLOOKUP($A4,'Infrastructure Pivot'!$A$5:$T$340,4,FALSE)</f>
        <v>Alaska Electric Light &amp; Power Company</v>
      </c>
      <c r="E4" s="30" t="str">
        <f>VLOOKUP($A4,'Infrastructure Pivot'!$A$5:$T$340,5,FALSE)</f>
        <v>Lemon Creek</v>
      </c>
      <c r="F4" s="30" t="str">
        <f>VLOOKUP($A4,'Infrastructure Pivot'!$A$5:$T$340,6,FALSE)</f>
        <v>Juneau_grid</v>
      </c>
      <c r="G4" s="30" t="str">
        <f>VLOOKUP($A4,'Infrastructure Pivot'!$A$5:$T$340,7,FALSE)</f>
        <v>Southeast</v>
      </c>
      <c r="H4" s="52">
        <f>SUMIFS('Infrastructure Pivot'!$V$5:$V$340,'Infrastructure Pivot'!$A$5:$A$340,'Table 2.1a 2021--Compile'!$A4)</f>
        <v>61.7</v>
      </c>
      <c r="I4" s="52">
        <f>SUMIFS('Infrastructure Pivot'!$K$5:$K$340,'Infrastructure Pivot'!$A$5:$A$340,'Table 2.1a 2021--Compile'!$A4)+SUMIFS('Infrastructure Pivot'!$L$5:$L$340,'Infrastructure Pivot'!$A$5:$A$340,'Table 2.1a 2021--Compile'!$A4)+SUMIFS('Infrastructure Pivot'!$N$5:$N$340,'Infrastructure Pivot'!$A$5:$A$340,'Table 2.1a 2021--Compile'!$A4)+SUMIFS('Infrastructure Pivot'!$S$5:$S$340,'Infrastructure Pivot'!$A$5:$A$340,'Table 2.1a 2021--Compile'!$A4)</f>
        <v>37.200000000000003</v>
      </c>
      <c r="J4" s="52">
        <f>SUMIFS('Infrastructure Pivot'!$Q$5:$Q$340,'Infrastructure Pivot'!$A$5:$A$340,'Table 2.1a 2021--Compile'!$A4)</f>
        <v>24.500000000000004</v>
      </c>
      <c r="K4" s="52">
        <f>SUMIFS('Infrastructure Pivot'!$P$5:$P$340,'Infrastructure Pivot'!$A$5:$A$340,'Table 2.1a 2021--Compile'!$A4)</f>
        <v>0</v>
      </c>
      <c r="L4" s="52">
        <f>SUMIFS('Infrastructure Pivot'!$T$5:$T$340,'Infrastructure Pivot'!$A$5:$A$340,'Table 2.1a 2021--Compile'!$A4)</f>
        <v>0</v>
      </c>
      <c r="M4" s="52">
        <f>SUMIFS('Infrastructure Pivot'!$R$5:$R$340,'Infrastructure Pivot'!$A$5:$A$340,'Table 2.1a 2021--Compile'!$A4)</f>
        <v>0</v>
      </c>
      <c r="N4" s="52">
        <f>SUMIFS('Infrastructure Pivot'!$I$5:$I$340,'Infrastructure Pivot'!$A$5:$A$340,'Table 2.1a 2021--Compile'!$A4)</f>
        <v>0</v>
      </c>
      <c r="O4" s="52">
        <f>SUMIFS('Infrastructure Pivot'!$M$5:$M$340,'Infrastructure Pivot'!$A$5:$A$340,'Table 2.1a 2021--Compile'!$A4)</f>
        <v>0</v>
      </c>
      <c r="P4" s="52" t="str">
        <f>VLOOKUP($A4,'Infrastructure FINAL 2023-11-13'!$A$2:$Q$1148,17,FALSE)</f>
        <v>EIA860</v>
      </c>
      <c r="Q4" t="str">
        <f>VLOOKUP(A4,Notes!$A$2:$F$272,6,FALSE)</f>
        <v/>
      </c>
      <c r="T4" s="53"/>
      <c r="U4" s="53"/>
      <c r="V4" s="53"/>
      <c r="W4" s="53"/>
    </row>
    <row r="5" spans="1:23" s="30" customFormat="1" x14ac:dyDescent="0.25">
      <c r="A5" s="52" t="s">
        <v>999</v>
      </c>
      <c r="B5" s="30" t="str">
        <f>VLOOKUP($A5,'Infrastructure Pivot'!$A$5:$T$340,2,FALSE)</f>
        <v>(blank)</v>
      </c>
      <c r="C5" s="30">
        <f>VLOOKUP($A5,'Infrastructure Pivot'!$A$5:$T$340,3,FALSE)</f>
        <v>1</v>
      </c>
      <c r="D5" s="30" t="str">
        <f>VLOOKUP($A5,'Infrastructure Pivot'!$A$5:$T$340,4,FALSE)</f>
        <v>Alaska Electric Light &amp; Power Company</v>
      </c>
      <c r="E5" s="30" t="str">
        <f>VLOOKUP($A5,'Infrastructure Pivot'!$A$5:$T$340,5,FALSE)</f>
        <v>Salmon Creek 1</v>
      </c>
      <c r="F5" s="30" t="str">
        <f>VLOOKUP($A5,'Infrastructure Pivot'!$A$5:$T$340,6,FALSE)</f>
        <v>Juneau_grid</v>
      </c>
      <c r="G5" s="30" t="str">
        <f>VLOOKUP($A5,'Infrastructure Pivot'!$A$5:$T$340,7,FALSE)</f>
        <v>Southeast</v>
      </c>
      <c r="H5" s="52">
        <f>SUMIFS('Infrastructure Pivot'!$V$5:$V$340,'Infrastructure Pivot'!$A$5:$A$340,'Table 2.1a 2021--Compile'!$A5)</f>
        <v>8.5</v>
      </c>
      <c r="I5" s="52">
        <f>SUMIFS('Infrastructure Pivot'!$K$5:$K$340,'Infrastructure Pivot'!$A$5:$A$340,'Table 2.1a 2021--Compile'!$A5)+SUMIFS('Infrastructure Pivot'!$L$5:$L$340,'Infrastructure Pivot'!$A$5:$A$340,'Table 2.1a 2021--Compile'!$A5)+SUMIFS('Infrastructure Pivot'!$N$5:$N$340,'Infrastructure Pivot'!$A$5:$A$340,'Table 2.1a 2021--Compile'!$A5)+SUMIFS('Infrastructure Pivot'!$S$5:$S$340,'Infrastructure Pivot'!$A$5:$A$340,'Table 2.1a 2021--Compile'!$A5)</f>
        <v>0</v>
      </c>
      <c r="J5" s="52">
        <f>SUMIFS('Infrastructure Pivot'!$Q$5:$Q$340,'Infrastructure Pivot'!$A$5:$A$340,'Table 2.1a 2021--Compile'!$A5)</f>
        <v>0</v>
      </c>
      <c r="K5" s="52">
        <f>SUMIFS('Infrastructure Pivot'!$P$5:$P$340,'Infrastructure Pivot'!$A$5:$A$340,'Table 2.1a 2021--Compile'!$A5)</f>
        <v>8.5</v>
      </c>
      <c r="L5" s="52">
        <f>SUMIFS('Infrastructure Pivot'!$T$5:$T$340,'Infrastructure Pivot'!$A$5:$A$340,'Table 2.1a 2021--Compile'!$A5)</f>
        <v>0</v>
      </c>
      <c r="M5" s="52">
        <f>SUMIFS('Infrastructure Pivot'!$R$5:$R$340,'Infrastructure Pivot'!$A$5:$A$340,'Table 2.1a 2021--Compile'!$A5)</f>
        <v>0</v>
      </c>
      <c r="N5" s="52">
        <f>SUMIFS('Infrastructure Pivot'!$I$5:$I$340,'Infrastructure Pivot'!$A$5:$A$340,'Table 2.1a 2021--Compile'!$A5)</f>
        <v>0</v>
      </c>
      <c r="O5" s="52">
        <f>SUMIFS('Infrastructure Pivot'!$M$5:$M$340,'Infrastructure Pivot'!$A$5:$A$340,'Table 2.1a 2021--Compile'!$A5)</f>
        <v>0</v>
      </c>
      <c r="P5" s="52" t="str">
        <f>VLOOKUP($A5,'Infrastructure FINAL 2023-11-13'!$A$2:$Q$1148,17,FALSE)</f>
        <v>EIA860</v>
      </c>
      <c r="Q5" s="30" t="str">
        <f>VLOOKUP(A5,Notes!$A$2:$F$272,6,FALSE)</f>
        <v/>
      </c>
      <c r="T5" s="53"/>
      <c r="U5" s="53"/>
      <c r="V5" s="53"/>
      <c r="W5" s="53"/>
    </row>
    <row r="6" spans="1:23" s="30" customFormat="1" x14ac:dyDescent="0.25">
      <c r="A6" s="52" t="s">
        <v>1036</v>
      </c>
      <c r="B6" s="30" t="str">
        <f>VLOOKUP($A6,'Infrastructure Pivot'!$A$5:$T$340,2,FALSE)</f>
        <v>(blank)</v>
      </c>
      <c r="C6" s="30">
        <f>VLOOKUP($A6,'Infrastructure Pivot'!$A$5:$T$340,3,FALSE)</f>
        <v>1</v>
      </c>
      <c r="D6" s="30" t="str">
        <f>VLOOKUP($A6,'Infrastructure Pivot'!$A$5:$T$340,4,FALSE)</f>
        <v>Alaska Electric Light &amp; Power Company</v>
      </c>
      <c r="E6" s="30" t="str">
        <f>VLOOKUP($A6,'Infrastructure Pivot'!$A$5:$T$340,5,FALSE)</f>
        <v>Snettisham</v>
      </c>
      <c r="F6" s="30" t="str">
        <f>VLOOKUP($A6,'Infrastructure Pivot'!$A$5:$T$340,6,FALSE)</f>
        <v>Juneau_grid</v>
      </c>
      <c r="G6" s="30" t="str">
        <f>VLOOKUP($A6,'Infrastructure Pivot'!$A$5:$T$340,7,FALSE)</f>
        <v>Southeast</v>
      </c>
      <c r="H6" s="52">
        <f>SUMIFS('Infrastructure Pivot'!$V$5:$V$340,'Infrastructure Pivot'!$A$5:$A$340,'Table 2.1a 2021--Compile'!$A6)</f>
        <v>78.2</v>
      </c>
      <c r="I6" s="52">
        <f>SUMIFS('Infrastructure Pivot'!$K$5:$K$340,'Infrastructure Pivot'!$A$5:$A$340,'Table 2.1a 2021--Compile'!$A6)+SUMIFS('Infrastructure Pivot'!$L$5:$L$340,'Infrastructure Pivot'!$A$5:$A$340,'Table 2.1a 2021--Compile'!$A6)+SUMIFS('Infrastructure Pivot'!$N$5:$N$340,'Infrastructure Pivot'!$A$5:$A$340,'Table 2.1a 2021--Compile'!$A6)+SUMIFS('Infrastructure Pivot'!$S$5:$S$340,'Infrastructure Pivot'!$A$5:$A$340,'Table 2.1a 2021--Compile'!$A6)</f>
        <v>0</v>
      </c>
      <c r="J6" s="52">
        <f>SUMIFS('Infrastructure Pivot'!$Q$5:$Q$340,'Infrastructure Pivot'!$A$5:$A$340,'Table 2.1a 2021--Compile'!$A6)</f>
        <v>0</v>
      </c>
      <c r="K6" s="52">
        <f>SUMIFS('Infrastructure Pivot'!$P$5:$P$340,'Infrastructure Pivot'!$A$5:$A$340,'Table 2.1a 2021--Compile'!$A6)</f>
        <v>78.2</v>
      </c>
      <c r="L6" s="52">
        <f>SUMIFS('Infrastructure Pivot'!$T$5:$T$340,'Infrastructure Pivot'!$A$5:$A$340,'Table 2.1a 2021--Compile'!$A6)</f>
        <v>0</v>
      </c>
      <c r="M6" s="52">
        <f>SUMIFS('Infrastructure Pivot'!$R$5:$R$340,'Infrastructure Pivot'!$A$5:$A$340,'Table 2.1a 2021--Compile'!$A6)</f>
        <v>0</v>
      </c>
      <c r="N6" s="52">
        <f>SUMIFS('Infrastructure Pivot'!$I$5:$I$340,'Infrastructure Pivot'!$A$5:$A$340,'Table 2.1a 2021--Compile'!$A6)</f>
        <v>0</v>
      </c>
      <c r="O6" s="52">
        <f>SUMIFS('Infrastructure Pivot'!$M$5:$M$340,'Infrastructure Pivot'!$A$5:$A$340,'Table 2.1a 2021--Compile'!$A6)</f>
        <v>0</v>
      </c>
      <c r="P6" s="52" t="str">
        <f>VLOOKUP($A6,'Infrastructure FINAL 2023-11-13'!$A$2:$Q$1148,17,FALSE)</f>
        <v>EIA860</v>
      </c>
      <c r="Q6" s="30" t="str">
        <f>VLOOKUP(A6,Notes!$A$2:$F$272,6,FALSE)</f>
        <v/>
      </c>
      <c r="T6" s="53"/>
      <c r="U6" s="53"/>
      <c r="V6" s="53"/>
      <c r="W6" s="53"/>
    </row>
    <row r="7" spans="1:23" s="30" customFormat="1" x14ac:dyDescent="0.25">
      <c r="A7" s="52" t="s">
        <v>424</v>
      </c>
      <c r="B7" s="30" t="str">
        <f>VLOOKUP($A7,'Infrastructure Pivot'!$A$5:$T$340,2,FALSE)</f>
        <v>(blank)</v>
      </c>
      <c r="C7" s="30">
        <f>VLOOKUP($A7,'Infrastructure Pivot'!$A$5:$T$340,3,FALSE)</f>
        <v>1</v>
      </c>
      <c r="D7" s="30" t="str">
        <f>VLOOKUP($A7,'Infrastructure Pivot'!$A$5:$T$340,4,FALSE)</f>
        <v>Alaska Electric Light &amp; Power Company</v>
      </c>
      <c r="E7" s="30" t="str">
        <f>VLOOKUP($A7,'Infrastructure Pivot'!$A$5:$T$340,5,FALSE)</f>
        <v>Annex Creek</v>
      </c>
      <c r="F7" s="30" t="str">
        <f>VLOOKUP($A7,'Infrastructure Pivot'!$A$5:$T$340,6,FALSE)</f>
        <v>Juneau_grid</v>
      </c>
      <c r="G7" s="30" t="str">
        <f>VLOOKUP($A7,'Infrastructure Pivot'!$A$5:$T$340,7,FALSE)</f>
        <v>Southeast</v>
      </c>
      <c r="H7" s="52">
        <f>SUMIFS('Infrastructure Pivot'!$V$5:$V$340,'Infrastructure Pivot'!$A$5:$A$340,'Table 2.1a 2021--Compile'!$A7)</f>
        <v>4</v>
      </c>
      <c r="I7" s="52">
        <f>SUMIFS('Infrastructure Pivot'!$K$5:$K$340,'Infrastructure Pivot'!$A$5:$A$340,'Table 2.1a 2021--Compile'!$A7)+SUMIFS('Infrastructure Pivot'!$L$5:$L$340,'Infrastructure Pivot'!$A$5:$A$340,'Table 2.1a 2021--Compile'!$A7)+SUMIFS('Infrastructure Pivot'!$N$5:$N$340,'Infrastructure Pivot'!$A$5:$A$340,'Table 2.1a 2021--Compile'!$A7)+SUMIFS('Infrastructure Pivot'!$S$5:$S$340,'Infrastructure Pivot'!$A$5:$A$340,'Table 2.1a 2021--Compile'!$A7)</f>
        <v>0</v>
      </c>
      <c r="J7" s="52">
        <f>SUMIFS('Infrastructure Pivot'!$Q$5:$Q$340,'Infrastructure Pivot'!$A$5:$A$340,'Table 2.1a 2021--Compile'!$A7)</f>
        <v>0</v>
      </c>
      <c r="K7" s="52">
        <f>SUMIFS('Infrastructure Pivot'!$P$5:$P$340,'Infrastructure Pivot'!$A$5:$A$340,'Table 2.1a 2021--Compile'!$A7)</f>
        <v>4</v>
      </c>
      <c r="L7" s="52">
        <f>SUMIFS('Infrastructure Pivot'!$T$5:$T$340,'Infrastructure Pivot'!$A$5:$A$340,'Table 2.1a 2021--Compile'!$A7)</f>
        <v>0</v>
      </c>
      <c r="M7" s="52">
        <f>SUMIFS('Infrastructure Pivot'!$R$5:$R$340,'Infrastructure Pivot'!$A$5:$A$340,'Table 2.1a 2021--Compile'!$A7)</f>
        <v>0</v>
      </c>
      <c r="N7" s="52">
        <f>SUMIFS('Infrastructure Pivot'!$I$5:$I$340,'Infrastructure Pivot'!$A$5:$A$340,'Table 2.1a 2021--Compile'!$A7)</f>
        <v>0</v>
      </c>
      <c r="O7" s="52">
        <f>SUMIFS('Infrastructure Pivot'!$M$5:$M$340,'Infrastructure Pivot'!$A$5:$A$340,'Table 2.1a 2021--Compile'!$A7)</f>
        <v>0</v>
      </c>
      <c r="P7" s="52" t="str">
        <f>VLOOKUP($A7,'Infrastructure FINAL 2023-11-13'!$A$2:$Q$1148,17,FALSE)</f>
        <v>EIA860</v>
      </c>
      <c r="Q7" s="30" t="str">
        <f>VLOOKUP(A7,Notes!$A$2:$F$272,6,FALSE)</f>
        <v/>
      </c>
      <c r="T7" s="53"/>
      <c r="U7" s="53"/>
      <c r="V7" s="53"/>
      <c r="W7" s="53"/>
    </row>
    <row r="8" spans="1:23" s="30" customFormat="1" x14ac:dyDescent="0.25">
      <c r="A8" s="10" t="s">
        <v>446</v>
      </c>
      <c r="B8" s="30" t="str">
        <f>VLOOKUP($A8,'Infrastructure Pivot'!$A$5:$T$340,2,FALSE)</f>
        <v>(blank)</v>
      </c>
      <c r="C8" s="30">
        <f>VLOOKUP($A8,'Infrastructure Pivot'!$A$5:$T$340,3,FALSE)</f>
        <v>1</v>
      </c>
      <c r="D8" s="30" t="str">
        <f>VLOOKUP($A8,'Infrastructure Pivot'!$A$5:$T$340,4,FALSE)</f>
        <v>Alaska Electric Light &amp; Power Company</v>
      </c>
      <c r="E8" s="30" t="str">
        <f>VLOOKUP($A8,'Infrastructure Pivot'!$A$5:$T$340,5,FALSE)</f>
        <v>Auke Bay</v>
      </c>
      <c r="F8" s="30" t="str">
        <f>VLOOKUP($A8,'Infrastructure Pivot'!$A$5:$T$340,6,FALSE)</f>
        <v>Juneau_grid</v>
      </c>
      <c r="G8" s="30" t="str">
        <f>VLOOKUP($A8,'Infrastructure Pivot'!$A$5:$T$340,7,FALSE)</f>
        <v>Southeast</v>
      </c>
      <c r="H8" s="52">
        <f>SUMIFS('Infrastructure Pivot'!$V$5:$V$340,'Infrastructure Pivot'!$A$5:$A$340,'Table 2.1a 2021--Compile'!$A8)</f>
        <v>36.199999999999996</v>
      </c>
      <c r="I8" s="52">
        <f>SUMIFS('Infrastructure Pivot'!$K$5:$K$340,'Infrastructure Pivot'!$A$5:$A$340,'Table 2.1a 2021--Compile'!$A8)+SUMIFS('Infrastructure Pivot'!$L$5:$L$340,'Infrastructure Pivot'!$A$5:$A$340,'Table 2.1a 2021--Compile'!$A8)+SUMIFS('Infrastructure Pivot'!$N$5:$N$340,'Infrastructure Pivot'!$A$5:$A$340,'Table 2.1a 2021--Compile'!$A8)+SUMIFS('Infrastructure Pivot'!$S$5:$S$340,'Infrastructure Pivot'!$A$5:$A$340,'Table 2.1a 2021--Compile'!$A8)</f>
        <v>33.699999999999996</v>
      </c>
      <c r="J8" s="52">
        <f>SUMIFS('Infrastructure Pivot'!$Q$5:$Q$340,'Infrastructure Pivot'!$A$5:$A$340,'Table 2.1a 2021--Compile'!$A8)</f>
        <v>2.5</v>
      </c>
      <c r="K8" s="52">
        <f>SUMIFS('Infrastructure Pivot'!$P$5:$P$340,'Infrastructure Pivot'!$A$5:$A$340,'Table 2.1a 2021--Compile'!$A8)</f>
        <v>0</v>
      </c>
      <c r="L8" s="52">
        <f>SUMIFS('Infrastructure Pivot'!$T$5:$T$340,'Infrastructure Pivot'!$A$5:$A$340,'Table 2.1a 2021--Compile'!$A8)</f>
        <v>0</v>
      </c>
      <c r="M8" s="52">
        <f>SUMIFS('Infrastructure Pivot'!$R$5:$R$340,'Infrastructure Pivot'!$A$5:$A$340,'Table 2.1a 2021--Compile'!$A8)</f>
        <v>0</v>
      </c>
      <c r="N8" s="52">
        <f>SUMIFS('Infrastructure Pivot'!$I$5:$I$340,'Infrastructure Pivot'!$A$5:$A$340,'Table 2.1a 2021--Compile'!$A8)</f>
        <v>0</v>
      </c>
      <c r="O8" s="52">
        <f>SUMIFS('Infrastructure Pivot'!$M$5:$M$340,'Infrastructure Pivot'!$A$5:$A$340,'Table 2.1a 2021--Compile'!$A8)</f>
        <v>0</v>
      </c>
      <c r="P8" s="52" t="str">
        <f>VLOOKUP($A8,'Infrastructure FINAL 2023-11-13'!$A$2:$Q$1148,17,FALSE)</f>
        <v>EIA860</v>
      </c>
      <c r="Q8" t="str">
        <f>VLOOKUP(A8,Notes!$A$2:$F$272,6,FALSE)</f>
        <v/>
      </c>
      <c r="T8" s="53"/>
      <c r="U8" s="53"/>
      <c r="V8" s="53"/>
      <c r="W8" s="53"/>
    </row>
    <row r="9" spans="1:23" s="30" customFormat="1" x14ac:dyDescent="0.25">
      <c r="A9" s="52" t="s">
        <v>670</v>
      </c>
      <c r="B9" s="30" t="str">
        <f>VLOOKUP($A9,'Infrastructure Pivot'!$A$5:$T$340,2,FALSE)</f>
        <v>(blank)</v>
      </c>
      <c r="C9" s="30">
        <f>VLOOKUP($A9,'Infrastructure Pivot'!$A$5:$T$340,3,FALSE)</f>
        <v>1</v>
      </c>
      <c r="D9" s="30" t="str">
        <f>VLOOKUP($A9,'Infrastructure Pivot'!$A$5:$T$340,4,FALSE)</f>
        <v>Alaska Electric Light &amp; Power Company</v>
      </c>
      <c r="E9" s="30" t="str">
        <f>VLOOKUP($A9,'Infrastructure Pivot'!$A$5:$T$340,5,FALSE)</f>
        <v>Gold Creek</v>
      </c>
      <c r="F9" s="30" t="str">
        <f>VLOOKUP($A9,'Infrastructure Pivot'!$A$5:$T$340,6,FALSE)</f>
        <v>Juneau_grid</v>
      </c>
      <c r="G9" s="30" t="str">
        <f>VLOOKUP($A9,'Infrastructure Pivot'!$A$5:$T$340,7,FALSE)</f>
        <v>Southeast</v>
      </c>
      <c r="H9" s="52">
        <f>SUMIFS('Infrastructure Pivot'!$V$5:$V$340,'Infrastructure Pivot'!$A$5:$A$340,'Table 2.1a 2021--Compile'!$A9)</f>
        <v>9.6999999999999993</v>
      </c>
      <c r="I9" s="52">
        <f>SUMIFS('Infrastructure Pivot'!$K$5:$K$340,'Infrastructure Pivot'!$A$5:$A$340,'Table 2.1a 2021--Compile'!$A9)+SUMIFS('Infrastructure Pivot'!$L$5:$L$340,'Infrastructure Pivot'!$A$5:$A$340,'Table 2.1a 2021--Compile'!$A9)+SUMIFS('Infrastructure Pivot'!$N$5:$N$340,'Infrastructure Pivot'!$A$5:$A$340,'Table 2.1a 2021--Compile'!$A9)+SUMIFS('Infrastructure Pivot'!$S$5:$S$340,'Infrastructure Pivot'!$A$5:$A$340,'Table 2.1a 2021--Compile'!$A9)</f>
        <v>0</v>
      </c>
      <c r="J9" s="52">
        <f>SUMIFS('Infrastructure Pivot'!$Q$5:$Q$340,'Infrastructure Pivot'!$A$5:$A$340,'Table 2.1a 2021--Compile'!$A9)</f>
        <v>8.1</v>
      </c>
      <c r="K9" s="52">
        <f>SUMIFS('Infrastructure Pivot'!$P$5:$P$340,'Infrastructure Pivot'!$A$5:$A$340,'Table 2.1a 2021--Compile'!$A9)</f>
        <v>1.6</v>
      </c>
      <c r="L9" s="52">
        <f>SUMIFS('Infrastructure Pivot'!$T$5:$T$340,'Infrastructure Pivot'!$A$5:$A$340,'Table 2.1a 2021--Compile'!$A9)</f>
        <v>0</v>
      </c>
      <c r="M9" s="52">
        <f>SUMIFS('Infrastructure Pivot'!$R$5:$R$340,'Infrastructure Pivot'!$A$5:$A$340,'Table 2.1a 2021--Compile'!$A9)</f>
        <v>0</v>
      </c>
      <c r="N9" s="52">
        <f>SUMIFS('Infrastructure Pivot'!$I$5:$I$340,'Infrastructure Pivot'!$A$5:$A$340,'Table 2.1a 2021--Compile'!$A9)</f>
        <v>0</v>
      </c>
      <c r="O9" s="52">
        <f>SUMIFS('Infrastructure Pivot'!$M$5:$M$340,'Infrastructure Pivot'!$A$5:$A$340,'Table 2.1a 2021--Compile'!$A9)</f>
        <v>0</v>
      </c>
      <c r="P9" s="52" t="str">
        <f>VLOOKUP($A9,'Infrastructure FINAL 2023-11-13'!$A$2:$Q$1148,17,FALSE)</f>
        <v>EIA860</v>
      </c>
      <c r="Q9" s="30" t="str">
        <f>VLOOKUP(A9,Notes!$A$2:$F$272,6,FALSE)</f>
        <v/>
      </c>
      <c r="T9" s="53"/>
      <c r="U9" s="53"/>
      <c r="V9" s="53"/>
      <c r="W9" s="53"/>
    </row>
    <row r="10" spans="1:23" s="30" customFormat="1" x14ac:dyDescent="0.25">
      <c r="A10" s="10" t="s">
        <v>720</v>
      </c>
      <c r="B10" s="30" t="str">
        <f>VLOOKUP($A10,'Infrastructure Pivot'!$A$5:$T$340,2,FALSE)</f>
        <v>(blank)</v>
      </c>
      <c r="C10" s="30">
        <f>VLOOKUP($A10,'Infrastructure Pivot'!$A$5:$T$340,3,FALSE)</f>
        <v>1</v>
      </c>
      <c r="D10" s="30" t="str">
        <f>VLOOKUP($A10,'Infrastructure Pivot'!$A$5:$T$340,4,FALSE)</f>
        <v>Alaska Electric Light &amp; Power Company</v>
      </c>
      <c r="E10" s="30" t="str">
        <f>VLOOKUP($A10,'Infrastructure Pivot'!$A$5:$T$340,5,FALSE)</f>
        <v>Industrial Plant</v>
      </c>
      <c r="F10" s="30" t="str">
        <f>VLOOKUP($A10,'Infrastructure Pivot'!$A$5:$T$340,6,FALSE)</f>
        <v>Juneau_grid</v>
      </c>
      <c r="G10" s="30" t="str">
        <f>VLOOKUP($A10,'Infrastructure Pivot'!$A$5:$T$340,7,FALSE)</f>
        <v>Southeast</v>
      </c>
      <c r="H10" s="52">
        <f>SUMIFS('Infrastructure Pivot'!$V$5:$V$340,'Infrastructure Pivot'!$A$5:$A$340,'Table 2.1a 2021--Compile'!$A10)</f>
        <v>41.7</v>
      </c>
      <c r="I10" s="52">
        <f>SUMIFS('Infrastructure Pivot'!$K$5:$K$340,'Infrastructure Pivot'!$A$5:$A$340,'Table 2.1a 2021--Compile'!$A10)+SUMIFS('Infrastructure Pivot'!$L$5:$L$340,'Infrastructure Pivot'!$A$5:$A$340,'Table 2.1a 2021--Compile'!$A10)+SUMIFS('Infrastructure Pivot'!$N$5:$N$340,'Infrastructure Pivot'!$A$5:$A$340,'Table 2.1a 2021--Compile'!$A10)+SUMIFS('Infrastructure Pivot'!$S$5:$S$340,'Infrastructure Pivot'!$A$5:$A$340,'Table 2.1a 2021--Compile'!$A10)</f>
        <v>41.7</v>
      </c>
      <c r="J10" s="52">
        <f>SUMIFS('Infrastructure Pivot'!$Q$5:$Q$340,'Infrastructure Pivot'!$A$5:$A$340,'Table 2.1a 2021--Compile'!$A10)</f>
        <v>0</v>
      </c>
      <c r="K10" s="52">
        <f>SUMIFS('Infrastructure Pivot'!$P$5:$P$340,'Infrastructure Pivot'!$A$5:$A$340,'Table 2.1a 2021--Compile'!$A10)</f>
        <v>0</v>
      </c>
      <c r="L10" s="52">
        <f>SUMIFS('Infrastructure Pivot'!$T$5:$T$340,'Infrastructure Pivot'!$A$5:$A$340,'Table 2.1a 2021--Compile'!$A10)</f>
        <v>0</v>
      </c>
      <c r="M10" s="52">
        <f>SUMIFS('Infrastructure Pivot'!$R$5:$R$340,'Infrastructure Pivot'!$A$5:$A$340,'Table 2.1a 2021--Compile'!$A10)</f>
        <v>0</v>
      </c>
      <c r="N10" s="52">
        <f>SUMIFS('Infrastructure Pivot'!$I$5:$I$340,'Infrastructure Pivot'!$A$5:$A$340,'Table 2.1a 2021--Compile'!$A10)</f>
        <v>0</v>
      </c>
      <c r="O10" s="52">
        <f>SUMIFS('Infrastructure Pivot'!$M$5:$M$340,'Infrastructure Pivot'!$A$5:$A$340,'Table 2.1a 2021--Compile'!$A10)</f>
        <v>0</v>
      </c>
      <c r="P10" s="52" t="str">
        <f>VLOOKUP($A10,'Infrastructure FINAL 2023-11-13'!$A$2:$Q$1148,17,FALSE)</f>
        <v>EIA860</v>
      </c>
      <c r="Q10" t="str">
        <f>VLOOKUP(A10,Notes!$A$2:$F$272,6,FALSE)</f>
        <v/>
      </c>
      <c r="T10" s="53"/>
      <c r="U10" s="53"/>
      <c r="V10" s="53"/>
      <c r="W10" s="53"/>
    </row>
    <row r="11" spans="1:23" s="30" customFormat="1" x14ac:dyDescent="0.25">
      <c r="A11" s="52" t="s">
        <v>1028</v>
      </c>
      <c r="B11" s="30">
        <f>VLOOKUP($A11,'Infrastructure Pivot'!$A$5:$T$340,2,FALSE)</f>
        <v>331195</v>
      </c>
      <c r="C11" s="30">
        <f>VLOOKUP($A11,'Infrastructure Pivot'!$A$5:$T$340,3,FALSE)</f>
        <v>2</v>
      </c>
      <c r="D11" s="30" t="str">
        <f>VLOOKUP($A11,'Infrastructure Pivot'!$A$5:$T$340,4,FALSE)</f>
        <v>Alaska Power &amp; Telephone Company</v>
      </c>
      <c r="E11" s="30" t="str">
        <f>VLOOKUP($A11,'Infrastructure Pivot'!$A$5:$T$340,5,FALSE)</f>
        <v xml:space="preserve">Slana Generating Station </v>
      </c>
      <c r="F11" s="30" t="str">
        <f>VLOOKUP($A11,'Infrastructure Pivot'!$A$5:$T$340,6,FALSE)</f>
        <v>Slana_grid</v>
      </c>
      <c r="G11" s="30" t="str">
        <f>VLOOKUP($A11,'Infrastructure Pivot'!$A$5:$T$340,7,FALSE)</f>
        <v>Copper River/Chugach</v>
      </c>
      <c r="H11" s="52">
        <f>SUMIFS('Infrastructure Pivot'!$V$5:$V$340,'Infrastructure Pivot'!$A$5:$A$340,'Table 2.1a 2021--Compile'!$A11)</f>
        <v>1.0720000000000001</v>
      </c>
      <c r="I11" s="52">
        <f>SUMIFS('Infrastructure Pivot'!$K$5:$K$340,'Infrastructure Pivot'!$A$5:$A$340,'Table 2.1a 2021--Compile'!$A11)+SUMIFS('Infrastructure Pivot'!$L$5:$L$340,'Infrastructure Pivot'!$A$5:$A$340,'Table 2.1a 2021--Compile'!$A11)+SUMIFS('Infrastructure Pivot'!$N$5:$N$340,'Infrastructure Pivot'!$A$5:$A$340,'Table 2.1a 2021--Compile'!$A11)+SUMIFS('Infrastructure Pivot'!$S$5:$S$340,'Infrastructure Pivot'!$A$5:$A$340,'Table 2.1a 2021--Compile'!$A11)</f>
        <v>0</v>
      </c>
      <c r="J11" s="52">
        <f>SUMIFS('Infrastructure Pivot'!$Q$5:$Q$340,'Infrastructure Pivot'!$A$5:$A$340,'Table 2.1a 2021--Compile'!$A11)</f>
        <v>1.0720000000000001</v>
      </c>
      <c r="K11" s="52">
        <f>SUMIFS('Infrastructure Pivot'!$P$5:$P$340,'Infrastructure Pivot'!$A$5:$A$340,'Table 2.1a 2021--Compile'!$A11)</f>
        <v>0</v>
      </c>
      <c r="L11" s="52">
        <f>SUMIFS('Infrastructure Pivot'!$T$5:$T$340,'Infrastructure Pivot'!$A$5:$A$340,'Table 2.1a 2021--Compile'!$A11)</f>
        <v>0</v>
      </c>
      <c r="M11" s="52">
        <f>SUMIFS('Infrastructure Pivot'!$R$5:$R$340,'Infrastructure Pivot'!$A$5:$A$340,'Table 2.1a 2021--Compile'!$A11)</f>
        <v>0</v>
      </c>
      <c r="N11" s="52">
        <f>SUMIFS('Infrastructure Pivot'!$I$5:$I$340,'Infrastructure Pivot'!$A$5:$A$340,'Table 2.1a 2021--Compile'!$A11)</f>
        <v>0</v>
      </c>
      <c r="O11" s="52">
        <f>SUMIFS('Infrastructure Pivot'!$M$5:$M$340,'Infrastructure Pivot'!$A$5:$A$340,'Table 2.1a 2021--Compile'!$A11)</f>
        <v>0</v>
      </c>
      <c r="P11" s="52" t="str">
        <f>VLOOKUP($A11,'Infrastructure FINAL 2023-11-13'!$A$2:$Q$1148,17,FALSE)</f>
        <v>EIA860</v>
      </c>
      <c r="Q11" s="30" t="str">
        <f>VLOOKUP(A11,Notes!$A$2:$F$272,6,FALSE)</f>
        <v>Slana; Chistochina; Mentasta Lake</v>
      </c>
      <c r="T11" s="53"/>
      <c r="U11" s="53"/>
      <c r="V11" s="53"/>
      <c r="W11" s="53"/>
    </row>
    <row r="12" spans="1:23" s="30" customFormat="1" x14ac:dyDescent="0.25">
      <c r="A12" s="52" t="s">
        <v>570</v>
      </c>
      <c r="B12" s="30">
        <f>VLOOKUP($A12,'Infrastructure Pivot'!$A$5:$T$340,2,FALSE)</f>
        <v>331080</v>
      </c>
      <c r="C12" s="30">
        <f>VLOOKUP($A12,'Infrastructure Pivot'!$A$5:$T$340,3,FALSE)</f>
        <v>2</v>
      </c>
      <c r="D12" s="30" t="str">
        <f>VLOOKUP($A12,'Infrastructure Pivot'!$A$5:$T$340,4,FALSE)</f>
        <v>Alaska Power &amp; Telephone Company</v>
      </c>
      <c r="E12" s="30" t="str">
        <f>VLOOKUP($A12,'Infrastructure Pivot'!$A$5:$T$340,5,FALSE)</f>
        <v>Coffman Cove</v>
      </c>
      <c r="F12" s="30" t="str">
        <f>VLOOKUP($A12,'Infrastructure Pivot'!$A$5:$T$340,6,FALSE)</f>
        <v>Prince of Wales Is._grid</v>
      </c>
      <c r="G12" s="30" t="str">
        <f>VLOOKUP($A12,'Infrastructure Pivot'!$A$5:$T$340,7,FALSE)</f>
        <v>Southeast</v>
      </c>
      <c r="H12" s="52">
        <f>SUMIFS('Infrastructure Pivot'!$V$5:$V$340,'Infrastructure Pivot'!$A$5:$A$340,'Table 2.1a 2021--Compile'!$A12)</f>
        <v>0.7</v>
      </c>
      <c r="I12" s="52">
        <f>SUMIFS('Infrastructure Pivot'!$K$5:$K$340,'Infrastructure Pivot'!$A$5:$A$340,'Table 2.1a 2021--Compile'!$A12)+SUMIFS('Infrastructure Pivot'!$L$5:$L$340,'Infrastructure Pivot'!$A$5:$A$340,'Table 2.1a 2021--Compile'!$A12)+SUMIFS('Infrastructure Pivot'!$N$5:$N$340,'Infrastructure Pivot'!$A$5:$A$340,'Table 2.1a 2021--Compile'!$A12)+SUMIFS('Infrastructure Pivot'!$S$5:$S$340,'Infrastructure Pivot'!$A$5:$A$340,'Table 2.1a 2021--Compile'!$A12)</f>
        <v>0</v>
      </c>
      <c r="J12" s="52">
        <f>SUMIFS('Infrastructure Pivot'!$Q$5:$Q$340,'Infrastructure Pivot'!$A$5:$A$340,'Table 2.1a 2021--Compile'!$A12)</f>
        <v>0.7</v>
      </c>
      <c r="K12" s="52">
        <f>SUMIFS('Infrastructure Pivot'!$P$5:$P$340,'Infrastructure Pivot'!$A$5:$A$340,'Table 2.1a 2021--Compile'!$A12)</f>
        <v>0</v>
      </c>
      <c r="L12" s="52">
        <f>SUMIFS('Infrastructure Pivot'!$T$5:$T$340,'Infrastructure Pivot'!$A$5:$A$340,'Table 2.1a 2021--Compile'!$A12)</f>
        <v>0</v>
      </c>
      <c r="M12" s="52">
        <f>SUMIFS('Infrastructure Pivot'!$R$5:$R$340,'Infrastructure Pivot'!$A$5:$A$340,'Table 2.1a 2021--Compile'!$A12)</f>
        <v>0</v>
      </c>
      <c r="N12" s="52">
        <f>SUMIFS('Infrastructure Pivot'!$I$5:$I$340,'Infrastructure Pivot'!$A$5:$A$340,'Table 2.1a 2021--Compile'!$A12)</f>
        <v>0</v>
      </c>
      <c r="O12" s="52">
        <f>SUMIFS('Infrastructure Pivot'!$M$5:$M$340,'Infrastructure Pivot'!$A$5:$A$340,'Table 2.1a 2021--Compile'!$A12)</f>
        <v>0</v>
      </c>
      <c r="P12" s="52" t="str">
        <f>VLOOKUP($A12,'Infrastructure FINAL 2023-11-13'!$A$2:$Q$1148,17,FALSE)</f>
        <v>AEA PH Assessment</v>
      </c>
      <c r="Q12" s="30" t="str">
        <f>VLOOKUP(A12,Notes!$A$2:$F$272,6,FALSE)</f>
        <v>Craig; Klawock; Thorne Bay, Kasaan; Hollis; Hydaburg; Coffman Cove; Naukati Bay</v>
      </c>
      <c r="T12" s="53"/>
      <c r="U12" s="53"/>
      <c r="V12" s="53"/>
      <c r="W12" s="53"/>
    </row>
    <row r="13" spans="1:23" s="30" customFormat="1" x14ac:dyDescent="0.25">
      <c r="A13" s="52" t="s">
        <v>575</v>
      </c>
      <c r="B13" s="30">
        <f>VLOOKUP($A13,'Infrastructure Pivot'!$A$5:$T$340,2,FALSE)</f>
        <v>331090</v>
      </c>
      <c r="C13" s="30">
        <f>VLOOKUP($A13,'Infrastructure Pivot'!$A$5:$T$340,3,FALSE)</f>
        <v>2</v>
      </c>
      <c r="D13" s="30" t="str">
        <f>VLOOKUP($A13,'Infrastructure Pivot'!$A$5:$T$340,4,FALSE)</f>
        <v>Alaska Power &amp; Telephone Company</v>
      </c>
      <c r="E13" s="30" t="str">
        <f>VLOOKUP($A13,'Infrastructure Pivot'!$A$5:$T$340,5,FALSE)</f>
        <v>Craig</v>
      </c>
      <c r="F13" s="30" t="str">
        <f>VLOOKUP($A13,'Infrastructure Pivot'!$A$5:$T$340,6,FALSE)</f>
        <v>Prince of Wales Is._grid</v>
      </c>
      <c r="G13" s="30" t="str">
        <f>VLOOKUP($A13,'Infrastructure Pivot'!$A$5:$T$340,7,FALSE)</f>
        <v>Southeast</v>
      </c>
      <c r="H13" s="52">
        <f>SUMIFS('Infrastructure Pivot'!$V$5:$V$340,'Infrastructure Pivot'!$A$5:$A$340,'Table 2.1a 2021--Compile'!$A13)</f>
        <v>6.8</v>
      </c>
      <c r="I13" s="52">
        <f>SUMIFS('Infrastructure Pivot'!$K$5:$K$340,'Infrastructure Pivot'!$A$5:$A$340,'Table 2.1a 2021--Compile'!$A13)+SUMIFS('Infrastructure Pivot'!$L$5:$L$340,'Infrastructure Pivot'!$A$5:$A$340,'Table 2.1a 2021--Compile'!$A13)+SUMIFS('Infrastructure Pivot'!$N$5:$N$340,'Infrastructure Pivot'!$A$5:$A$340,'Table 2.1a 2021--Compile'!$A13)+SUMIFS('Infrastructure Pivot'!$S$5:$S$340,'Infrastructure Pivot'!$A$5:$A$340,'Table 2.1a 2021--Compile'!$A13)</f>
        <v>0</v>
      </c>
      <c r="J13" s="52">
        <f>SUMIFS('Infrastructure Pivot'!$Q$5:$Q$340,'Infrastructure Pivot'!$A$5:$A$340,'Table 2.1a 2021--Compile'!$A13)</f>
        <v>6.8</v>
      </c>
      <c r="K13" s="52">
        <f>SUMIFS('Infrastructure Pivot'!$P$5:$P$340,'Infrastructure Pivot'!$A$5:$A$340,'Table 2.1a 2021--Compile'!$A13)</f>
        <v>0</v>
      </c>
      <c r="L13" s="52">
        <f>SUMIFS('Infrastructure Pivot'!$T$5:$T$340,'Infrastructure Pivot'!$A$5:$A$340,'Table 2.1a 2021--Compile'!$A13)</f>
        <v>0</v>
      </c>
      <c r="M13" s="52">
        <f>SUMIFS('Infrastructure Pivot'!$R$5:$R$340,'Infrastructure Pivot'!$A$5:$A$340,'Table 2.1a 2021--Compile'!$A13)</f>
        <v>0</v>
      </c>
      <c r="N13" s="52">
        <f>SUMIFS('Infrastructure Pivot'!$I$5:$I$340,'Infrastructure Pivot'!$A$5:$A$340,'Table 2.1a 2021--Compile'!$A13)</f>
        <v>0</v>
      </c>
      <c r="O13" s="52">
        <f>SUMIFS('Infrastructure Pivot'!$M$5:$M$340,'Infrastructure Pivot'!$A$5:$A$340,'Table 2.1a 2021--Compile'!$A13)</f>
        <v>0</v>
      </c>
      <c r="P13" s="52" t="str">
        <f>VLOOKUP($A13,'Infrastructure FINAL 2023-11-13'!$A$2:$Q$1148,17,FALSE)</f>
        <v>EIA860</v>
      </c>
      <c r="Q13" s="30" t="str">
        <f>VLOOKUP(A13,Notes!$A$2:$F$272,6,FALSE)</f>
        <v>Craig; Klawock; Thorne Bay, Kasaan; Hollis; Hydaburg; Coffman Cove; Naukati Bay</v>
      </c>
      <c r="T13" s="53"/>
      <c r="U13" s="53"/>
      <c r="V13" s="53"/>
      <c r="W13" s="53"/>
    </row>
    <row r="14" spans="1:23" s="30" customFormat="1" x14ac:dyDescent="0.25">
      <c r="A14" s="52" t="s">
        <v>687</v>
      </c>
      <c r="B14" s="30">
        <f>VLOOKUP($A14,'Infrastructure Pivot'!$A$5:$T$340,2,FALSE)</f>
        <v>331120</v>
      </c>
      <c r="C14" s="30">
        <f>VLOOKUP($A14,'Infrastructure Pivot'!$A$5:$T$340,3,FALSE)</f>
        <v>2</v>
      </c>
      <c r="D14" s="30" t="str">
        <f>VLOOKUP($A14,'Infrastructure Pivot'!$A$5:$T$340,4,FALSE)</f>
        <v>Alaska Power &amp; Telephone Company</v>
      </c>
      <c r="E14" s="30" t="str">
        <f>VLOOKUP($A14,'Infrastructure Pivot'!$A$5:$T$340,5,FALSE)</f>
        <v>Haines</v>
      </c>
      <c r="F14" s="30" t="str">
        <f>VLOOKUP($A14,'Infrastructure Pivot'!$A$5:$T$340,6,FALSE)</f>
        <v>UpperLynnCanal_grid</v>
      </c>
      <c r="G14" s="30" t="str">
        <f>VLOOKUP($A14,'Infrastructure Pivot'!$A$5:$T$340,7,FALSE)</f>
        <v>Southeast</v>
      </c>
      <c r="H14" s="52">
        <f>SUMIFS('Infrastructure Pivot'!$V$5:$V$340,'Infrastructure Pivot'!$A$5:$A$340,'Table 2.1a 2021--Compile'!$A14)</f>
        <v>10.02</v>
      </c>
      <c r="I14" s="52">
        <f>SUMIFS('Infrastructure Pivot'!$K$5:$K$340,'Infrastructure Pivot'!$A$5:$A$340,'Table 2.1a 2021--Compile'!$A14)+SUMIFS('Infrastructure Pivot'!$L$5:$L$340,'Infrastructure Pivot'!$A$5:$A$340,'Table 2.1a 2021--Compile'!$A14)+SUMIFS('Infrastructure Pivot'!$N$5:$N$340,'Infrastructure Pivot'!$A$5:$A$340,'Table 2.1a 2021--Compile'!$A14)+SUMIFS('Infrastructure Pivot'!$S$5:$S$340,'Infrastructure Pivot'!$A$5:$A$340,'Table 2.1a 2021--Compile'!$A14)</f>
        <v>0</v>
      </c>
      <c r="J14" s="52">
        <f>SUMIFS('Infrastructure Pivot'!$Q$5:$Q$340,'Infrastructure Pivot'!$A$5:$A$340,'Table 2.1a 2021--Compile'!$A14)</f>
        <v>10.02</v>
      </c>
      <c r="K14" s="52">
        <f>SUMIFS('Infrastructure Pivot'!$P$5:$P$340,'Infrastructure Pivot'!$A$5:$A$340,'Table 2.1a 2021--Compile'!$A14)</f>
        <v>0</v>
      </c>
      <c r="L14" s="52">
        <f>SUMIFS('Infrastructure Pivot'!$T$5:$T$340,'Infrastructure Pivot'!$A$5:$A$340,'Table 2.1a 2021--Compile'!$A14)</f>
        <v>0</v>
      </c>
      <c r="M14" s="52">
        <f>SUMIFS('Infrastructure Pivot'!$R$5:$R$340,'Infrastructure Pivot'!$A$5:$A$340,'Table 2.1a 2021--Compile'!$A14)</f>
        <v>0</v>
      </c>
      <c r="N14" s="52">
        <f>SUMIFS('Infrastructure Pivot'!$I$5:$I$340,'Infrastructure Pivot'!$A$5:$A$340,'Table 2.1a 2021--Compile'!$A14)</f>
        <v>0</v>
      </c>
      <c r="O14" s="52">
        <f>SUMIFS('Infrastructure Pivot'!$M$5:$M$340,'Infrastructure Pivot'!$A$5:$A$340,'Table 2.1a 2021--Compile'!$A14)</f>
        <v>0</v>
      </c>
      <c r="P14" s="52" t="str">
        <f>VLOOKUP($A14,'Infrastructure FINAL 2023-11-13'!$A$2:$Q$1148,17,FALSE)</f>
        <v>EIA860</v>
      </c>
      <c r="Q14" s="30" t="str">
        <f>VLOOKUP(A14,Notes!$A$2:$F$272,6,FALSE)</f>
        <v>Part of the Alaska Power Company's grid in the Upper Lynn Canal service area.Haines, Covenant Life; Klukwan; Chilkat Valley; Skagway</v>
      </c>
      <c r="T14" s="53"/>
      <c r="U14" s="53"/>
      <c r="V14" s="53"/>
      <c r="W14" s="53"/>
    </row>
    <row r="15" spans="1:23" s="30" customFormat="1" x14ac:dyDescent="0.25">
      <c r="A15" s="52" t="s">
        <v>694</v>
      </c>
      <c r="B15" s="30">
        <f>VLOOKUP($A15,'Infrastructure Pivot'!$A$5:$T$340,2,FALSE)</f>
        <v>331140</v>
      </c>
      <c r="C15" s="30">
        <f>VLOOKUP($A15,'Infrastructure Pivot'!$A$5:$T$340,3,FALSE)</f>
        <v>2</v>
      </c>
      <c r="D15" s="30" t="str">
        <f>VLOOKUP($A15,'Infrastructure Pivot'!$A$5:$T$340,4,FALSE)</f>
        <v>Alaska Power &amp; Telephone Company</v>
      </c>
      <c r="E15" s="30" t="str">
        <f>VLOOKUP($A15,'Infrastructure Pivot'!$A$5:$T$340,5,FALSE)</f>
        <v>Hollis</v>
      </c>
      <c r="F15" s="30" t="str">
        <f>VLOOKUP($A15,'Infrastructure Pivot'!$A$5:$T$340,6,FALSE)</f>
        <v>Prince of Wales Is._grid</v>
      </c>
      <c r="G15" s="30" t="str">
        <f>VLOOKUP($A15,'Infrastructure Pivot'!$A$5:$T$340,7,FALSE)</f>
        <v>Southeast</v>
      </c>
      <c r="H15" s="52">
        <f>SUMIFS('Infrastructure Pivot'!$V$5:$V$340,'Infrastructure Pivot'!$A$5:$A$340,'Table 2.1a 2021--Compile'!$A15)</f>
        <v>0</v>
      </c>
      <c r="I15" s="52">
        <f>SUMIFS('Infrastructure Pivot'!$K$5:$K$340,'Infrastructure Pivot'!$A$5:$A$340,'Table 2.1a 2021--Compile'!$A15)+SUMIFS('Infrastructure Pivot'!$L$5:$L$340,'Infrastructure Pivot'!$A$5:$A$340,'Table 2.1a 2021--Compile'!$A15)+SUMIFS('Infrastructure Pivot'!$N$5:$N$340,'Infrastructure Pivot'!$A$5:$A$340,'Table 2.1a 2021--Compile'!$A15)+SUMIFS('Infrastructure Pivot'!$S$5:$S$340,'Infrastructure Pivot'!$A$5:$A$340,'Table 2.1a 2021--Compile'!$A15)</f>
        <v>0</v>
      </c>
      <c r="J15" s="52">
        <f>SUMIFS('Infrastructure Pivot'!$Q$5:$Q$340,'Infrastructure Pivot'!$A$5:$A$340,'Table 2.1a 2021--Compile'!$A15)</f>
        <v>0</v>
      </c>
      <c r="K15" s="52">
        <f>SUMIFS('Infrastructure Pivot'!$P$5:$P$340,'Infrastructure Pivot'!$A$5:$A$340,'Table 2.1a 2021--Compile'!$A15)</f>
        <v>0</v>
      </c>
      <c r="L15" s="52">
        <f>SUMIFS('Infrastructure Pivot'!$T$5:$T$340,'Infrastructure Pivot'!$A$5:$A$340,'Table 2.1a 2021--Compile'!$A15)</f>
        <v>0</v>
      </c>
      <c r="M15" s="52">
        <f>SUMIFS('Infrastructure Pivot'!$R$5:$R$340,'Infrastructure Pivot'!$A$5:$A$340,'Table 2.1a 2021--Compile'!$A15)</f>
        <v>0</v>
      </c>
      <c r="N15" s="52">
        <f>SUMIFS('Infrastructure Pivot'!$I$5:$I$340,'Infrastructure Pivot'!$A$5:$A$340,'Table 2.1a 2021--Compile'!$A15)</f>
        <v>0</v>
      </c>
      <c r="O15" s="52">
        <f>SUMIFS('Infrastructure Pivot'!$M$5:$M$340,'Infrastructure Pivot'!$A$5:$A$340,'Table 2.1a 2021--Compile'!$A15)</f>
        <v>0</v>
      </c>
      <c r="P15" s="52" t="str">
        <f>VLOOKUP($A15,'Infrastructure FINAL 2023-11-13'!$A$2:$Q$1148,17,FALSE)</f>
        <v>AEA PH Assessment</v>
      </c>
      <c r="Q15" s="30" t="str">
        <f>VLOOKUP(A15,Notes!$A$2:$F$272,6,FALSE)</f>
        <v>Craig; Klawock; Thorne Bay, Kasaan; Hollis; Hydaburg; Coffman Cove; Naukati Bay</v>
      </c>
      <c r="T15" s="53"/>
      <c r="U15" s="53"/>
      <c r="V15" s="53"/>
      <c r="W15" s="53"/>
    </row>
    <row r="16" spans="1:23" s="30" customFormat="1" x14ac:dyDescent="0.25">
      <c r="A16" s="52" t="s">
        <v>715</v>
      </c>
      <c r="B16" s="30">
        <f>VLOOKUP($A16,'Infrastructure Pivot'!$A$5:$T$340,2,FALSE)</f>
        <v>331150</v>
      </c>
      <c r="C16" s="30">
        <f>VLOOKUP($A16,'Infrastructure Pivot'!$A$5:$T$340,3,FALSE)</f>
        <v>2</v>
      </c>
      <c r="D16" s="30" t="str">
        <f>VLOOKUP($A16,'Infrastructure Pivot'!$A$5:$T$340,4,FALSE)</f>
        <v>Alaska Power &amp; Telephone Company</v>
      </c>
      <c r="E16" s="30" t="str">
        <f>VLOOKUP($A16,'Infrastructure Pivot'!$A$5:$T$340,5,FALSE)</f>
        <v>Hydaburg</v>
      </c>
      <c r="F16" s="30" t="str">
        <f>VLOOKUP($A16,'Infrastructure Pivot'!$A$5:$T$340,6,FALSE)</f>
        <v>Prince of Wales Is._grid</v>
      </c>
      <c r="G16" s="30" t="str">
        <f>VLOOKUP($A16,'Infrastructure Pivot'!$A$5:$T$340,7,FALSE)</f>
        <v>Southeast</v>
      </c>
      <c r="H16" s="52">
        <f>SUMIFS('Infrastructure Pivot'!$V$5:$V$340,'Infrastructure Pivot'!$A$5:$A$340,'Table 2.1a 2021--Compile'!$A16)</f>
        <v>1.4450000000000001</v>
      </c>
      <c r="I16" s="52">
        <f>SUMIFS('Infrastructure Pivot'!$K$5:$K$340,'Infrastructure Pivot'!$A$5:$A$340,'Table 2.1a 2021--Compile'!$A16)+SUMIFS('Infrastructure Pivot'!$L$5:$L$340,'Infrastructure Pivot'!$A$5:$A$340,'Table 2.1a 2021--Compile'!$A16)+SUMIFS('Infrastructure Pivot'!$N$5:$N$340,'Infrastructure Pivot'!$A$5:$A$340,'Table 2.1a 2021--Compile'!$A16)+SUMIFS('Infrastructure Pivot'!$S$5:$S$340,'Infrastructure Pivot'!$A$5:$A$340,'Table 2.1a 2021--Compile'!$A16)</f>
        <v>0</v>
      </c>
      <c r="J16" s="52">
        <f>SUMIFS('Infrastructure Pivot'!$Q$5:$Q$340,'Infrastructure Pivot'!$A$5:$A$340,'Table 2.1a 2021--Compile'!$A16)</f>
        <v>1.4450000000000001</v>
      </c>
      <c r="K16" s="52">
        <f>SUMIFS('Infrastructure Pivot'!$P$5:$P$340,'Infrastructure Pivot'!$A$5:$A$340,'Table 2.1a 2021--Compile'!$A16)</f>
        <v>0</v>
      </c>
      <c r="L16" s="52">
        <f>SUMIFS('Infrastructure Pivot'!$T$5:$T$340,'Infrastructure Pivot'!$A$5:$A$340,'Table 2.1a 2021--Compile'!$A16)</f>
        <v>0</v>
      </c>
      <c r="M16" s="52">
        <f>SUMIFS('Infrastructure Pivot'!$R$5:$R$340,'Infrastructure Pivot'!$A$5:$A$340,'Table 2.1a 2021--Compile'!$A16)</f>
        <v>0</v>
      </c>
      <c r="N16" s="52">
        <f>SUMIFS('Infrastructure Pivot'!$I$5:$I$340,'Infrastructure Pivot'!$A$5:$A$340,'Table 2.1a 2021--Compile'!$A16)</f>
        <v>0</v>
      </c>
      <c r="O16" s="52">
        <f>SUMIFS('Infrastructure Pivot'!$M$5:$M$340,'Infrastructure Pivot'!$A$5:$A$340,'Table 2.1a 2021--Compile'!$A16)</f>
        <v>0</v>
      </c>
      <c r="P16" s="52" t="str">
        <f>VLOOKUP($A16,'Infrastructure FINAL 2023-11-13'!$A$2:$Q$1148,17,FALSE)</f>
        <v>AEA PH Assessment</v>
      </c>
      <c r="Q16" s="30" t="str">
        <f>VLOOKUP(A16,Notes!$A$2:$F$272,6,FALSE)</f>
        <v>Craig; Klawock; Thorne Bay, Kasaan; Hollis; Hydaburg; Coffman Cove; Naukati Bay</v>
      </c>
      <c r="T16" s="53"/>
      <c r="U16" s="53"/>
      <c r="V16" s="53"/>
      <c r="W16" s="53"/>
    </row>
    <row r="17" spans="1:23" s="30" customFormat="1" x14ac:dyDescent="0.25">
      <c r="A17" s="60" t="s">
        <v>1492</v>
      </c>
      <c r="B17" s="30">
        <f>VLOOKUP($A17,'Infrastructure Pivot'!$A$5:$T$340,2,FALSE)</f>
        <v>331170</v>
      </c>
      <c r="C17" s="30">
        <f>VLOOKUP($A17,'Infrastructure Pivot'!$A$5:$T$340,3,FALSE)</f>
        <v>2</v>
      </c>
      <c r="D17" s="30" t="str">
        <f>VLOOKUP($A17,'Infrastructure Pivot'!$A$5:$T$340,4,FALSE)</f>
        <v>Alaska Power &amp; Telephone Company</v>
      </c>
      <c r="E17" s="30" t="str">
        <f>VLOOKUP($A17,'Infrastructure Pivot'!$A$5:$T$340,5,FALSE)</f>
        <v>Naukati Bay</v>
      </c>
      <c r="F17" s="30" t="str">
        <f>VLOOKUP($A17,'Infrastructure Pivot'!$A$5:$T$340,6,FALSE)</f>
        <v>Prince of Wales Is._grid</v>
      </c>
      <c r="G17" s="30" t="str">
        <f>VLOOKUP($A17,'Infrastructure Pivot'!$A$5:$T$340,7,FALSE)</f>
        <v>Southeast</v>
      </c>
      <c r="H17" s="52">
        <f>SUMIFS('Infrastructure Pivot'!$V$5:$V$340,'Infrastructure Pivot'!$A$5:$A$340,'Table 2.1a 2021--Compile'!$A17)</f>
        <v>0.32</v>
      </c>
      <c r="I17" s="52">
        <f>SUMIFS('Infrastructure Pivot'!$K$5:$K$340,'Infrastructure Pivot'!$A$5:$A$340,'Table 2.1a 2021--Compile'!$A17)+SUMIFS('Infrastructure Pivot'!$L$5:$L$340,'Infrastructure Pivot'!$A$5:$A$340,'Table 2.1a 2021--Compile'!$A17)+SUMIFS('Infrastructure Pivot'!$N$5:$N$340,'Infrastructure Pivot'!$A$5:$A$340,'Table 2.1a 2021--Compile'!$A17)+SUMIFS('Infrastructure Pivot'!$S$5:$S$340,'Infrastructure Pivot'!$A$5:$A$340,'Table 2.1a 2021--Compile'!$A17)</f>
        <v>0</v>
      </c>
      <c r="J17" s="52">
        <f>SUMIFS('Infrastructure Pivot'!$Q$5:$Q$340,'Infrastructure Pivot'!$A$5:$A$340,'Table 2.1a 2021--Compile'!$A17)</f>
        <v>0.32</v>
      </c>
      <c r="K17" s="52">
        <f>SUMIFS('Infrastructure Pivot'!$P$5:$P$340,'Infrastructure Pivot'!$A$5:$A$340,'Table 2.1a 2021--Compile'!$A17)</f>
        <v>0</v>
      </c>
      <c r="L17" s="52">
        <f>SUMIFS('Infrastructure Pivot'!$T$5:$T$340,'Infrastructure Pivot'!$A$5:$A$340,'Table 2.1a 2021--Compile'!$A17)</f>
        <v>0</v>
      </c>
      <c r="M17" s="52">
        <f>SUMIFS('Infrastructure Pivot'!$R$5:$R$340,'Infrastructure Pivot'!$A$5:$A$340,'Table 2.1a 2021--Compile'!$A17)</f>
        <v>0</v>
      </c>
      <c r="N17" s="52">
        <f>SUMIFS('Infrastructure Pivot'!$I$5:$I$340,'Infrastructure Pivot'!$A$5:$A$340,'Table 2.1a 2021--Compile'!$A17)</f>
        <v>0</v>
      </c>
      <c r="O17" s="52">
        <f>SUMIFS('Infrastructure Pivot'!$M$5:$M$340,'Infrastructure Pivot'!$A$5:$A$340,'Table 2.1a 2021--Compile'!$A17)</f>
        <v>0</v>
      </c>
      <c r="P17" s="52" t="str">
        <f>VLOOKUP($A17,'Infrastructure FINAL 2023-11-13'!$A$2:$Q$1148,17,FALSE)</f>
        <v>AEA PH Assessment</v>
      </c>
      <c r="Q17" s="30" t="str">
        <f>VLOOKUP(A17,Notes!$A$2:$F$272,6,FALSE)</f>
        <v>Craig; Klawock; Thorne Bay, Kasaan; Hollis; Hydaburg; Coffman Cove; Naukati Bay</v>
      </c>
      <c r="T17" s="53"/>
      <c r="U17" s="53"/>
      <c r="V17" s="53"/>
      <c r="W17" s="53"/>
    </row>
    <row r="18" spans="1:23" s="30" customFormat="1" x14ac:dyDescent="0.25">
      <c r="A18" s="52" t="s">
        <v>1027</v>
      </c>
      <c r="B18" s="30">
        <f>VLOOKUP($A18,'Infrastructure Pivot'!$A$5:$T$340,2,FALSE)</f>
        <v>331190</v>
      </c>
      <c r="C18" s="30">
        <f>VLOOKUP($A18,'Infrastructure Pivot'!$A$5:$T$340,3,FALSE)</f>
        <v>2</v>
      </c>
      <c r="D18" s="30" t="str">
        <f>VLOOKUP($A18,'Infrastructure Pivot'!$A$5:$T$340,4,FALSE)</f>
        <v>Alaska Power &amp; Telephone Company</v>
      </c>
      <c r="E18" s="30" t="str">
        <f>VLOOKUP($A18,'Infrastructure Pivot'!$A$5:$T$340,5,FALSE)</f>
        <v>Skagway</v>
      </c>
      <c r="F18" s="30" t="str">
        <f>VLOOKUP($A18,'Infrastructure Pivot'!$A$5:$T$340,6,FALSE)</f>
        <v>UpperLynnCanal_grid</v>
      </c>
      <c r="G18" s="30" t="str">
        <f>VLOOKUP($A18,'Infrastructure Pivot'!$A$5:$T$340,7,FALSE)</f>
        <v>Southeast</v>
      </c>
      <c r="H18" s="52">
        <f>SUMIFS('Infrastructure Pivot'!$V$5:$V$340,'Infrastructure Pivot'!$A$5:$A$340,'Table 2.1a 2021--Compile'!$A18)</f>
        <v>4.3849999999999998</v>
      </c>
      <c r="I18" s="52">
        <f>SUMIFS('Infrastructure Pivot'!$K$5:$K$340,'Infrastructure Pivot'!$A$5:$A$340,'Table 2.1a 2021--Compile'!$A18)+SUMIFS('Infrastructure Pivot'!$L$5:$L$340,'Infrastructure Pivot'!$A$5:$A$340,'Table 2.1a 2021--Compile'!$A18)+SUMIFS('Infrastructure Pivot'!$N$5:$N$340,'Infrastructure Pivot'!$A$5:$A$340,'Table 2.1a 2021--Compile'!$A18)+SUMIFS('Infrastructure Pivot'!$S$5:$S$340,'Infrastructure Pivot'!$A$5:$A$340,'Table 2.1a 2021--Compile'!$A18)</f>
        <v>0</v>
      </c>
      <c r="J18" s="52">
        <f>SUMIFS('Infrastructure Pivot'!$Q$5:$Q$340,'Infrastructure Pivot'!$A$5:$A$340,'Table 2.1a 2021--Compile'!$A18)</f>
        <v>3.3850000000000002</v>
      </c>
      <c r="K18" s="52">
        <f>SUMIFS('Infrastructure Pivot'!$P$5:$P$340,'Infrastructure Pivot'!$A$5:$A$340,'Table 2.1a 2021--Compile'!$A18)</f>
        <v>1</v>
      </c>
      <c r="L18" s="52">
        <f>SUMIFS('Infrastructure Pivot'!$T$5:$T$340,'Infrastructure Pivot'!$A$5:$A$340,'Table 2.1a 2021--Compile'!$A18)</f>
        <v>0</v>
      </c>
      <c r="M18" s="52">
        <f>SUMIFS('Infrastructure Pivot'!$R$5:$R$340,'Infrastructure Pivot'!$A$5:$A$340,'Table 2.1a 2021--Compile'!$A18)</f>
        <v>0</v>
      </c>
      <c r="N18" s="52">
        <f>SUMIFS('Infrastructure Pivot'!$I$5:$I$340,'Infrastructure Pivot'!$A$5:$A$340,'Table 2.1a 2021--Compile'!$A18)</f>
        <v>0</v>
      </c>
      <c r="O18" s="52">
        <f>SUMIFS('Infrastructure Pivot'!$M$5:$M$340,'Infrastructure Pivot'!$A$5:$A$340,'Table 2.1a 2021--Compile'!$A18)</f>
        <v>0</v>
      </c>
      <c r="P18" s="52" t="str">
        <f>VLOOKUP($A18,'Infrastructure FINAL 2023-11-13'!$A$2:$Q$1148,17,FALSE)</f>
        <v>EIA860</v>
      </c>
      <c r="Q18" s="30" t="str">
        <f>VLOOKUP(A18,Notes!$A$2:$F$272,6,FALSE)</f>
        <v>Part of the Alaska Power Company's grid in the Upper Lynn Canal service area.Haines, Covenant Life; Klukwan; Chilkat Valley; Skagway</v>
      </c>
      <c r="T18" s="53"/>
      <c r="U18" s="53"/>
      <c r="V18" s="53"/>
      <c r="W18" s="53"/>
    </row>
    <row r="19" spans="1:23" s="30" customFormat="1" x14ac:dyDescent="0.25">
      <c r="A19" s="52" t="s">
        <v>1082</v>
      </c>
      <c r="B19" s="30">
        <f>VLOOKUP($A19,'Infrastructure Pivot'!$A$5:$T$340,2,FALSE)</f>
        <v>331210</v>
      </c>
      <c r="C19" s="30">
        <f>VLOOKUP($A19,'Infrastructure Pivot'!$A$5:$T$340,3,FALSE)</f>
        <v>2</v>
      </c>
      <c r="D19" s="30" t="str">
        <f>VLOOKUP($A19,'Infrastructure Pivot'!$A$5:$T$340,4,FALSE)</f>
        <v>Alaska Power &amp; Telephone Company</v>
      </c>
      <c r="E19" s="30" t="str">
        <f>VLOOKUP($A19,'Infrastructure Pivot'!$A$5:$T$340,5,FALSE)</f>
        <v>Thorne Bay Plant</v>
      </c>
      <c r="F19" s="30" t="str">
        <f>VLOOKUP($A19,'Infrastructure Pivot'!$A$5:$T$340,6,FALSE)</f>
        <v>Prince of Wales Is._grid</v>
      </c>
      <c r="G19" s="30" t="str">
        <f>VLOOKUP($A19,'Infrastructure Pivot'!$A$5:$T$340,7,FALSE)</f>
        <v>Southeast</v>
      </c>
      <c r="H19" s="52">
        <f>SUMIFS('Infrastructure Pivot'!$V$5:$V$340,'Infrastructure Pivot'!$A$5:$A$340,'Table 2.1a 2021--Compile'!$A19)</f>
        <v>1</v>
      </c>
      <c r="I19" s="52">
        <f>SUMIFS('Infrastructure Pivot'!$K$5:$K$340,'Infrastructure Pivot'!$A$5:$A$340,'Table 2.1a 2021--Compile'!$A19)+SUMIFS('Infrastructure Pivot'!$L$5:$L$340,'Infrastructure Pivot'!$A$5:$A$340,'Table 2.1a 2021--Compile'!$A19)+SUMIFS('Infrastructure Pivot'!$N$5:$N$340,'Infrastructure Pivot'!$A$5:$A$340,'Table 2.1a 2021--Compile'!$A19)+SUMIFS('Infrastructure Pivot'!$S$5:$S$340,'Infrastructure Pivot'!$A$5:$A$340,'Table 2.1a 2021--Compile'!$A19)</f>
        <v>0</v>
      </c>
      <c r="J19" s="52">
        <f>SUMIFS('Infrastructure Pivot'!$Q$5:$Q$340,'Infrastructure Pivot'!$A$5:$A$340,'Table 2.1a 2021--Compile'!$A19)</f>
        <v>1</v>
      </c>
      <c r="K19" s="52">
        <f>SUMIFS('Infrastructure Pivot'!$P$5:$P$340,'Infrastructure Pivot'!$A$5:$A$340,'Table 2.1a 2021--Compile'!$A19)</f>
        <v>0</v>
      </c>
      <c r="L19" s="52">
        <f>SUMIFS('Infrastructure Pivot'!$T$5:$T$340,'Infrastructure Pivot'!$A$5:$A$340,'Table 2.1a 2021--Compile'!$A19)</f>
        <v>0</v>
      </c>
      <c r="M19" s="52">
        <f>SUMIFS('Infrastructure Pivot'!$R$5:$R$340,'Infrastructure Pivot'!$A$5:$A$340,'Table 2.1a 2021--Compile'!$A19)</f>
        <v>0</v>
      </c>
      <c r="N19" s="52">
        <f>SUMIFS('Infrastructure Pivot'!$I$5:$I$340,'Infrastructure Pivot'!$A$5:$A$340,'Table 2.1a 2021--Compile'!$A19)</f>
        <v>0</v>
      </c>
      <c r="O19" s="52">
        <f>SUMIFS('Infrastructure Pivot'!$M$5:$M$340,'Infrastructure Pivot'!$A$5:$A$340,'Table 2.1a 2021--Compile'!$A19)</f>
        <v>0</v>
      </c>
      <c r="P19" s="52" t="str">
        <f>VLOOKUP($A19,'Infrastructure FINAL 2023-11-13'!$A$2:$Q$1148,17,FALSE)</f>
        <v>EIA860</v>
      </c>
      <c r="Q19" s="30" t="str">
        <f>VLOOKUP(A19,Notes!$A$2:$F$272,6,FALSE)</f>
        <v>Craig; Klawock; Thorne Bay, Kasaan; Hollis; Hydaburg; Coffman Cove; Naukati Bay</v>
      </c>
      <c r="T19" s="53"/>
      <c r="U19" s="53"/>
      <c r="V19" s="53"/>
      <c r="W19" s="53"/>
    </row>
    <row r="20" spans="1:23" s="30" customFormat="1" x14ac:dyDescent="0.25">
      <c r="A20" s="59" t="s">
        <v>1148</v>
      </c>
      <c r="B20" s="30">
        <f>VLOOKUP($A20,'Infrastructure Pivot'!$A$5:$T$340,2,FALSE)</f>
        <v>331230</v>
      </c>
      <c r="C20" s="30">
        <f>VLOOKUP($A20,'Infrastructure Pivot'!$A$5:$T$340,3,FALSE)</f>
        <v>2</v>
      </c>
      <c r="D20" s="30" t="str">
        <f>VLOOKUP($A20,'Infrastructure Pivot'!$A$5:$T$340,4,FALSE)</f>
        <v>Alaska Power &amp; Telephone Company</v>
      </c>
      <c r="E20" s="30" t="str">
        <f>VLOOKUP($A20,'Infrastructure Pivot'!$A$5:$T$340,5,FALSE)</f>
        <v>Whale Pass</v>
      </c>
      <c r="F20" s="30" t="str">
        <f>VLOOKUP($A20,'Infrastructure Pivot'!$A$5:$T$340,6,FALSE)</f>
        <v>Whale_Pass_grid</v>
      </c>
      <c r="G20" s="30" t="str">
        <f>VLOOKUP($A20,'Infrastructure Pivot'!$A$5:$T$340,7,FALSE)</f>
        <v>Southeast</v>
      </c>
      <c r="H20" s="52">
        <f>SUMIFS('Infrastructure Pivot'!$V$5:$V$340,'Infrastructure Pivot'!$A$5:$A$340,'Table 2.1a 2021--Compile'!$A20)</f>
        <v>0.61199999999999999</v>
      </c>
      <c r="I20" s="52">
        <f>SUMIFS('Infrastructure Pivot'!$K$5:$K$340,'Infrastructure Pivot'!$A$5:$A$340,'Table 2.1a 2021--Compile'!$A20)+SUMIFS('Infrastructure Pivot'!$L$5:$L$340,'Infrastructure Pivot'!$A$5:$A$340,'Table 2.1a 2021--Compile'!$A20)+SUMIFS('Infrastructure Pivot'!$N$5:$N$340,'Infrastructure Pivot'!$A$5:$A$340,'Table 2.1a 2021--Compile'!$A20)+SUMIFS('Infrastructure Pivot'!$S$5:$S$340,'Infrastructure Pivot'!$A$5:$A$340,'Table 2.1a 2021--Compile'!$A20)</f>
        <v>0</v>
      </c>
      <c r="J20" s="52">
        <f>SUMIFS('Infrastructure Pivot'!$Q$5:$Q$340,'Infrastructure Pivot'!$A$5:$A$340,'Table 2.1a 2021--Compile'!$A20)</f>
        <v>0.61199999999999999</v>
      </c>
      <c r="K20" s="52">
        <f>SUMIFS('Infrastructure Pivot'!$P$5:$P$340,'Infrastructure Pivot'!$A$5:$A$340,'Table 2.1a 2021--Compile'!$A20)</f>
        <v>0</v>
      </c>
      <c r="L20" s="52">
        <f>SUMIFS('Infrastructure Pivot'!$T$5:$T$340,'Infrastructure Pivot'!$A$5:$A$340,'Table 2.1a 2021--Compile'!$A20)</f>
        <v>0</v>
      </c>
      <c r="M20" s="52">
        <f>SUMIFS('Infrastructure Pivot'!$R$5:$R$340,'Infrastructure Pivot'!$A$5:$A$340,'Table 2.1a 2021--Compile'!$A20)</f>
        <v>0</v>
      </c>
      <c r="N20" s="52">
        <f>SUMIFS('Infrastructure Pivot'!$I$5:$I$340,'Infrastructure Pivot'!$A$5:$A$340,'Table 2.1a 2021--Compile'!$A20)</f>
        <v>0</v>
      </c>
      <c r="O20" s="52">
        <f>SUMIFS('Infrastructure Pivot'!$M$5:$M$340,'Infrastructure Pivot'!$A$5:$A$340,'Table 2.1a 2021--Compile'!$A20)</f>
        <v>0</v>
      </c>
      <c r="P20" s="52" t="str">
        <f>VLOOKUP($A20,'Infrastructure FINAL 2023-11-13'!$A$2:$Q$1148,17,FALSE)</f>
        <v>AEA PH Assessment</v>
      </c>
      <c r="T20" s="53"/>
      <c r="U20" s="53"/>
      <c r="V20" s="53"/>
      <c r="W20" s="53"/>
    </row>
    <row r="21" spans="1:23" s="30" customFormat="1" x14ac:dyDescent="0.25">
      <c r="A21" s="52" t="s">
        <v>682</v>
      </c>
      <c r="B21" s="30">
        <f>VLOOKUP($A21,'Infrastructure Pivot'!$A$5:$T$340,2,FALSE)</f>
        <v>332010</v>
      </c>
      <c r="C21" s="30">
        <f>VLOOKUP($A21,'Infrastructure Pivot'!$A$5:$T$340,3,FALSE)</f>
        <v>2</v>
      </c>
      <c r="D21" s="30" t="str">
        <f>VLOOKUP($A21,'Infrastructure Pivot'!$A$5:$T$340,4,FALSE)</f>
        <v>Alaska Power &amp; Telephone Company</v>
      </c>
      <c r="E21" s="30" t="str">
        <f>VLOOKUP($A21,'Infrastructure Pivot'!$A$5:$T$340,5,FALSE)</f>
        <v>Gustavus</v>
      </c>
      <c r="F21" s="30" t="str">
        <f>VLOOKUP($A21,'Infrastructure Pivot'!$A$5:$T$340,6,FALSE)</f>
        <v>Gustavus_grid</v>
      </c>
      <c r="G21" s="30" t="str">
        <f>VLOOKUP($A21,'Infrastructure Pivot'!$A$5:$T$340,7,FALSE)</f>
        <v>Southeast</v>
      </c>
      <c r="H21" s="52">
        <f>SUMIFS('Infrastructure Pivot'!$V$5:$V$340,'Infrastructure Pivot'!$A$5:$A$340,'Table 2.1a 2021--Compile'!$A21)</f>
        <v>2.2000000000000002</v>
      </c>
      <c r="I21" s="52">
        <f>SUMIFS('Infrastructure Pivot'!$K$5:$K$340,'Infrastructure Pivot'!$A$5:$A$340,'Table 2.1a 2021--Compile'!$A21)+SUMIFS('Infrastructure Pivot'!$L$5:$L$340,'Infrastructure Pivot'!$A$5:$A$340,'Table 2.1a 2021--Compile'!$A21)+SUMIFS('Infrastructure Pivot'!$N$5:$N$340,'Infrastructure Pivot'!$A$5:$A$340,'Table 2.1a 2021--Compile'!$A21)+SUMIFS('Infrastructure Pivot'!$S$5:$S$340,'Infrastructure Pivot'!$A$5:$A$340,'Table 2.1a 2021--Compile'!$A21)</f>
        <v>0</v>
      </c>
      <c r="J21" s="52">
        <f>SUMIFS('Infrastructure Pivot'!$Q$5:$Q$340,'Infrastructure Pivot'!$A$5:$A$340,'Table 2.1a 2021--Compile'!$A21)</f>
        <v>1.4</v>
      </c>
      <c r="K21" s="52">
        <f>SUMIFS('Infrastructure Pivot'!$P$5:$P$340,'Infrastructure Pivot'!$A$5:$A$340,'Table 2.1a 2021--Compile'!$A21)</f>
        <v>0.8</v>
      </c>
      <c r="L21" s="52">
        <f>SUMIFS('Infrastructure Pivot'!$T$5:$T$340,'Infrastructure Pivot'!$A$5:$A$340,'Table 2.1a 2021--Compile'!$A21)</f>
        <v>0</v>
      </c>
      <c r="M21" s="52">
        <f>SUMIFS('Infrastructure Pivot'!$R$5:$R$340,'Infrastructure Pivot'!$A$5:$A$340,'Table 2.1a 2021--Compile'!$A21)</f>
        <v>0</v>
      </c>
      <c r="N21" s="52">
        <f>SUMIFS('Infrastructure Pivot'!$I$5:$I$340,'Infrastructure Pivot'!$A$5:$A$340,'Table 2.1a 2021--Compile'!$A21)</f>
        <v>0</v>
      </c>
      <c r="O21" s="52">
        <f>SUMIFS('Infrastructure Pivot'!$M$5:$M$340,'Infrastructure Pivot'!$A$5:$A$340,'Table 2.1a 2021--Compile'!$A21)</f>
        <v>0</v>
      </c>
      <c r="P21" s="52">
        <f>VLOOKUP($A21,'Infrastructure FINAL 2023-11-13'!$A$2:$Q$1148,17,FALSE)</f>
        <v>0</v>
      </c>
      <c r="Q21" s="30" t="str">
        <f>VLOOKUP(A21,Notes!$A$2:$F$272,6,FALSE)</f>
        <v/>
      </c>
      <c r="T21" s="53"/>
      <c r="U21" s="53"/>
      <c r="V21" s="53"/>
      <c r="W21" s="53"/>
    </row>
    <row r="22" spans="1:23" s="30" customFormat="1" x14ac:dyDescent="0.25">
      <c r="A22" s="52" t="s">
        <v>482</v>
      </c>
      <c r="B22" s="30" t="str">
        <f>VLOOKUP($A22,'Infrastructure Pivot'!$A$5:$T$340,2,FALSE)</f>
        <v>(blank)</v>
      </c>
      <c r="C22" s="30">
        <f>VLOOKUP($A22,'Infrastructure Pivot'!$A$5:$T$340,3,FALSE)</f>
        <v>2</v>
      </c>
      <c r="D22" s="30" t="str">
        <f>VLOOKUP($A22,'Infrastructure Pivot'!$A$5:$T$340,4,FALSE)</f>
        <v>Alaska Power &amp; Telephone Company</v>
      </c>
      <c r="E22" s="30" t="str">
        <f>VLOOKUP($A22,'Infrastructure Pivot'!$A$5:$T$340,5,FALSE)</f>
        <v>Black Bear Lake</v>
      </c>
      <c r="F22" s="30" t="str">
        <f>VLOOKUP($A22,'Infrastructure Pivot'!$A$5:$T$340,6,FALSE)</f>
        <v>Prince of Wales Is._grid</v>
      </c>
      <c r="G22" s="30" t="str">
        <f>VLOOKUP($A22,'Infrastructure Pivot'!$A$5:$T$340,7,FALSE)</f>
        <v>Southeast</v>
      </c>
      <c r="H22" s="52">
        <f>SUMIFS('Infrastructure Pivot'!$V$5:$V$340,'Infrastructure Pivot'!$A$5:$A$340,'Table 2.1a 2021--Compile'!$A22)</f>
        <v>4.5</v>
      </c>
      <c r="I22" s="52">
        <f>SUMIFS('Infrastructure Pivot'!$K$5:$K$340,'Infrastructure Pivot'!$A$5:$A$340,'Table 2.1a 2021--Compile'!$A22)+SUMIFS('Infrastructure Pivot'!$L$5:$L$340,'Infrastructure Pivot'!$A$5:$A$340,'Table 2.1a 2021--Compile'!$A22)+SUMIFS('Infrastructure Pivot'!$N$5:$N$340,'Infrastructure Pivot'!$A$5:$A$340,'Table 2.1a 2021--Compile'!$A22)+SUMIFS('Infrastructure Pivot'!$S$5:$S$340,'Infrastructure Pivot'!$A$5:$A$340,'Table 2.1a 2021--Compile'!$A22)</f>
        <v>0</v>
      </c>
      <c r="J22" s="52">
        <f>SUMIFS('Infrastructure Pivot'!$Q$5:$Q$340,'Infrastructure Pivot'!$A$5:$A$340,'Table 2.1a 2021--Compile'!$A22)</f>
        <v>0</v>
      </c>
      <c r="K22" s="52">
        <f>SUMIFS('Infrastructure Pivot'!$P$5:$P$340,'Infrastructure Pivot'!$A$5:$A$340,'Table 2.1a 2021--Compile'!$A22)</f>
        <v>4.5</v>
      </c>
      <c r="L22" s="52">
        <f>SUMIFS('Infrastructure Pivot'!$T$5:$T$340,'Infrastructure Pivot'!$A$5:$A$340,'Table 2.1a 2021--Compile'!$A22)</f>
        <v>0</v>
      </c>
      <c r="M22" s="52">
        <f>SUMIFS('Infrastructure Pivot'!$R$5:$R$340,'Infrastructure Pivot'!$A$5:$A$340,'Table 2.1a 2021--Compile'!$A22)</f>
        <v>0</v>
      </c>
      <c r="N22" s="52">
        <f>SUMIFS('Infrastructure Pivot'!$I$5:$I$340,'Infrastructure Pivot'!$A$5:$A$340,'Table 2.1a 2021--Compile'!$A22)</f>
        <v>0</v>
      </c>
      <c r="O22" s="52">
        <f>SUMIFS('Infrastructure Pivot'!$M$5:$M$340,'Infrastructure Pivot'!$A$5:$A$340,'Table 2.1a 2021--Compile'!$A22)</f>
        <v>0</v>
      </c>
      <c r="P22" s="52" t="str">
        <f>VLOOKUP($A22,'Infrastructure FINAL 2023-11-13'!$A$2:$Q$1148,17,FALSE)</f>
        <v>EIA860</v>
      </c>
      <c r="Q22" s="30" t="str">
        <f>VLOOKUP(A22,Notes!$A$2:$F$272,6,FALSE)</f>
        <v>Craig; Klawock; Thorne Bay, Kasaan; Hollis; Hydaburg; Coffman Cove; Naukati Bay</v>
      </c>
      <c r="T22" s="53"/>
      <c r="U22" s="53"/>
      <c r="V22" s="53"/>
      <c r="W22" s="53"/>
    </row>
    <row r="23" spans="1:23" s="30" customFormat="1" x14ac:dyDescent="0.25">
      <c r="A23" s="52" t="s">
        <v>668</v>
      </c>
      <c r="B23" s="30" t="str">
        <f>VLOOKUP($A23,'Infrastructure Pivot'!$A$5:$T$340,2,FALSE)</f>
        <v>(blank)</v>
      </c>
      <c r="C23" s="30">
        <f>VLOOKUP($A23,'Infrastructure Pivot'!$A$5:$T$340,3,FALSE)</f>
        <v>2</v>
      </c>
      <c r="D23" s="30" t="str">
        <f>VLOOKUP($A23,'Infrastructure Pivot'!$A$5:$T$340,4,FALSE)</f>
        <v>Alaska Power &amp; Telephone Company</v>
      </c>
      <c r="E23" s="30" t="str">
        <f>VLOOKUP($A23,'Infrastructure Pivot'!$A$5:$T$340,5,FALSE)</f>
        <v>Goat Lake Hydro</v>
      </c>
      <c r="F23" s="30" t="str">
        <f>VLOOKUP($A23,'Infrastructure Pivot'!$A$5:$T$340,6,FALSE)</f>
        <v>UpperLynnCanal_grid</v>
      </c>
      <c r="G23" s="30" t="str">
        <f>VLOOKUP($A23,'Infrastructure Pivot'!$A$5:$T$340,7,FALSE)</f>
        <v>Southeast</v>
      </c>
      <c r="H23" s="52">
        <f>SUMIFS('Infrastructure Pivot'!$V$5:$V$340,'Infrastructure Pivot'!$A$5:$A$340,'Table 2.1a 2021--Compile'!$A23)</f>
        <v>4</v>
      </c>
      <c r="I23" s="52">
        <f>SUMIFS('Infrastructure Pivot'!$K$5:$K$340,'Infrastructure Pivot'!$A$5:$A$340,'Table 2.1a 2021--Compile'!$A23)+SUMIFS('Infrastructure Pivot'!$L$5:$L$340,'Infrastructure Pivot'!$A$5:$A$340,'Table 2.1a 2021--Compile'!$A23)+SUMIFS('Infrastructure Pivot'!$N$5:$N$340,'Infrastructure Pivot'!$A$5:$A$340,'Table 2.1a 2021--Compile'!$A23)+SUMIFS('Infrastructure Pivot'!$S$5:$S$340,'Infrastructure Pivot'!$A$5:$A$340,'Table 2.1a 2021--Compile'!$A23)</f>
        <v>0</v>
      </c>
      <c r="J23" s="52">
        <f>SUMIFS('Infrastructure Pivot'!$Q$5:$Q$340,'Infrastructure Pivot'!$A$5:$A$340,'Table 2.1a 2021--Compile'!$A23)</f>
        <v>0</v>
      </c>
      <c r="K23" s="52">
        <f>SUMIFS('Infrastructure Pivot'!$P$5:$P$340,'Infrastructure Pivot'!$A$5:$A$340,'Table 2.1a 2021--Compile'!$A23)</f>
        <v>4</v>
      </c>
      <c r="L23" s="52">
        <f>SUMIFS('Infrastructure Pivot'!$T$5:$T$340,'Infrastructure Pivot'!$A$5:$A$340,'Table 2.1a 2021--Compile'!$A23)</f>
        <v>0</v>
      </c>
      <c r="M23" s="52">
        <f>SUMIFS('Infrastructure Pivot'!$R$5:$R$340,'Infrastructure Pivot'!$A$5:$A$340,'Table 2.1a 2021--Compile'!$A23)</f>
        <v>0</v>
      </c>
      <c r="N23" s="52">
        <f>SUMIFS('Infrastructure Pivot'!$I$5:$I$340,'Infrastructure Pivot'!$A$5:$A$340,'Table 2.1a 2021--Compile'!$A23)</f>
        <v>0</v>
      </c>
      <c r="O23" s="52">
        <f>SUMIFS('Infrastructure Pivot'!$M$5:$M$340,'Infrastructure Pivot'!$A$5:$A$340,'Table 2.1a 2021--Compile'!$A23)</f>
        <v>0</v>
      </c>
      <c r="P23" s="52" t="str">
        <f>VLOOKUP($A23,'Infrastructure FINAL 2023-11-13'!$A$2:$Q$1148,17,FALSE)</f>
        <v>EIA860</v>
      </c>
      <c r="Q23" s="30" t="str">
        <f>VLOOKUP(A23,Notes!$A$2:$F$272,6,FALSE)</f>
        <v>Part of the Alaska Power Company's grid in the Upper Lynn Canal service area.Haines, Covenant Life; Klukwan; Chilkat Valley; Skagway</v>
      </c>
      <c r="T23" s="53"/>
      <c r="U23" s="53"/>
      <c r="V23" s="53"/>
      <c r="W23" s="53"/>
    </row>
    <row r="24" spans="1:23" s="30" customFormat="1" x14ac:dyDescent="0.25">
      <c r="A24" s="52" t="s">
        <v>744</v>
      </c>
      <c r="B24" s="30" t="str">
        <f>VLOOKUP($A24,'Infrastructure Pivot'!$A$5:$T$340,2,FALSE)</f>
        <v>(blank)</v>
      </c>
      <c r="C24" s="30">
        <f>VLOOKUP($A24,'Infrastructure Pivot'!$A$5:$T$340,3,FALSE)</f>
        <v>2</v>
      </c>
      <c r="D24" s="30" t="str">
        <f>VLOOKUP($A24,'Infrastructure Pivot'!$A$5:$T$340,4,FALSE)</f>
        <v>Alaska Power &amp; Telephone Company</v>
      </c>
      <c r="E24" s="30" t="str">
        <f>VLOOKUP($A24,'Infrastructure Pivot'!$A$5:$T$340,5,FALSE)</f>
        <v>Kasidaya Creek Hydro</v>
      </c>
      <c r="F24" s="30" t="str">
        <f>VLOOKUP($A24,'Infrastructure Pivot'!$A$5:$T$340,6,FALSE)</f>
        <v>UpperLynnCanal_grid</v>
      </c>
      <c r="G24" s="30" t="str">
        <f>VLOOKUP($A24,'Infrastructure Pivot'!$A$5:$T$340,7,FALSE)</f>
        <v>Southeast</v>
      </c>
      <c r="H24" s="52">
        <f>SUMIFS('Infrastructure Pivot'!$V$5:$V$340,'Infrastructure Pivot'!$A$5:$A$340,'Table 2.1a 2021--Compile'!$A24)</f>
        <v>3</v>
      </c>
      <c r="I24" s="52">
        <f>SUMIFS('Infrastructure Pivot'!$K$5:$K$340,'Infrastructure Pivot'!$A$5:$A$340,'Table 2.1a 2021--Compile'!$A24)+SUMIFS('Infrastructure Pivot'!$L$5:$L$340,'Infrastructure Pivot'!$A$5:$A$340,'Table 2.1a 2021--Compile'!$A24)+SUMIFS('Infrastructure Pivot'!$N$5:$N$340,'Infrastructure Pivot'!$A$5:$A$340,'Table 2.1a 2021--Compile'!$A24)+SUMIFS('Infrastructure Pivot'!$S$5:$S$340,'Infrastructure Pivot'!$A$5:$A$340,'Table 2.1a 2021--Compile'!$A24)</f>
        <v>0</v>
      </c>
      <c r="J24" s="52">
        <f>SUMIFS('Infrastructure Pivot'!$Q$5:$Q$340,'Infrastructure Pivot'!$A$5:$A$340,'Table 2.1a 2021--Compile'!$A24)</f>
        <v>0</v>
      </c>
      <c r="K24" s="52">
        <f>SUMIFS('Infrastructure Pivot'!$P$5:$P$340,'Infrastructure Pivot'!$A$5:$A$340,'Table 2.1a 2021--Compile'!$A24)</f>
        <v>3</v>
      </c>
      <c r="L24" s="52">
        <f>SUMIFS('Infrastructure Pivot'!$T$5:$T$340,'Infrastructure Pivot'!$A$5:$A$340,'Table 2.1a 2021--Compile'!$A24)</f>
        <v>0</v>
      </c>
      <c r="M24" s="52">
        <f>SUMIFS('Infrastructure Pivot'!$R$5:$R$340,'Infrastructure Pivot'!$A$5:$A$340,'Table 2.1a 2021--Compile'!$A24)</f>
        <v>0</v>
      </c>
      <c r="N24" s="52">
        <f>SUMIFS('Infrastructure Pivot'!$I$5:$I$340,'Infrastructure Pivot'!$A$5:$A$340,'Table 2.1a 2021--Compile'!$A24)</f>
        <v>0</v>
      </c>
      <c r="O24" s="52">
        <f>SUMIFS('Infrastructure Pivot'!$M$5:$M$340,'Infrastructure Pivot'!$A$5:$A$340,'Table 2.1a 2021--Compile'!$A24)</f>
        <v>0</v>
      </c>
      <c r="P24" s="52" t="str">
        <f>VLOOKUP($A24,'Infrastructure FINAL 2023-11-13'!$A$2:$Q$1148,17,FALSE)</f>
        <v>EIA860</v>
      </c>
      <c r="Q24" s="30" t="str">
        <f>VLOOKUP(A24,Notes!$A$2:$F$272,6,FALSE)</f>
        <v>Part of the Alaska Power Company's grid in the Upper Lynn Canal service area.Haines, Covenant Life; Klukwan; Chilkat Valley; Skagway</v>
      </c>
      <c r="T24" s="53"/>
      <c r="U24" s="53"/>
      <c r="V24" s="53"/>
      <c r="W24" s="53"/>
    </row>
    <row r="25" spans="1:23" s="30" customFormat="1" x14ac:dyDescent="0.25">
      <c r="A25" s="52" t="s">
        <v>1041</v>
      </c>
      <c r="B25" s="30" t="str">
        <f>VLOOKUP($A25,'Infrastructure Pivot'!$A$5:$T$340,2,FALSE)</f>
        <v>(blank)</v>
      </c>
      <c r="C25" s="30">
        <f>VLOOKUP($A25,'Infrastructure Pivot'!$A$5:$T$340,3,FALSE)</f>
        <v>2</v>
      </c>
      <c r="D25" s="30" t="str">
        <f>VLOOKUP($A25,'Infrastructure Pivot'!$A$5:$T$340,4,FALSE)</f>
        <v>Alaska Power &amp; Telephone Company</v>
      </c>
      <c r="E25" s="30" t="str">
        <f>VLOOKUP($A25,'Infrastructure Pivot'!$A$5:$T$340,5,FALSE)</f>
        <v>South Fork</v>
      </c>
      <c r="F25" s="30" t="str">
        <f>VLOOKUP($A25,'Infrastructure Pivot'!$A$5:$T$340,6,FALSE)</f>
        <v>Prince of Wales Is._grid</v>
      </c>
      <c r="G25" s="30" t="str">
        <f>VLOOKUP($A25,'Infrastructure Pivot'!$A$5:$T$340,7,FALSE)</f>
        <v>Southeast</v>
      </c>
      <c r="H25" s="52">
        <f>SUMIFS('Infrastructure Pivot'!$V$5:$V$340,'Infrastructure Pivot'!$A$5:$A$340,'Table 2.1a 2021--Compile'!$A25)</f>
        <v>2</v>
      </c>
      <c r="I25" s="52">
        <f>SUMIFS('Infrastructure Pivot'!$K$5:$K$340,'Infrastructure Pivot'!$A$5:$A$340,'Table 2.1a 2021--Compile'!$A25)+SUMIFS('Infrastructure Pivot'!$L$5:$L$340,'Infrastructure Pivot'!$A$5:$A$340,'Table 2.1a 2021--Compile'!$A25)+SUMIFS('Infrastructure Pivot'!$N$5:$N$340,'Infrastructure Pivot'!$A$5:$A$340,'Table 2.1a 2021--Compile'!$A25)+SUMIFS('Infrastructure Pivot'!$S$5:$S$340,'Infrastructure Pivot'!$A$5:$A$340,'Table 2.1a 2021--Compile'!$A25)</f>
        <v>0</v>
      </c>
      <c r="J25" s="52">
        <f>SUMIFS('Infrastructure Pivot'!$Q$5:$Q$340,'Infrastructure Pivot'!$A$5:$A$340,'Table 2.1a 2021--Compile'!$A25)</f>
        <v>0</v>
      </c>
      <c r="K25" s="52">
        <f>SUMIFS('Infrastructure Pivot'!$P$5:$P$340,'Infrastructure Pivot'!$A$5:$A$340,'Table 2.1a 2021--Compile'!$A25)</f>
        <v>2</v>
      </c>
      <c r="L25" s="52">
        <f>SUMIFS('Infrastructure Pivot'!$T$5:$T$340,'Infrastructure Pivot'!$A$5:$A$340,'Table 2.1a 2021--Compile'!$A25)</f>
        <v>0</v>
      </c>
      <c r="M25" s="52">
        <f>SUMIFS('Infrastructure Pivot'!$R$5:$R$340,'Infrastructure Pivot'!$A$5:$A$340,'Table 2.1a 2021--Compile'!$A25)</f>
        <v>0</v>
      </c>
      <c r="N25" s="52">
        <f>SUMIFS('Infrastructure Pivot'!$I$5:$I$340,'Infrastructure Pivot'!$A$5:$A$340,'Table 2.1a 2021--Compile'!$A25)</f>
        <v>0</v>
      </c>
      <c r="O25" s="52">
        <f>SUMIFS('Infrastructure Pivot'!$M$5:$M$340,'Infrastructure Pivot'!$A$5:$A$340,'Table 2.1a 2021--Compile'!$A25)</f>
        <v>0</v>
      </c>
      <c r="P25" s="52" t="str">
        <f>VLOOKUP($A25,'Infrastructure FINAL 2023-11-13'!$A$2:$Q$1148,17,FALSE)</f>
        <v>EIA860</v>
      </c>
      <c r="Q25" s="30" t="str">
        <f>VLOOKUP(A25,Notes!$A$2:$F$272,6,FALSE)</f>
        <v>Craig; Klawock; Thorne Bay, Kasaan; Hollis; Hydaburg; Coffman Cove; Naukati Bay</v>
      </c>
      <c r="T25" s="53"/>
      <c r="U25" s="53"/>
      <c r="V25" s="53"/>
      <c r="W25" s="53"/>
    </row>
    <row r="26" spans="1:23" s="30" customFormat="1" x14ac:dyDescent="0.25">
      <c r="A26" s="52" t="s">
        <v>639</v>
      </c>
      <c r="B26" s="30" t="str">
        <f>VLOOKUP($A26,'Infrastructure Pivot'!$A$5:$T$340,2,FALSE)</f>
        <v>(blank)</v>
      </c>
      <c r="C26" s="30">
        <f>VLOOKUP($A26,'Infrastructure Pivot'!$A$5:$T$340,3,FALSE)</f>
        <v>2</v>
      </c>
      <c r="D26" s="30" t="str">
        <f>VLOOKUP($A26,'Infrastructure Pivot'!$A$5:$T$340,4,FALSE)</f>
        <v>Alaska Power &amp; Telephone Company</v>
      </c>
      <c r="E26" s="30" t="str">
        <f>VLOOKUP($A26,'Infrastructure Pivot'!$A$5:$T$340,5,FALSE)</f>
        <v>False Island</v>
      </c>
      <c r="F26" s="30" t="str">
        <f>VLOOKUP($A26,'Infrastructure Pivot'!$A$5:$T$340,6,FALSE)</f>
        <v>Prince of Wales Is._grid</v>
      </c>
      <c r="G26" s="30" t="str">
        <f>VLOOKUP($A26,'Infrastructure Pivot'!$A$5:$T$340,7,FALSE)</f>
        <v>Southeast</v>
      </c>
      <c r="H26" s="52">
        <f>SUMIFS('Infrastructure Pivot'!$V$5:$V$340,'Infrastructure Pivot'!$A$5:$A$340,'Table 2.1a 2021--Compile'!$A26)</f>
        <v>1.3</v>
      </c>
      <c r="I26" s="52">
        <f>SUMIFS('Infrastructure Pivot'!$K$5:$K$340,'Infrastructure Pivot'!$A$5:$A$340,'Table 2.1a 2021--Compile'!$A26)+SUMIFS('Infrastructure Pivot'!$L$5:$L$340,'Infrastructure Pivot'!$A$5:$A$340,'Table 2.1a 2021--Compile'!$A26)+SUMIFS('Infrastructure Pivot'!$N$5:$N$340,'Infrastructure Pivot'!$A$5:$A$340,'Table 2.1a 2021--Compile'!$A26)+SUMIFS('Infrastructure Pivot'!$S$5:$S$340,'Infrastructure Pivot'!$A$5:$A$340,'Table 2.1a 2021--Compile'!$A26)</f>
        <v>0</v>
      </c>
      <c r="J26" s="52">
        <f>SUMIFS('Infrastructure Pivot'!$Q$5:$Q$340,'Infrastructure Pivot'!$A$5:$A$340,'Table 2.1a 2021--Compile'!$A26)</f>
        <v>1.3</v>
      </c>
      <c r="K26" s="52">
        <f>SUMIFS('Infrastructure Pivot'!$P$5:$P$340,'Infrastructure Pivot'!$A$5:$A$340,'Table 2.1a 2021--Compile'!$A26)</f>
        <v>0</v>
      </c>
      <c r="L26" s="52">
        <f>SUMIFS('Infrastructure Pivot'!$T$5:$T$340,'Infrastructure Pivot'!$A$5:$A$340,'Table 2.1a 2021--Compile'!$A26)</f>
        <v>0</v>
      </c>
      <c r="M26" s="52">
        <f>SUMIFS('Infrastructure Pivot'!$R$5:$R$340,'Infrastructure Pivot'!$A$5:$A$340,'Table 2.1a 2021--Compile'!$A26)</f>
        <v>0</v>
      </c>
      <c r="N26" s="52">
        <f>SUMIFS('Infrastructure Pivot'!$I$5:$I$340,'Infrastructure Pivot'!$A$5:$A$340,'Table 2.1a 2021--Compile'!$A26)</f>
        <v>0</v>
      </c>
      <c r="O26" s="52">
        <f>SUMIFS('Infrastructure Pivot'!$M$5:$M$340,'Infrastructure Pivot'!$A$5:$A$340,'Table 2.1a 2021--Compile'!$A26)</f>
        <v>0</v>
      </c>
      <c r="P26" s="52" t="str">
        <f>VLOOKUP($A26,'Infrastructure FINAL 2023-11-13'!$A$2:$Q$1148,17,FALSE)</f>
        <v>EIA860</v>
      </c>
      <c r="Q26" s="30" t="str">
        <f>VLOOKUP(A26,Notes!$A$2:$F$272,6,FALSE)</f>
        <v>Craig; Klawock; Thorne Bay, Kasaan; Hollis; Hydaburg; Coffman Cove; Naukati Bay</v>
      </c>
      <c r="T26" s="53"/>
      <c r="U26" s="53"/>
      <c r="V26" s="53"/>
      <c r="W26" s="53"/>
    </row>
    <row r="27" spans="1:23" s="30" customFormat="1" x14ac:dyDescent="0.25">
      <c r="A27" s="52" t="s">
        <v>766</v>
      </c>
      <c r="B27" s="30" t="str">
        <f>VLOOKUP($A27,'Infrastructure Pivot'!$A$5:$T$340,2,FALSE)</f>
        <v>(blank)</v>
      </c>
      <c r="C27" s="30">
        <f>VLOOKUP($A27,'Infrastructure Pivot'!$A$5:$T$340,3,FALSE)</f>
        <v>2</v>
      </c>
      <c r="D27" s="30" t="str">
        <f>VLOOKUP($A27,'Infrastructure Pivot'!$A$5:$T$340,4,FALSE)</f>
        <v>Alaska Power &amp; Telephone Company</v>
      </c>
      <c r="E27" s="30" t="str">
        <f>VLOOKUP($A27,'Infrastructure Pivot'!$A$5:$T$340,5,FALSE)</f>
        <v>Klawock Power Generation Station</v>
      </c>
      <c r="F27" s="30" t="str">
        <f>VLOOKUP($A27,'Infrastructure Pivot'!$A$5:$T$340,6,FALSE)</f>
        <v>Prince of Wales Is._grid</v>
      </c>
      <c r="G27" s="30" t="str">
        <f>VLOOKUP($A27,'Infrastructure Pivot'!$A$5:$T$340,7,FALSE)</f>
        <v>Southeast</v>
      </c>
      <c r="H27" s="52">
        <f>SUMIFS('Infrastructure Pivot'!$V$5:$V$340,'Infrastructure Pivot'!$A$5:$A$340,'Table 2.1a 2021--Compile'!$A27)</f>
        <v>2.5</v>
      </c>
      <c r="I27" s="52">
        <f>SUMIFS('Infrastructure Pivot'!$K$5:$K$340,'Infrastructure Pivot'!$A$5:$A$340,'Table 2.1a 2021--Compile'!$A27)+SUMIFS('Infrastructure Pivot'!$L$5:$L$340,'Infrastructure Pivot'!$A$5:$A$340,'Table 2.1a 2021--Compile'!$A27)+SUMIFS('Infrastructure Pivot'!$N$5:$N$340,'Infrastructure Pivot'!$A$5:$A$340,'Table 2.1a 2021--Compile'!$A27)+SUMIFS('Infrastructure Pivot'!$S$5:$S$340,'Infrastructure Pivot'!$A$5:$A$340,'Table 2.1a 2021--Compile'!$A27)</f>
        <v>0</v>
      </c>
      <c r="J27" s="52">
        <f>SUMIFS('Infrastructure Pivot'!$Q$5:$Q$340,'Infrastructure Pivot'!$A$5:$A$340,'Table 2.1a 2021--Compile'!$A27)</f>
        <v>2.5</v>
      </c>
      <c r="K27" s="52">
        <f>SUMIFS('Infrastructure Pivot'!$P$5:$P$340,'Infrastructure Pivot'!$A$5:$A$340,'Table 2.1a 2021--Compile'!$A27)</f>
        <v>0</v>
      </c>
      <c r="L27" s="52">
        <f>SUMIFS('Infrastructure Pivot'!$T$5:$T$340,'Infrastructure Pivot'!$A$5:$A$340,'Table 2.1a 2021--Compile'!$A27)</f>
        <v>0</v>
      </c>
      <c r="M27" s="52">
        <f>SUMIFS('Infrastructure Pivot'!$R$5:$R$340,'Infrastructure Pivot'!$A$5:$A$340,'Table 2.1a 2021--Compile'!$A27)</f>
        <v>0</v>
      </c>
      <c r="N27" s="52">
        <f>SUMIFS('Infrastructure Pivot'!$I$5:$I$340,'Infrastructure Pivot'!$A$5:$A$340,'Table 2.1a 2021--Compile'!$A27)</f>
        <v>0</v>
      </c>
      <c r="O27" s="52">
        <f>SUMIFS('Infrastructure Pivot'!$M$5:$M$340,'Infrastructure Pivot'!$A$5:$A$340,'Table 2.1a 2021--Compile'!$A27)</f>
        <v>0</v>
      </c>
      <c r="P27" s="52" t="str">
        <f>VLOOKUP($A27,'Infrastructure FINAL 2023-11-13'!$A$2:$Q$1148,17,FALSE)</f>
        <v>EIA860</v>
      </c>
      <c r="Q27" s="30" t="str">
        <f>VLOOKUP(A27,Notes!$A$2:$F$272,6,FALSE)</f>
        <v>Craig; Klawock; Thorne Bay, Kasaan; Hollis; Hydaburg; Coffman Cove; Naukati Bay</v>
      </c>
      <c r="T27" s="53"/>
      <c r="U27" s="53"/>
      <c r="V27" s="53"/>
      <c r="W27" s="53"/>
    </row>
    <row r="28" spans="1:23" s="30" customFormat="1" x14ac:dyDescent="0.25">
      <c r="A28" s="52" t="s">
        <v>586</v>
      </c>
      <c r="B28" s="30" t="str">
        <f>VLOOKUP($A28,'Infrastructure Pivot'!$A$5:$T$340,2,FALSE)</f>
        <v>(blank)</v>
      </c>
      <c r="C28" s="30">
        <f>VLOOKUP($A28,'Infrastructure Pivot'!$A$5:$T$340,3,FALSE)</f>
        <v>2</v>
      </c>
      <c r="D28" s="30" t="str">
        <f>VLOOKUP($A28,'Infrastructure Pivot'!$A$5:$T$340,4,FALSE)</f>
        <v>Alaska Power &amp; Telephone Company</v>
      </c>
      <c r="E28" s="30" t="str">
        <f>VLOOKUP($A28,'Infrastructure Pivot'!$A$5:$T$340,5,FALSE)</f>
        <v>Dewey Lakes </v>
      </c>
      <c r="F28" s="30" t="str">
        <f>VLOOKUP($A28,'Infrastructure Pivot'!$A$5:$T$340,6,FALSE)</f>
        <v>UpperLynnCanal_grid</v>
      </c>
      <c r="G28" s="30" t="str">
        <f>VLOOKUP($A28,'Infrastructure Pivot'!$A$5:$T$340,7,FALSE)</f>
        <v>Southeast</v>
      </c>
      <c r="H28" s="52">
        <f>SUMIFS('Infrastructure Pivot'!$V$5:$V$340,'Infrastructure Pivot'!$A$5:$A$340,'Table 2.1a 2021--Compile'!$A28)</f>
        <v>0.94299999999999995</v>
      </c>
      <c r="I28" s="52">
        <f>SUMIFS('Infrastructure Pivot'!$K$5:$K$340,'Infrastructure Pivot'!$A$5:$A$340,'Table 2.1a 2021--Compile'!$A28)+SUMIFS('Infrastructure Pivot'!$L$5:$L$340,'Infrastructure Pivot'!$A$5:$A$340,'Table 2.1a 2021--Compile'!$A28)+SUMIFS('Infrastructure Pivot'!$N$5:$N$340,'Infrastructure Pivot'!$A$5:$A$340,'Table 2.1a 2021--Compile'!$A28)+SUMIFS('Infrastructure Pivot'!$S$5:$S$340,'Infrastructure Pivot'!$A$5:$A$340,'Table 2.1a 2021--Compile'!$A28)</f>
        <v>0</v>
      </c>
      <c r="J28" s="52">
        <f>SUMIFS('Infrastructure Pivot'!$Q$5:$Q$340,'Infrastructure Pivot'!$A$5:$A$340,'Table 2.1a 2021--Compile'!$A28)</f>
        <v>0</v>
      </c>
      <c r="K28" s="52">
        <f>SUMIFS('Infrastructure Pivot'!$P$5:$P$340,'Infrastructure Pivot'!$A$5:$A$340,'Table 2.1a 2021--Compile'!$A28)</f>
        <v>0.94299999999999995</v>
      </c>
      <c r="L28" s="52">
        <f>SUMIFS('Infrastructure Pivot'!$T$5:$T$340,'Infrastructure Pivot'!$A$5:$A$340,'Table 2.1a 2021--Compile'!$A28)</f>
        <v>0</v>
      </c>
      <c r="M28" s="52">
        <f>SUMIFS('Infrastructure Pivot'!$R$5:$R$340,'Infrastructure Pivot'!$A$5:$A$340,'Table 2.1a 2021--Compile'!$A28)</f>
        <v>0</v>
      </c>
      <c r="N28" s="52">
        <f>SUMIFS('Infrastructure Pivot'!$I$5:$I$340,'Infrastructure Pivot'!$A$5:$A$340,'Table 2.1a 2021--Compile'!$A28)</f>
        <v>0</v>
      </c>
      <c r="O28" s="52">
        <f>SUMIFS('Infrastructure Pivot'!$M$5:$M$340,'Infrastructure Pivot'!$A$5:$A$340,'Table 2.1a 2021--Compile'!$A28)</f>
        <v>0</v>
      </c>
      <c r="P28" s="52" t="str">
        <f>VLOOKUP($A28,'Infrastructure FINAL 2023-11-13'!$A$2:$Q$1148,17,FALSE)</f>
        <v>AEA</v>
      </c>
      <c r="Q28" s="30" t="str">
        <f>VLOOKUP(A28,Notes!$A$2:$F$272,6,FALSE)</f>
        <v>Part of the Alaska Power Company's grid in the Upper Lynn Canal service area.Haines, Covenant Life; Klukwan; Chilkat Valley; Skagway</v>
      </c>
      <c r="T28" s="53"/>
      <c r="U28" s="53"/>
      <c r="V28" s="53"/>
      <c r="W28" s="53"/>
    </row>
    <row r="29" spans="1:23" s="30" customFormat="1" x14ac:dyDescent="0.25">
      <c r="A29" s="52" t="s">
        <v>824</v>
      </c>
      <c r="B29" s="30" t="str">
        <f>VLOOKUP($A29,'Infrastructure Pivot'!$A$5:$T$340,2,FALSE)</f>
        <v>(blank)</v>
      </c>
      <c r="C29" s="30">
        <f>VLOOKUP($A29,'Infrastructure Pivot'!$A$5:$T$340,3,FALSE)</f>
        <v>2</v>
      </c>
      <c r="D29" s="30" t="str">
        <f>VLOOKUP($A29,'Infrastructure Pivot'!$A$5:$T$340,4,FALSE)</f>
        <v>Alaska Power &amp; Telephone Company</v>
      </c>
      <c r="E29" s="30" t="str">
        <f>VLOOKUP($A29,'Infrastructure Pivot'!$A$5:$T$340,5,FALSE)</f>
        <v>Lutak</v>
      </c>
      <c r="F29" s="30" t="str">
        <f>VLOOKUP($A29,'Infrastructure Pivot'!$A$5:$T$340,6,FALSE)</f>
        <v>UpperLynnCanal_grid</v>
      </c>
      <c r="G29" s="30" t="str">
        <f>VLOOKUP($A29,'Infrastructure Pivot'!$A$5:$T$340,7,FALSE)</f>
        <v>Southeast</v>
      </c>
      <c r="H29" s="52">
        <f>SUMIFS('Infrastructure Pivot'!$V$5:$V$340,'Infrastructure Pivot'!$A$5:$A$340,'Table 2.1a 2021--Compile'!$A29)</f>
        <v>1.7849999999999999</v>
      </c>
      <c r="I29" s="52">
        <f>SUMIFS('Infrastructure Pivot'!$K$5:$K$340,'Infrastructure Pivot'!$A$5:$A$340,'Table 2.1a 2021--Compile'!$A29)+SUMIFS('Infrastructure Pivot'!$L$5:$L$340,'Infrastructure Pivot'!$A$5:$A$340,'Table 2.1a 2021--Compile'!$A29)+SUMIFS('Infrastructure Pivot'!$N$5:$N$340,'Infrastructure Pivot'!$A$5:$A$340,'Table 2.1a 2021--Compile'!$A29)+SUMIFS('Infrastructure Pivot'!$S$5:$S$340,'Infrastructure Pivot'!$A$5:$A$340,'Table 2.1a 2021--Compile'!$A29)</f>
        <v>0</v>
      </c>
      <c r="J29" s="52">
        <f>SUMIFS('Infrastructure Pivot'!$Q$5:$Q$340,'Infrastructure Pivot'!$A$5:$A$340,'Table 2.1a 2021--Compile'!$A29)</f>
        <v>1.5</v>
      </c>
      <c r="K29" s="52">
        <f>SUMIFS('Infrastructure Pivot'!$P$5:$P$340,'Infrastructure Pivot'!$A$5:$A$340,'Table 2.1a 2021--Compile'!$A29)</f>
        <v>0.28499999999999998</v>
      </c>
      <c r="L29" s="52">
        <f>SUMIFS('Infrastructure Pivot'!$T$5:$T$340,'Infrastructure Pivot'!$A$5:$A$340,'Table 2.1a 2021--Compile'!$A29)</f>
        <v>0</v>
      </c>
      <c r="M29" s="52">
        <f>SUMIFS('Infrastructure Pivot'!$R$5:$R$340,'Infrastructure Pivot'!$A$5:$A$340,'Table 2.1a 2021--Compile'!$A29)</f>
        <v>0</v>
      </c>
      <c r="N29" s="52">
        <f>SUMIFS('Infrastructure Pivot'!$I$5:$I$340,'Infrastructure Pivot'!$A$5:$A$340,'Table 2.1a 2021--Compile'!$A29)</f>
        <v>0</v>
      </c>
      <c r="O29" s="52">
        <f>SUMIFS('Infrastructure Pivot'!$M$5:$M$340,'Infrastructure Pivot'!$A$5:$A$340,'Table 2.1a 2021--Compile'!$A29)</f>
        <v>0</v>
      </c>
      <c r="P29" s="52" t="str">
        <f>VLOOKUP($A29,'Infrastructure FINAL 2023-11-13'!$A$2:$Q$1148,17,FALSE)</f>
        <v>AEA</v>
      </c>
      <c r="Q29" s="30" t="str">
        <f>VLOOKUP(A29,Notes!$A$2:$F$272,6,FALSE)</f>
        <v>Part of the Alaska Power Company's grid in the Upper Lynn Canal service area.Haines, Covenant Life; Klukwan; Chilkat Valley; Skagway</v>
      </c>
      <c r="T29" s="53"/>
      <c r="U29" s="53"/>
      <c r="V29" s="53"/>
      <c r="W29" s="53"/>
    </row>
    <row r="30" spans="1:23" s="30" customFormat="1" x14ac:dyDescent="0.25">
      <c r="A30" s="52" t="s">
        <v>1137</v>
      </c>
      <c r="B30" s="30" t="str">
        <f>VLOOKUP($A30,'Infrastructure Pivot'!$A$5:$T$340,2,FALSE)</f>
        <v>(blank)</v>
      </c>
      <c r="C30" s="30">
        <f>VLOOKUP($A30,'Infrastructure Pivot'!$A$5:$T$340,3,FALSE)</f>
        <v>2</v>
      </c>
      <c r="D30" s="30" t="str">
        <f>VLOOKUP($A30,'Infrastructure Pivot'!$A$5:$T$340,4,FALSE)</f>
        <v>Alaska Power &amp; Telephone Company</v>
      </c>
      <c r="E30" s="30" t="str">
        <f>VLOOKUP($A30,'Infrastructure Pivot'!$A$5:$T$340,5,FALSE)</f>
        <v>Viking</v>
      </c>
      <c r="F30" s="30" t="str">
        <f>VLOOKUP($A30,'Infrastructure Pivot'!$A$5:$T$340,6,FALSE)</f>
        <v>Prince of Wales Is._grid</v>
      </c>
      <c r="G30" s="30" t="str">
        <f>VLOOKUP($A30,'Infrastructure Pivot'!$A$5:$T$340,7,FALSE)</f>
        <v>Southeast</v>
      </c>
      <c r="H30" s="52">
        <f>SUMIFS('Infrastructure Pivot'!$V$5:$V$340,'Infrastructure Pivot'!$A$5:$A$340,'Table 2.1a 2021--Compile'!$A30)</f>
        <v>1</v>
      </c>
      <c r="I30" s="52">
        <f>SUMIFS('Infrastructure Pivot'!$K$5:$K$340,'Infrastructure Pivot'!$A$5:$A$340,'Table 2.1a 2021--Compile'!$A30)+SUMIFS('Infrastructure Pivot'!$L$5:$L$340,'Infrastructure Pivot'!$A$5:$A$340,'Table 2.1a 2021--Compile'!$A30)+SUMIFS('Infrastructure Pivot'!$N$5:$N$340,'Infrastructure Pivot'!$A$5:$A$340,'Table 2.1a 2021--Compile'!$A30)+SUMIFS('Infrastructure Pivot'!$S$5:$S$340,'Infrastructure Pivot'!$A$5:$A$340,'Table 2.1a 2021--Compile'!$A30)</f>
        <v>0</v>
      </c>
      <c r="J30" s="52">
        <f>SUMIFS('Infrastructure Pivot'!$Q$5:$Q$340,'Infrastructure Pivot'!$A$5:$A$340,'Table 2.1a 2021--Compile'!$A30)</f>
        <v>1</v>
      </c>
      <c r="K30" s="52">
        <f>SUMIFS('Infrastructure Pivot'!$P$5:$P$340,'Infrastructure Pivot'!$A$5:$A$340,'Table 2.1a 2021--Compile'!$A30)</f>
        <v>0</v>
      </c>
      <c r="L30" s="52">
        <f>SUMIFS('Infrastructure Pivot'!$T$5:$T$340,'Infrastructure Pivot'!$A$5:$A$340,'Table 2.1a 2021--Compile'!$A30)</f>
        <v>0</v>
      </c>
      <c r="M30" s="52">
        <f>SUMIFS('Infrastructure Pivot'!$R$5:$R$340,'Infrastructure Pivot'!$A$5:$A$340,'Table 2.1a 2021--Compile'!$A30)</f>
        <v>0</v>
      </c>
      <c r="N30" s="52">
        <f>SUMIFS('Infrastructure Pivot'!$I$5:$I$340,'Infrastructure Pivot'!$A$5:$A$340,'Table 2.1a 2021--Compile'!$A30)</f>
        <v>0</v>
      </c>
      <c r="O30" s="52">
        <f>SUMIFS('Infrastructure Pivot'!$M$5:$M$340,'Infrastructure Pivot'!$A$5:$A$340,'Table 2.1a 2021--Compile'!$A30)</f>
        <v>0</v>
      </c>
      <c r="P30" s="52" t="str">
        <f>VLOOKUP($A30,'Infrastructure FINAL 2023-11-13'!$A$2:$Q$1148,17,FALSE)</f>
        <v>EIA860</v>
      </c>
      <c r="T30" s="53"/>
      <c r="U30" s="53"/>
      <c r="V30" s="53"/>
      <c r="W30" s="53"/>
    </row>
    <row r="31" spans="1:23" s="30" customFormat="1" x14ac:dyDescent="0.25">
      <c r="A31" s="52" t="s">
        <v>475</v>
      </c>
      <c r="B31" s="30">
        <f>VLOOKUP($A31,'Infrastructure Pivot'!$A$5:$T$340,2,FALSE)</f>
        <v>331060</v>
      </c>
      <c r="C31" s="30">
        <f>VLOOKUP($A31,'Infrastructure Pivot'!$A$5:$T$340,3,FALSE)</f>
        <v>2</v>
      </c>
      <c r="D31" s="30" t="str">
        <f>VLOOKUP($A31,'Infrastructure Pivot'!$A$5:$T$340,4,FALSE)</f>
        <v>Alaska Power &amp; Telephone Company</v>
      </c>
      <c r="E31" s="30" t="str">
        <f>VLOOKUP($A31,'Infrastructure Pivot'!$A$5:$T$340,5,FALSE)</f>
        <v>Bettles</v>
      </c>
      <c r="F31" s="30" t="str">
        <f>VLOOKUP($A31,'Infrastructure Pivot'!$A$5:$T$340,6,FALSE)</f>
        <v>Bettles_grid</v>
      </c>
      <c r="G31" s="30" t="str">
        <f>VLOOKUP($A31,'Infrastructure Pivot'!$A$5:$T$340,7,FALSE)</f>
        <v>Yukon-Koyukuk/Upper Tanana</v>
      </c>
      <c r="H31" s="52">
        <f>SUMIFS('Infrastructure Pivot'!$V$5:$V$340,'Infrastructure Pivot'!$A$5:$A$340,'Table 2.1a 2021--Compile'!$A31)</f>
        <v>0.6</v>
      </c>
      <c r="I31" s="52">
        <f>SUMIFS('Infrastructure Pivot'!$K$5:$K$340,'Infrastructure Pivot'!$A$5:$A$340,'Table 2.1a 2021--Compile'!$A31)+SUMIFS('Infrastructure Pivot'!$L$5:$L$340,'Infrastructure Pivot'!$A$5:$A$340,'Table 2.1a 2021--Compile'!$A31)+SUMIFS('Infrastructure Pivot'!$N$5:$N$340,'Infrastructure Pivot'!$A$5:$A$340,'Table 2.1a 2021--Compile'!$A31)+SUMIFS('Infrastructure Pivot'!$S$5:$S$340,'Infrastructure Pivot'!$A$5:$A$340,'Table 2.1a 2021--Compile'!$A31)</f>
        <v>0</v>
      </c>
      <c r="J31" s="52">
        <f>SUMIFS('Infrastructure Pivot'!$Q$5:$Q$340,'Infrastructure Pivot'!$A$5:$A$340,'Table 2.1a 2021--Compile'!$A31)</f>
        <v>0.6</v>
      </c>
      <c r="K31" s="52">
        <f>SUMIFS('Infrastructure Pivot'!$P$5:$P$340,'Infrastructure Pivot'!$A$5:$A$340,'Table 2.1a 2021--Compile'!$A31)</f>
        <v>0</v>
      </c>
      <c r="L31" s="52">
        <f>SUMIFS('Infrastructure Pivot'!$T$5:$T$340,'Infrastructure Pivot'!$A$5:$A$340,'Table 2.1a 2021--Compile'!$A31)</f>
        <v>0</v>
      </c>
      <c r="M31" s="52">
        <f>SUMIFS('Infrastructure Pivot'!$R$5:$R$340,'Infrastructure Pivot'!$A$5:$A$340,'Table 2.1a 2021--Compile'!$A31)</f>
        <v>0</v>
      </c>
      <c r="N31" s="52">
        <f>SUMIFS('Infrastructure Pivot'!$I$5:$I$340,'Infrastructure Pivot'!$A$5:$A$340,'Table 2.1a 2021--Compile'!$A31)</f>
        <v>0</v>
      </c>
      <c r="O31" s="52">
        <f>SUMIFS('Infrastructure Pivot'!$M$5:$M$340,'Infrastructure Pivot'!$A$5:$A$340,'Table 2.1a 2021--Compile'!$A31)</f>
        <v>0</v>
      </c>
      <c r="P31" s="52" t="str">
        <f>VLOOKUP($A31,'Infrastructure FINAL 2023-11-13'!$A$2:$Q$1148,17,FALSE)</f>
        <v>AEA PH Assessment</v>
      </c>
      <c r="Q31" s="30" t="str">
        <f>VLOOKUP(A31,Notes!$A$2:$F$272,6,FALSE)</f>
        <v>Bettles, Evansville</v>
      </c>
      <c r="T31" s="53"/>
      <c r="U31" s="53"/>
      <c r="V31" s="53"/>
      <c r="W31" s="53"/>
    </row>
    <row r="32" spans="1:23" s="30" customFormat="1" x14ac:dyDescent="0.25">
      <c r="A32" s="52" t="s">
        <v>599</v>
      </c>
      <c r="B32" s="30">
        <f>VLOOKUP($A32,'Infrastructure Pivot'!$A$5:$T$340,2,FALSE)</f>
        <v>331110</v>
      </c>
      <c r="C32" s="30">
        <f>VLOOKUP($A32,'Infrastructure Pivot'!$A$5:$T$340,3,FALSE)</f>
        <v>2</v>
      </c>
      <c r="D32" s="30" t="str">
        <f>VLOOKUP($A32,'Infrastructure Pivot'!$A$5:$T$340,4,FALSE)</f>
        <v>Alaska Power &amp; Telephone Company</v>
      </c>
      <c r="E32" s="30" t="str">
        <f>VLOOKUP($A32,'Infrastructure Pivot'!$A$5:$T$340,5,FALSE)</f>
        <v>Eagle</v>
      </c>
      <c r="F32" s="30" t="str">
        <f>VLOOKUP($A32,'Infrastructure Pivot'!$A$5:$T$340,6,FALSE)</f>
        <v>Eagle_grid</v>
      </c>
      <c r="G32" s="30" t="str">
        <f>VLOOKUP($A32,'Infrastructure Pivot'!$A$5:$T$340,7,FALSE)</f>
        <v>Yukon-Koyukuk/Upper Tanana</v>
      </c>
      <c r="H32" s="52">
        <f>SUMIFS('Infrastructure Pivot'!$V$5:$V$340,'Infrastructure Pivot'!$A$5:$A$340,'Table 2.1a 2021--Compile'!$A32)</f>
        <v>0.55400000000000005</v>
      </c>
      <c r="I32" s="52">
        <f>SUMIFS('Infrastructure Pivot'!$K$5:$K$340,'Infrastructure Pivot'!$A$5:$A$340,'Table 2.1a 2021--Compile'!$A32)+SUMIFS('Infrastructure Pivot'!$L$5:$L$340,'Infrastructure Pivot'!$A$5:$A$340,'Table 2.1a 2021--Compile'!$A32)+SUMIFS('Infrastructure Pivot'!$N$5:$N$340,'Infrastructure Pivot'!$A$5:$A$340,'Table 2.1a 2021--Compile'!$A32)+SUMIFS('Infrastructure Pivot'!$S$5:$S$340,'Infrastructure Pivot'!$A$5:$A$340,'Table 2.1a 2021--Compile'!$A32)</f>
        <v>0</v>
      </c>
      <c r="J32" s="52">
        <f>SUMIFS('Infrastructure Pivot'!$Q$5:$Q$340,'Infrastructure Pivot'!$A$5:$A$340,'Table 2.1a 2021--Compile'!$A32)</f>
        <v>0.53</v>
      </c>
      <c r="K32" s="52">
        <f>SUMIFS('Infrastructure Pivot'!$P$5:$P$340,'Infrastructure Pivot'!$A$5:$A$340,'Table 2.1a 2021--Compile'!$A32)</f>
        <v>0</v>
      </c>
      <c r="L32" s="52">
        <f>SUMIFS('Infrastructure Pivot'!$T$5:$T$340,'Infrastructure Pivot'!$A$5:$A$340,'Table 2.1a 2021--Compile'!$A32)</f>
        <v>0</v>
      </c>
      <c r="M32" s="52">
        <f>SUMIFS('Infrastructure Pivot'!$R$5:$R$340,'Infrastructure Pivot'!$A$5:$A$340,'Table 2.1a 2021--Compile'!$A32)</f>
        <v>2.4E-2</v>
      </c>
      <c r="N32" s="52">
        <f>SUMIFS('Infrastructure Pivot'!$I$5:$I$340,'Infrastructure Pivot'!$A$5:$A$340,'Table 2.1a 2021--Compile'!$A32)</f>
        <v>0</v>
      </c>
      <c r="O32" s="52">
        <f>SUMIFS('Infrastructure Pivot'!$M$5:$M$340,'Infrastructure Pivot'!$A$5:$A$340,'Table 2.1a 2021--Compile'!$A32)</f>
        <v>0</v>
      </c>
      <c r="P32" s="52">
        <f>VLOOKUP($A32,'Infrastructure FINAL 2023-11-13'!$A$2:$Q$1148,17,FALSE)</f>
        <v>0</v>
      </c>
      <c r="Q32" s="30" t="str">
        <f>VLOOKUP(A32,Notes!$A$2:$F$272,6,FALSE)</f>
        <v>Eagle, Eagle Village</v>
      </c>
      <c r="T32" s="53"/>
      <c r="U32" s="53"/>
      <c r="V32" s="53"/>
      <c r="W32" s="53"/>
    </row>
    <row r="33" spans="1:23" s="30" customFormat="1" x14ac:dyDescent="0.25">
      <c r="A33" s="52" t="s">
        <v>691</v>
      </c>
      <c r="B33" s="30">
        <f>VLOOKUP($A33,'Infrastructure Pivot'!$A$5:$T$340,2,FALSE)</f>
        <v>331130</v>
      </c>
      <c r="C33" s="30">
        <f>VLOOKUP($A33,'Infrastructure Pivot'!$A$5:$T$340,3,FALSE)</f>
        <v>2</v>
      </c>
      <c r="D33" s="30" t="str">
        <f>VLOOKUP($A33,'Infrastructure Pivot'!$A$5:$T$340,4,FALSE)</f>
        <v>Alaska Power &amp; Telephone Company</v>
      </c>
      <c r="E33" s="30" t="str">
        <f>VLOOKUP($A33,'Infrastructure Pivot'!$A$5:$T$340,5,FALSE)</f>
        <v>Healy Lake</v>
      </c>
      <c r="F33" s="30" t="str">
        <f>VLOOKUP($A33,'Infrastructure Pivot'!$A$5:$T$340,6,FALSE)</f>
        <v>Healy Lake_grid</v>
      </c>
      <c r="G33" s="30" t="str">
        <f>VLOOKUP($A33,'Infrastructure Pivot'!$A$5:$T$340,7,FALSE)</f>
        <v>Yukon-Koyukuk/Upper Tanana</v>
      </c>
      <c r="H33" s="52">
        <f>SUMIFS('Infrastructure Pivot'!$V$5:$V$340,'Infrastructure Pivot'!$A$5:$A$340,'Table 2.1a 2021--Compile'!$A33)</f>
        <v>0.10100000000000001</v>
      </c>
      <c r="I33" s="52">
        <f>SUMIFS('Infrastructure Pivot'!$K$5:$K$340,'Infrastructure Pivot'!$A$5:$A$340,'Table 2.1a 2021--Compile'!$A33)+SUMIFS('Infrastructure Pivot'!$L$5:$L$340,'Infrastructure Pivot'!$A$5:$A$340,'Table 2.1a 2021--Compile'!$A33)+SUMIFS('Infrastructure Pivot'!$N$5:$N$340,'Infrastructure Pivot'!$A$5:$A$340,'Table 2.1a 2021--Compile'!$A33)+SUMIFS('Infrastructure Pivot'!$S$5:$S$340,'Infrastructure Pivot'!$A$5:$A$340,'Table 2.1a 2021--Compile'!$A33)</f>
        <v>0</v>
      </c>
      <c r="J33" s="52">
        <f>SUMIFS('Infrastructure Pivot'!$Q$5:$Q$340,'Infrastructure Pivot'!$A$5:$A$340,'Table 2.1a 2021--Compile'!$A33)</f>
        <v>0.10100000000000001</v>
      </c>
      <c r="K33" s="52">
        <f>SUMIFS('Infrastructure Pivot'!$P$5:$P$340,'Infrastructure Pivot'!$A$5:$A$340,'Table 2.1a 2021--Compile'!$A33)</f>
        <v>0</v>
      </c>
      <c r="L33" s="52">
        <f>SUMIFS('Infrastructure Pivot'!$T$5:$T$340,'Infrastructure Pivot'!$A$5:$A$340,'Table 2.1a 2021--Compile'!$A33)</f>
        <v>0</v>
      </c>
      <c r="M33" s="52">
        <f>SUMIFS('Infrastructure Pivot'!$R$5:$R$340,'Infrastructure Pivot'!$A$5:$A$340,'Table 2.1a 2021--Compile'!$A33)</f>
        <v>0</v>
      </c>
      <c r="N33" s="52">
        <f>SUMIFS('Infrastructure Pivot'!$I$5:$I$340,'Infrastructure Pivot'!$A$5:$A$340,'Table 2.1a 2021--Compile'!$A33)</f>
        <v>0</v>
      </c>
      <c r="O33" s="52">
        <f>SUMIFS('Infrastructure Pivot'!$M$5:$M$340,'Infrastructure Pivot'!$A$5:$A$340,'Table 2.1a 2021--Compile'!$A33)</f>
        <v>0</v>
      </c>
      <c r="P33" s="52" t="str">
        <f>VLOOKUP($A33,'Infrastructure FINAL 2023-11-13'!$A$2:$Q$1148,17,FALSE)</f>
        <v>AEA PH Assessment</v>
      </c>
      <c r="Q33" s="30" t="str">
        <f>VLOOKUP(A33,Notes!$A$2:$F$272,6,FALSE)</f>
        <v/>
      </c>
      <c r="T33" s="53"/>
      <c r="U33" s="53"/>
      <c r="V33" s="53"/>
      <c r="W33" s="53"/>
    </row>
    <row r="34" spans="1:23" s="30" customFormat="1" x14ac:dyDescent="0.25">
      <c r="A34" s="52" t="s">
        <v>901</v>
      </c>
      <c r="B34" s="30">
        <f>VLOOKUP($A34,'Infrastructure Pivot'!$A$5:$T$340,2,FALSE)</f>
        <v>331180</v>
      </c>
      <c r="C34" s="30">
        <f>VLOOKUP($A34,'Infrastructure Pivot'!$A$5:$T$340,3,FALSE)</f>
        <v>2</v>
      </c>
      <c r="D34" s="30" t="str">
        <f>VLOOKUP($A34,'Infrastructure Pivot'!$A$5:$T$340,4,FALSE)</f>
        <v>Alaska Power &amp; Telephone Company</v>
      </c>
      <c r="E34" s="30" t="str">
        <f>VLOOKUP($A34,'Infrastructure Pivot'!$A$5:$T$340,5,FALSE)</f>
        <v>Northway</v>
      </c>
      <c r="F34" s="30" t="str">
        <f>VLOOKUP($A34,'Infrastructure Pivot'!$A$5:$T$340,6,FALSE)</f>
        <v>Northway_grid</v>
      </c>
      <c r="G34" s="30" t="str">
        <f>VLOOKUP($A34,'Infrastructure Pivot'!$A$5:$T$340,7,FALSE)</f>
        <v>Yukon-Koyukuk/Upper Tanana</v>
      </c>
      <c r="H34" s="52">
        <f>SUMIFS('Infrastructure Pivot'!$V$5:$V$340,'Infrastructure Pivot'!$A$5:$A$340,'Table 2.1a 2021--Compile'!$A34)</f>
        <v>1.0990000000000002</v>
      </c>
      <c r="I34" s="52">
        <f>SUMIFS('Infrastructure Pivot'!$K$5:$K$340,'Infrastructure Pivot'!$A$5:$A$340,'Table 2.1a 2021--Compile'!$A34)+SUMIFS('Infrastructure Pivot'!$L$5:$L$340,'Infrastructure Pivot'!$A$5:$A$340,'Table 2.1a 2021--Compile'!$A34)+SUMIFS('Infrastructure Pivot'!$N$5:$N$340,'Infrastructure Pivot'!$A$5:$A$340,'Table 2.1a 2021--Compile'!$A34)+SUMIFS('Infrastructure Pivot'!$S$5:$S$340,'Infrastructure Pivot'!$A$5:$A$340,'Table 2.1a 2021--Compile'!$A34)</f>
        <v>0</v>
      </c>
      <c r="J34" s="52">
        <f>SUMIFS('Infrastructure Pivot'!$Q$5:$Q$340,'Infrastructure Pivot'!$A$5:$A$340,'Table 2.1a 2021--Compile'!$A34)</f>
        <v>1.0990000000000002</v>
      </c>
      <c r="K34" s="52">
        <f>SUMIFS('Infrastructure Pivot'!$P$5:$P$340,'Infrastructure Pivot'!$A$5:$A$340,'Table 2.1a 2021--Compile'!$A34)</f>
        <v>0</v>
      </c>
      <c r="L34" s="52">
        <f>SUMIFS('Infrastructure Pivot'!$T$5:$T$340,'Infrastructure Pivot'!$A$5:$A$340,'Table 2.1a 2021--Compile'!$A34)</f>
        <v>0</v>
      </c>
      <c r="M34" s="52">
        <f>SUMIFS('Infrastructure Pivot'!$R$5:$R$340,'Infrastructure Pivot'!$A$5:$A$340,'Table 2.1a 2021--Compile'!$A34)</f>
        <v>0</v>
      </c>
      <c r="N34" s="52">
        <f>SUMIFS('Infrastructure Pivot'!$I$5:$I$340,'Infrastructure Pivot'!$A$5:$A$340,'Table 2.1a 2021--Compile'!$A34)</f>
        <v>0</v>
      </c>
      <c r="O34" s="52">
        <f>SUMIFS('Infrastructure Pivot'!$M$5:$M$340,'Infrastructure Pivot'!$A$5:$A$340,'Table 2.1a 2021--Compile'!$A34)</f>
        <v>0</v>
      </c>
      <c r="P34" s="52" t="str">
        <f>VLOOKUP($A34,'Infrastructure FINAL 2023-11-13'!$A$2:$Q$1148,17,FALSE)</f>
        <v>EIA860</v>
      </c>
      <c r="Q34" s="30" t="str">
        <f>VLOOKUP(A34,Notes!$A$2:$F$272,6,FALSE)</f>
        <v>Northway, Northway Village, Northway Junction</v>
      </c>
      <c r="T34" s="53"/>
      <c r="U34" s="53"/>
      <c r="V34" s="53"/>
      <c r="W34" s="53"/>
    </row>
    <row r="35" spans="1:23" s="30" customFormat="1" x14ac:dyDescent="0.25">
      <c r="A35" s="52" t="s">
        <v>1094</v>
      </c>
      <c r="B35" s="30">
        <f>VLOOKUP($A35,'Infrastructure Pivot'!$A$5:$T$340,2,FALSE)</f>
        <v>331220</v>
      </c>
      <c r="C35" s="30">
        <f>VLOOKUP($A35,'Infrastructure Pivot'!$A$5:$T$340,3,FALSE)</f>
        <v>2</v>
      </c>
      <c r="D35" s="30" t="str">
        <f>VLOOKUP($A35,'Infrastructure Pivot'!$A$5:$T$340,4,FALSE)</f>
        <v>Alaska Power &amp; Telephone Company</v>
      </c>
      <c r="E35" s="30" t="str">
        <f>VLOOKUP($A35,'Infrastructure Pivot'!$A$5:$T$340,5,FALSE)</f>
        <v>Tok</v>
      </c>
      <c r="F35" s="30" t="str">
        <f>VLOOKUP($A35,'Infrastructure Pivot'!$A$5:$T$340,6,FALSE)</f>
        <v>Tok_grid</v>
      </c>
      <c r="G35" s="30" t="str">
        <f>VLOOKUP($A35,'Infrastructure Pivot'!$A$5:$T$340,7,FALSE)</f>
        <v>Yukon-Koyukuk/Upper Tanana</v>
      </c>
      <c r="H35" s="52">
        <f>SUMIFS('Infrastructure Pivot'!$V$5:$V$340,'Infrastructure Pivot'!$A$5:$A$340,'Table 2.1a 2021--Compile'!$A35)</f>
        <v>5.21</v>
      </c>
      <c r="I35" s="52">
        <f>SUMIFS('Infrastructure Pivot'!$K$5:$K$340,'Infrastructure Pivot'!$A$5:$A$340,'Table 2.1a 2021--Compile'!$A35)+SUMIFS('Infrastructure Pivot'!$L$5:$L$340,'Infrastructure Pivot'!$A$5:$A$340,'Table 2.1a 2021--Compile'!$A35)+SUMIFS('Infrastructure Pivot'!$N$5:$N$340,'Infrastructure Pivot'!$A$5:$A$340,'Table 2.1a 2021--Compile'!$A35)+SUMIFS('Infrastructure Pivot'!$S$5:$S$340,'Infrastructure Pivot'!$A$5:$A$340,'Table 2.1a 2021--Compile'!$A35)</f>
        <v>0</v>
      </c>
      <c r="J35" s="52">
        <f>SUMIFS('Infrastructure Pivot'!$Q$5:$Q$340,'Infrastructure Pivot'!$A$5:$A$340,'Table 2.1a 2021--Compile'!$A35)</f>
        <v>5.21</v>
      </c>
      <c r="K35" s="52">
        <f>SUMIFS('Infrastructure Pivot'!$P$5:$P$340,'Infrastructure Pivot'!$A$5:$A$340,'Table 2.1a 2021--Compile'!$A35)</f>
        <v>0</v>
      </c>
      <c r="L35" s="52">
        <f>SUMIFS('Infrastructure Pivot'!$T$5:$T$340,'Infrastructure Pivot'!$A$5:$A$340,'Table 2.1a 2021--Compile'!$A35)</f>
        <v>0</v>
      </c>
      <c r="M35" s="52">
        <f>SUMIFS('Infrastructure Pivot'!$R$5:$R$340,'Infrastructure Pivot'!$A$5:$A$340,'Table 2.1a 2021--Compile'!$A35)</f>
        <v>0</v>
      </c>
      <c r="N35" s="52">
        <f>SUMIFS('Infrastructure Pivot'!$I$5:$I$340,'Infrastructure Pivot'!$A$5:$A$340,'Table 2.1a 2021--Compile'!$A35)</f>
        <v>0</v>
      </c>
      <c r="O35" s="52">
        <f>SUMIFS('Infrastructure Pivot'!$M$5:$M$340,'Infrastructure Pivot'!$A$5:$A$340,'Table 2.1a 2021--Compile'!$A35)</f>
        <v>0</v>
      </c>
      <c r="P35" s="52" t="str">
        <f>VLOOKUP($A35,'Infrastructure FINAL 2023-11-13'!$A$2:$Q$1148,17,FALSE)</f>
        <v>AEA PH Assessment</v>
      </c>
      <c r="Q35" s="30" t="str">
        <f>VLOOKUP(A35,Notes!$A$2:$F$272,6,FALSE)</f>
        <v>Tok; Tanacross; Tetlin; Dot Lake, Dot Lake Village</v>
      </c>
      <c r="T35" s="53"/>
      <c r="U35" s="53"/>
      <c r="V35" s="53"/>
      <c r="W35" s="53"/>
    </row>
    <row r="36" spans="1:23" s="30" customFormat="1" x14ac:dyDescent="0.25">
      <c r="A36" s="52" t="s">
        <v>420</v>
      </c>
      <c r="B36" s="30">
        <f>VLOOKUP($A36,'Infrastructure Pivot'!$A$5:$T$340,2,FALSE)</f>
        <v>331760</v>
      </c>
      <c r="C36" s="30">
        <f>VLOOKUP($A36,'Infrastructure Pivot'!$A$5:$T$340,3,FALSE)</f>
        <v>5</v>
      </c>
      <c r="D36" s="30" t="str">
        <f>VLOOKUP($A36,'Infrastructure Pivot'!$A$5:$T$340,4,FALSE)</f>
        <v>Aniak Light &amp; Power</v>
      </c>
      <c r="E36" s="30" t="str">
        <f>VLOOKUP($A36,'Infrastructure Pivot'!$A$5:$T$340,5,FALSE)</f>
        <v>Aniak</v>
      </c>
      <c r="F36" s="30" t="str">
        <f>VLOOKUP($A36,'Infrastructure Pivot'!$A$5:$T$340,6,FALSE)</f>
        <v>Aniak_grid</v>
      </c>
      <c r="G36" s="30" t="str">
        <f>VLOOKUP($A36,'Infrastructure Pivot'!$A$5:$T$340,7,FALSE)</f>
        <v>Lower Yukon-Kuskokwim</v>
      </c>
      <c r="H36" s="52">
        <f>SUMIFS('Infrastructure Pivot'!$V$5:$V$340,'Infrastructure Pivot'!$A$5:$A$340,'Table 2.1a 2021--Compile'!$A36)</f>
        <v>2.2000000000000002</v>
      </c>
      <c r="I36" s="52">
        <f>SUMIFS('Infrastructure Pivot'!$K$5:$K$340,'Infrastructure Pivot'!$A$5:$A$340,'Table 2.1a 2021--Compile'!$A36)+SUMIFS('Infrastructure Pivot'!$L$5:$L$340,'Infrastructure Pivot'!$A$5:$A$340,'Table 2.1a 2021--Compile'!$A36)+SUMIFS('Infrastructure Pivot'!$N$5:$N$340,'Infrastructure Pivot'!$A$5:$A$340,'Table 2.1a 2021--Compile'!$A36)+SUMIFS('Infrastructure Pivot'!$S$5:$S$340,'Infrastructure Pivot'!$A$5:$A$340,'Table 2.1a 2021--Compile'!$A36)</f>
        <v>0</v>
      </c>
      <c r="J36" s="52">
        <f>SUMIFS('Infrastructure Pivot'!$Q$5:$Q$340,'Infrastructure Pivot'!$A$5:$A$340,'Table 2.1a 2021--Compile'!$A36)</f>
        <v>2.2000000000000002</v>
      </c>
      <c r="K36" s="52">
        <f>SUMIFS('Infrastructure Pivot'!$P$5:$P$340,'Infrastructure Pivot'!$A$5:$A$340,'Table 2.1a 2021--Compile'!$A36)</f>
        <v>0</v>
      </c>
      <c r="L36" s="52">
        <f>SUMIFS('Infrastructure Pivot'!$T$5:$T$340,'Infrastructure Pivot'!$A$5:$A$340,'Table 2.1a 2021--Compile'!$A36)</f>
        <v>0</v>
      </c>
      <c r="M36" s="52">
        <f>SUMIFS('Infrastructure Pivot'!$R$5:$R$340,'Infrastructure Pivot'!$A$5:$A$340,'Table 2.1a 2021--Compile'!$A36)</f>
        <v>0</v>
      </c>
      <c r="N36" s="52">
        <f>SUMIFS('Infrastructure Pivot'!$I$5:$I$340,'Infrastructure Pivot'!$A$5:$A$340,'Table 2.1a 2021--Compile'!$A36)</f>
        <v>0</v>
      </c>
      <c r="O36" s="52">
        <f>SUMIFS('Infrastructure Pivot'!$M$5:$M$340,'Infrastructure Pivot'!$A$5:$A$340,'Table 2.1a 2021--Compile'!$A36)</f>
        <v>0</v>
      </c>
      <c r="P36" s="52" t="str">
        <f>VLOOKUP($A36,'Infrastructure FINAL 2023-11-13'!$A$2:$Q$1148,17,FALSE)</f>
        <v>EIA860</v>
      </c>
      <c r="Q36" s="30" t="str">
        <f>VLOOKUP(A36,Notes!$A$2:$F$272,6,FALSE)</f>
        <v/>
      </c>
      <c r="T36" s="53"/>
      <c r="U36" s="53"/>
      <c r="V36" s="53"/>
      <c r="W36" s="53"/>
    </row>
    <row r="37" spans="1:23" s="30" customFormat="1" x14ac:dyDescent="0.25">
      <c r="A37" s="52" t="s">
        <v>413</v>
      </c>
      <c r="B37" s="30" t="str">
        <f>VLOOKUP($A37,'Infrastructure Pivot'!$A$5:$T$340,2,FALSE)</f>
        <v>(blank)</v>
      </c>
      <c r="C37" s="30">
        <f>VLOOKUP($A37,'Infrastructure Pivot'!$A$5:$T$340,3,FALSE)</f>
        <v>8</v>
      </c>
      <c r="D37" s="30" t="str">
        <f>VLOOKUP($A37,'Infrastructure Pivot'!$A$5:$T$340,4,FALSE)</f>
        <v>Chugach Electric Assn Inc</v>
      </c>
      <c r="E37" s="30" t="str">
        <f>VLOOKUP($A37,'Infrastructure Pivot'!$A$5:$T$340,5,FALSE)</f>
        <v>Anchorage 1</v>
      </c>
      <c r="F37" s="30" t="str">
        <f>VLOOKUP($A37,'Infrastructure Pivot'!$A$5:$T$340,6,FALSE)</f>
        <v>Railbelt_grid</v>
      </c>
      <c r="G37" s="30" t="str">
        <f>VLOOKUP($A37,'Infrastructure Pivot'!$A$5:$T$340,7,FALSE)</f>
        <v>Railbelt</v>
      </c>
      <c r="H37" s="52">
        <f>SUMIFS('Infrastructure Pivot'!$V$5:$V$340,'Infrastructure Pivot'!$A$5:$A$340,'Table 2.1a 2021--Compile'!$A37)</f>
        <v>77.900000000000006</v>
      </c>
      <c r="I37" s="52">
        <f>SUMIFS('Infrastructure Pivot'!$K$5:$K$340,'Infrastructure Pivot'!$A$5:$A$340,'Table 2.1a 2021--Compile'!$A37)+SUMIFS('Infrastructure Pivot'!$L$5:$L$340,'Infrastructure Pivot'!$A$5:$A$340,'Table 2.1a 2021--Compile'!$A37)+SUMIFS('Infrastructure Pivot'!$N$5:$N$340,'Infrastructure Pivot'!$A$5:$A$340,'Table 2.1a 2021--Compile'!$A37)+SUMIFS('Infrastructure Pivot'!$S$5:$S$340,'Infrastructure Pivot'!$A$5:$A$340,'Table 2.1a 2021--Compile'!$A37)</f>
        <v>75.900000000000006</v>
      </c>
      <c r="J37" s="52">
        <f>SUMIFS('Infrastructure Pivot'!$Q$5:$Q$340,'Infrastructure Pivot'!$A$5:$A$340,'Table 2.1a 2021--Compile'!$A37)</f>
        <v>2</v>
      </c>
      <c r="K37" s="52">
        <f>SUMIFS('Infrastructure Pivot'!$P$5:$P$340,'Infrastructure Pivot'!$A$5:$A$340,'Table 2.1a 2021--Compile'!$A37)</f>
        <v>0</v>
      </c>
      <c r="L37" s="52">
        <f>SUMIFS('Infrastructure Pivot'!$T$5:$T$340,'Infrastructure Pivot'!$A$5:$A$340,'Table 2.1a 2021--Compile'!$A37)</f>
        <v>0</v>
      </c>
      <c r="M37" s="52">
        <f>SUMIFS('Infrastructure Pivot'!$R$5:$R$340,'Infrastructure Pivot'!$A$5:$A$340,'Table 2.1a 2021--Compile'!$A37)</f>
        <v>0</v>
      </c>
      <c r="N37" s="52">
        <f>SUMIFS('Infrastructure Pivot'!$I$5:$I$340,'Infrastructure Pivot'!$A$5:$A$340,'Table 2.1a 2021--Compile'!$A37)</f>
        <v>0</v>
      </c>
      <c r="O37" s="52">
        <f>SUMIFS('Infrastructure Pivot'!$M$5:$M$340,'Infrastructure Pivot'!$A$5:$A$340,'Table 2.1a 2021--Compile'!$A37)</f>
        <v>0</v>
      </c>
      <c r="P37" s="52" t="str">
        <f>VLOOKUP($A37,'Infrastructure FINAL 2023-11-13'!$A$2:$Q$1148,17,FALSE)</f>
        <v>EIA860</v>
      </c>
      <c r="Q37" s="30" t="str">
        <f>VLOOKUP(A37,Notes!$A$2:$F$272,6,FALSE)</f>
        <v>In addition to Anchorage, the CEA service area includes eight other communities.</v>
      </c>
      <c r="T37" s="53"/>
      <c r="U37" s="53"/>
      <c r="V37" s="53"/>
      <c r="W37" s="53"/>
    </row>
    <row r="38" spans="1:23" s="30" customFormat="1" x14ac:dyDescent="0.25">
      <c r="A38" s="52" t="s">
        <v>617</v>
      </c>
      <c r="B38" s="30" t="str">
        <f>VLOOKUP($A38,'Infrastructure Pivot'!$A$5:$T$340,2,FALSE)</f>
        <v>(blank)</v>
      </c>
      <c r="C38" s="30">
        <f>VLOOKUP($A38,'Infrastructure Pivot'!$A$5:$T$340,3,FALSE)</f>
        <v>8</v>
      </c>
      <c r="D38" s="30" t="str">
        <f>VLOOKUP($A38,'Infrastructure Pivot'!$A$5:$T$340,4,FALSE)</f>
        <v>Chugach Electric Assn Inc</v>
      </c>
      <c r="E38" s="30" t="str">
        <f>VLOOKUP($A38,'Infrastructure Pivot'!$A$5:$T$340,5,FALSE)</f>
        <v>Eklutna Hydro Project</v>
      </c>
      <c r="F38" s="30" t="str">
        <f>VLOOKUP($A38,'Infrastructure Pivot'!$A$5:$T$340,6,FALSE)</f>
        <v>Railbelt_grid</v>
      </c>
      <c r="G38" s="30" t="str">
        <f>VLOOKUP($A38,'Infrastructure Pivot'!$A$5:$T$340,7,FALSE)</f>
        <v>Railbelt</v>
      </c>
      <c r="H38" s="52">
        <f>SUMIFS('Infrastructure Pivot'!$V$5:$V$340,'Infrastructure Pivot'!$A$5:$A$340,'Table 2.1a 2021--Compile'!$A38)</f>
        <v>44.4</v>
      </c>
      <c r="I38" s="52">
        <f>SUMIFS('Infrastructure Pivot'!$K$5:$K$340,'Infrastructure Pivot'!$A$5:$A$340,'Table 2.1a 2021--Compile'!$A38)+SUMIFS('Infrastructure Pivot'!$L$5:$L$340,'Infrastructure Pivot'!$A$5:$A$340,'Table 2.1a 2021--Compile'!$A38)+SUMIFS('Infrastructure Pivot'!$N$5:$N$340,'Infrastructure Pivot'!$A$5:$A$340,'Table 2.1a 2021--Compile'!$A38)+SUMIFS('Infrastructure Pivot'!$S$5:$S$340,'Infrastructure Pivot'!$A$5:$A$340,'Table 2.1a 2021--Compile'!$A38)</f>
        <v>0</v>
      </c>
      <c r="J38" s="52">
        <f>SUMIFS('Infrastructure Pivot'!$Q$5:$Q$340,'Infrastructure Pivot'!$A$5:$A$340,'Table 2.1a 2021--Compile'!$A38)</f>
        <v>0</v>
      </c>
      <c r="K38" s="52">
        <f>SUMIFS('Infrastructure Pivot'!$P$5:$P$340,'Infrastructure Pivot'!$A$5:$A$340,'Table 2.1a 2021--Compile'!$A38)</f>
        <v>44.4</v>
      </c>
      <c r="L38" s="52">
        <f>SUMIFS('Infrastructure Pivot'!$T$5:$T$340,'Infrastructure Pivot'!$A$5:$A$340,'Table 2.1a 2021--Compile'!$A38)</f>
        <v>0</v>
      </c>
      <c r="M38" s="52">
        <f>SUMIFS('Infrastructure Pivot'!$R$5:$R$340,'Infrastructure Pivot'!$A$5:$A$340,'Table 2.1a 2021--Compile'!$A38)</f>
        <v>0</v>
      </c>
      <c r="N38" s="52">
        <f>SUMIFS('Infrastructure Pivot'!$I$5:$I$340,'Infrastructure Pivot'!$A$5:$A$340,'Table 2.1a 2021--Compile'!$A38)</f>
        <v>0</v>
      </c>
      <c r="O38" s="52">
        <f>SUMIFS('Infrastructure Pivot'!$M$5:$M$340,'Infrastructure Pivot'!$A$5:$A$340,'Table 2.1a 2021--Compile'!$A38)</f>
        <v>0</v>
      </c>
      <c r="P38" s="52" t="str">
        <f>VLOOKUP($A38,'Infrastructure FINAL 2023-11-13'!$A$2:$Q$1148,17,FALSE)</f>
        <v>EIA860</v>
      </c>
      <c r="Q38" s="30" t="str">
        <f>VLOOKUP(A38,Notes!$A$2:$F$272,6,FALSE)</f>
        <v>In addition to Anchorage, the CEA service area includes eight other communities.</v>
      </c>
      <c r="T38" s="53"/>
      <c r="U38" s="53"/>
      <c r="V38" s="53"/>
      <c r="W38" s="53"/>
    </row>
    <row r="39" spans="1:23" s="30" customFormat="1" x14ac:dyDescent="0.25">
      <c r="A39" s="59" t="s">
        <v>666</v>
      </c>
      <c r="B39" s="30" t="str">
        <f>VLOOKUP($A39,'Infrastructure Pivot'!$A$5:$T$340,2,FALSE)</f>
        <v>(blank)</v>
      </c>
      <c r="C39" s="30">
        <f>VLOOKUP($A39,'Infrastructure Pivot'!$A$5:$T$340,3,FALSE)</f>
        <v>8</v>
      </c>
      <c r="D39" s="30" t="str">
        <f>VLOOKUP($A39,'Infrastructure Pivot'!$A$5:$T$340,4,FALSE)</f>
        <v>Chugach Electric Assn Inc</v>
      </c>
      <c r="E39" s="30" t="str">
        <f>VLOOKUP($A39,'Infrastructure Pivot'!$A$5:$T$340,5,FALSE)</f>
        <v>George M Sullivan Generation Plant 2</v>
      </c>
      <c r="F39" s="30" t="str">
        <f>VLOOKUP($A39,'Infrastructure Pivot'!$A$5:$T$340,6,FALSE)</f>
        <v>Railbelt_grid</v>
      </c>
      <c r="G39" s="30" t="str">
        <f>VLOOKUP($A39,'Infrastructure Pivot'!$A$5:$T$340,7,FALSE)</f>
        <v>Railbelt</v>
      </c>
      <c r="H39" s="52">
        <f>SUMIFS('Infrastructure Pivot'!$V$5:$V$340,'Infrastructure Pivot'!$A$5:$A$340,'Table 2.1a 2021--Compile'!$A39)</f>
        <v>346.9</v>
      </c>
      <c r="I39" s="52">
        <f>SUMIFS('Infrastructure Pivot'!$K$5:$K$340,'Infrastructure Pivot'!$A$5:$A$340,'Table 2.1a 2021--Compile'!$A39)+SUMIFS('Infrastructure Pivot'!$L$5:$L$340,'Infrastructure Pivot'!$A$5:$A$340,'Table 2.1a 2021--Compile'!$A39)+SUMIFS('Infrastructure Pivot'!$N$5:$N$340,'Infrastructure Pivot'!$A$5:$A$340,'Table 2.1a 2021--Compile'!$A39)+SUMIFS('Infrastructure Pivot'!$S$5:$S$340,'Infrastructure Pivot'!$A$5:$A$340,'Table 2.1a 2021--Compile'!$A39)</f>
        <v>346.9</v>
      </c>
      <c r="J39" s="52">
        <f>SUMIFS('Infrastructure Pivot'!$Q$5:$Q$340,'Infrastructure Pivot'!$A$5:$A$340,'Table 2.1a 2021--Compile'!$A39)</f>
        <v>0</v>
      </c>
      <c r="K39" s="52">
        <f>SUMIFS('Infrastructure Pivot'!$P$5:$P$340,'Infrastructure Pivot'!$A$5:$A$340,'Table 2.1a 2021--Compile'!$A39)</f>
        <v>0</v>
      </c>
      <c r="L39" s="52">
        <f>SUMIFS('Infrastructure Pivot'!$T$5:$T$340,'Infrastructure Pivot'!$A$5:$A$340,'Table 2.1a 2021--Compile'!$A39)</f>
        <v>0</v>
      </c>
      <c r="M39" s="52">
        <f>SUMIFS('Infrastructure Pivot'!$R$5:$R$340,'Infrastructure Pivot'!$A$5:$A$340,'Table 2.1a 2021--Compile'!$A39)</f>
        <v>0</v>
      </c>
      <c r="N39" s="52">
        <f>SUMIFS('Infrastructure Pivot'!$I$5:$I$340,'Infrastructure Pivot'!$A$5:$A$340,'Table 2.1a 2021--Compile'!$A39)</f>
        <v>0</v>
      </c>
      <c r="O39" s="52">
        <f>SUMIFS('Infrastructure Pivot'!$M$5:$M$340,'Infrastructure Pivot'!$A$5:$A$340,'Table 2.1a 2021--Compile'!$A39)</f>
        <v>0</v>
      </c>
      <c r="P39" s="52" t="str">
        <f>VLOOKUP($A39,'Infrastructure FINAL 2023-11-13'!$A$2:$Q$1148,17,FALSE)</f>
        <v>EIA860</v>
      </c>
      <c r="Q39" s="30" t="str">
        <f>VLOOKUP(A39,Notes!$A$2:$F$272,6,FALSE)</f>
        <v>In addition to Anchorage, the CEA service area includes eight other communities.</v>
      </c>
      <c r="T39" s="53"/>
      <c r="U39" s="53"/>
      <c r="V39" s="53"/>
      <c r="W39" s="53"/>
    </row>
    <row r="40" spans="1:23" s="30" customFormat="1" x14ac:dyDescent="0.25">
      <c r="A40" s="59" t="s">
        <v>466</v>
      </c>
      <c r="B40" s="30" t="str">
        <f>VLOOKUP($A40,'Infrastructure Pivot'!$A$5:$T$340,2,FALSE)</f>
        <v>(blank)</v>
      </c>
      <c r="C40" s="30">
        <f>VLOOKUP($A40,'Infrastructure Pivot'!$A$5:$T$340,3,FALSE)</f>
        <v>8</v>
      </c>
      <c r="D40" s="30" t="str">
        <f>VLOOKUP($A40,'Infrastructure Pivot'!$A$5:$T$340,4,FALSE)</f>
        <v>Chugach Electric Assn Inc</v>
      </c>
      <c r="E40" s="30" t="str">
        <f>VLOOKUP($A40,'Infrastructure Pivot'!$A$5:$T$340,5,FALSE)</f>
        <v>Beluga</v>
      </c>
      <c r="F40" s="30" t="str">
        <f>VLOOKUP($A40,'Infrastructure Pivot'!$A$5:$T$340,6,FALSE)</f>
        <v>Railbelt_grid</v>
      </c>
      <c r="G40" s="30" t="str">
        <f>VLOOKUP($A40,'Infrastructure Pivot'!$A$5:$T$340,7,FALSE)</f>
        <v>Railbelt</v>
      </c>
      <c r="H40" s="52">
        <f>SUMIFS('Infrastructure Pivot'!$V$5:$V$340,'Infrastructure Pivot'!$A$5:$A$340,'Table 2.1a 2021--Compile'!$A40)</f>
        <v>312.39999999999998</v>
      </c>
      <c r="I40" s="52">
        <f>SUMIFS('Infrastructure Pivot'!$K$5:$K$340,'Infrastructure Pivot'!$A$5:$A$340,'Table 2.1a 2021--Compile'!$A40)+SUMIFS('Infrastructure Pivot'!$L$5:$L$340,'Infrastructure Pivot'!$A$5:$A$340,'Table 2.1a 2021--Compile'!$A40)+SUMIFS('Infrastructure Pivot'!$N$5:$N$340,'Infrastructure Pivot'!$A$5:$A$340,'Table 2.1a 2021--Compile'!$A40)+SUMIFS('Infrastructure Pivot'!$S$5:$S$340,'Infrastructure Pivot'!$A$5:$A$340,'Table 2.1a 2021--Compile'!$A40)</f>
        <v>312.39999999999998</v>
      </c>
      <c r="J40" s="52">
        <f>SUMIFS('Infrastructure Pivot'!$Q$5:$Q$340,'Infrastructure Pivot'!$A$5:$A$340,'Table 2.1a 2021--Compile'!$A40)</f>
        <v>0</v>
      </c>
      <c r="K40" s="52">
        <f>SUMIFS('Infrastructure Pivot'!$P$5:$P$340,'Infrastructure Pivot'!$A$5:$A$340,'Table 2.1a 2021--Compile'!$A40)</f>
        <v>0</v>
      </c>
      <c r="L40" s="52">
        <f>SUMIFS('Infrastructure Pivot'!$T$5:$T$340,'Infrastructure Pivot'!$A$5:$A$340,'Table 2.1a 2021--Compile'!$A40)</f>
        <v>0</v>
      </c>
      <c r="M40" s="52">
        <f>SUMIFS('Infrastructure Pivot'!$R$5:$R$340,'Infrastructure Pivot'!$A$5:$A$340,'Table 2.1a 2021--Compile'!$A40)</f>
        <v>0</v>
      </c>
      <c r="N40" s="52">
        <f>SUMIFS('Infrastructure Pivot'!$I$5:$I$340,'Infrastructure Pivot'!$A$5:$A$340,'Table 2.1a 2021--Compile'!$A40)</f>
        <v>0</v>
      </c>
      <c r="O40" s="52">
        <f>SUMIFS('Infrastructure Pivot'!$M$5:$M$340,'Infrastructure Pivot'!$A$5:$A$340,'Table 2.1a 2021--Compile'!$A40)</f>
        <v>0</v>
      </c>
      <c r="P40" s="52" t="str">
        <f>VLOOKUP($A40,'Infrastructure FINAL 2023-11-13'!$A$2:$Q$1148,17,FALSE)</f>
        <v>EIA860</v>
      </c>
      <c r="Q40" s="30" t="str">
        <f>VLOOKUP(A40,Notes!$A$2:$F$272,6,FALSE)</f>
        <v>In addition to Anchorage, the CEA service area includes eight other communities.</v>
      </c>
      <c r="T40" s="53"/>
      <c r="U40" s="53"/>
      <c r="V40" s="53"/>
      <c r="W40" s="53"/>
    </row>
    <row r="41" spans="1:23" s="30" customFormat="1" x14ac:dyDescent="0.25">
      <c r="A41" s="52" t="s">
        <v>574</v>
      </c>
      <c r="B41" s="30" t="str">
        <f>VLOOKUP($A41,'Infrastructure Pivot'!$A$5:$T$340,2,FALSE)</f>
        <v>(blank)</v>
      </c>
      <c r="C41" s="30">
        <f>VLOOKUP($A41,'Infrastructure Pivot'!$A$5:$T$340,3,FALSE)</f>
        <v>8</v>
      </c>
      <c r="D41" s="30" t="str">
        <f>VLOOKUP($A41,'Infrastructure Pivot'!$A$5:$T$340,4,FALSE)</f>
        <v>Chugach Electric Assn Inc</v>
      </c>
      <c r="E41" s="30" t="str">
        <f>VLOOKUP($A41,'Infrastructure Pivot'!$A$5:$T$340,5,FALSE)</f>
        <v>Cooper Lake</v>
      </c>
      <c r="F41" s="30" t="str">
        <f>VLOOKUP($A41,'Infrastructure Pivot'!$A$5:$T$340,6,FALSE)</f>
        <v>Railbelt_grid</v>
      </c>
      <c r="G41" s="30" t="str">
        <f>VLOOKUP($A41,'Infrastructure Pivot'!$A$5:$T$340,7,FALSE)</f>
        <v>Railbelt</v>
      </c>
      <c r="H41" s="52">
        <f>SUMIFS('Infrastructure Pivot'!$V$5:$V$340,'Infrastructure Pivot'!$A$5:$A$340,'Table 2.1a 2021--Compile'!$A41)</f>
        <v>19.399999999999999</v>
      </c>
      <c r="I41" s="52">
        <f>SUMIFS('Infrastructure Pivot'!$K$5:$K$340,'Infrastructure Pivot'!$A$5:$A$340,'Table 2.1a 2021--Compile'!$A41)+SUMIFS('Infrastructure Pivot'!$L$5:$L$340,'Infrastructure Pivot'!$A$5:$A$340,'Table 2.1a 2021--Compile'!$A41)+SUMIFS('Infrastructure Pivot'!$N$5:$N$340,'Infrastructure Pivot'!$A$5:$A$340,'Table 2.1a 2021--Compile'!$A41)+SUMIFS('Infrastructure Pivot'!$S$5:$S$340,'Infrastructure Pivot'!$A$5:$A$340,'Table 2.1a 2021--Compile'!$A41)</f>
        <v>0</v>
      </c>
      <c r="J41" s="52">
        <f>SUMIFS('Infrastructure Pivot'!$Q$5:$Q$340,'Infrastructure Pivot'!$A$5:$A$340,'Table 2.1a 2021--Compile'!$A41)</f>
        <v>0</v>
      </c>
      <c r="K41" s="52">
        <f>SUMIFS('Infrastructure Pivot'!$P$5:$P$340,'Infrastructure Pivot'!$A$5:$A$340,'Table 2.1a 2021--Compile'!$A41)</f>
        <v>19.399999999999999</v>
      </c>
      <c r="L41" s="52">
        <f>SUMIFS('Infrastructure Pivot'!$T$5:$T$340,'Infrastructure Pivot'!$A$5:$A$340,'Table 2.1a 2021--Compile'!$A41)</f>
        <v>0</v>
      </c>
      <c r="M41" s="52">
        <f>SUMIFS('Infrastructure Pivot'!$R$5:$R$340,'Infrastructure Pivot'!$A$5:$A$340,'Table 2.1a 2021--Compile'!$A41)</f>
        <v>0</v>
      </c>
      <c r="N41" s="52">
        <f>SUMIFS('Infrastructure Pivot'!$I$5:$I$340,'Infrastructure Pivot'!$A$5:$A$340,'Table 2.1a 2021--Compile'!$A41)</f>
        <v>0</v>
      </c>
      <c r="O41" s="52">
        <f>SUMIFS('Infrastructure Pivot'!$M$5:$M$340,'Infrastructure Pivot'!$A$5:$A$340,'Table 2.1a 2021--Compile'!$A41)</f>
        <v>0</v>
      </c>
      <c r="P41" s="52" t="str">
        <f>VLOOKUP($A41,'Infrastructure FINAL 2023-11-13'!$A$2:$Q$1148,17,FALSE)</f>
        <v>EIA860</v>
      </c>
      <c r="Q41" s="30" t="str">
        <f>VLOOKUP(A41,Notes!$A$2:$F$272,6,FALSE)</f>
        <v>In addition to Anchorage, the CEA service area includes eight other communities.</v>
      </c>
      <c r="T41" s="53"/>
      <c r="U41" s="53"/>
      <c r="V41" s="53"/>
      <c r="W41" s="53"/>
    </row>
    <row r="42" spans="1:23" s="30" customFormat="1" x14ac:dyDescent="0.25">
      <c r="A42" s="59" t="s">
        <v>1046</v>
      </c>
      <c r="B42" s="30" t="str">
        <f>VLOOKUP($A42,'Infrastructure Pivot'!$A$5:$T$340,2,FALSE)</f>
        <v>(blank)</v>
      </c>
      <c r="C42" s="30">
        <f>VLOOKUP($A42,'Infrastructure Pivot'!$A$5:$T$340,3,FALSE)</f>
        <v>8</v>
      </c>
      <c r="D42" s="30" t="str">
        <f>VLOOKUP($A42,'Infrastructure Pivot'!$A$5:$T$340,4,FALSE)</f>
        <v>Chugach Electric Assn Inc</v>
      </c>
      <c r="E42" s="30" t="str">
        <f>VLOOKUP($A42,'Infrastructure Pivot'!$A$5:$T$340,5,FALSE)</f>
        <v>Southcentral Power Project</v>
      </c>
      <c r="F42" s="30" t="str">
        <f>VLOOKUP($A42,'Infrastructure Pivot'!$A$5:$T$340,6,FALSE)</f>
        <v>Railbelt_grid</v>
      </c>
      <c r="G42" s="30" t="str">
        <f>VLOOKUP($A42,'Infrastructure Pivot'!$A$5:$T$340,7,FALSE)</f>
        <v>Railbelt</v>
      </c>
      <c r="H42" s="52">
        <f>SUMIFS('Infrastructure Pivot'!$V$5:$V$340,'Infrastructure Pivot'!$A$5:$A$340,'Table 2.1a 2021--Compile'!$A42)</f>
        <v>203.89999999999998</v>
      </c>
      <c r="I42" s="52">
        <f>SUMIFS('Infrastructure Pivot'!$K$5:$K$340,'Infrastructure Pivot'!$A$5:$A$340,'Table 2.1a 2021--Compile'!$A42)+SUMIFS('Infrastructure Pivot'!$L$5:$L$340,'Infrastructure Pivot'!$A$5:$A$340,'Table 2.1a 2021--Compile'!$A42)+SUMIFS('Infrastructure Pivot'!$N$5:$N$340,'Infrastructure Pivot'!$A$5:$A$340,'Table 2.1a 2021--Compile'!$A42)+SUMIFS('Infrastructure Pivot'!$S$5:$S$340,'Infrastructure Pivot'!$A$5:$A$340,'Table 2.1a 2021--Compile'!$A42)</f>
        <v>203.89999999999998</v>
      </c>
      <c r="J42" s="52">
        <f>SUMIFS('Infrastructure Pivot'!$Q$5:$Q$340,'Infrastructure Pivot'!$A$5:$A$340,'Table 2.1a 2021--Compile'!$A42)</f>
        <v>0</v>
      </c>
      <c r="K42" s="52">
        <f>SUMIFS('Infrastructure Pivot'!$P$5:$P$340,'Infrastructure Pivot'!$A$5:$A$340,'Table 2.1a 2021--Compile'!$A42)</f>
        <v>0</v>
      </c>
      <c r="L42" s="52">
        <f>SUMIFS('Infrastructure Pivot'!$T$5:$T$340,'Infrastructure Pivot'!$A$5:$A$340,'Table 2.1a 2021--Compile'!$A42)</f>
        <v>0</v>
      </c>
      <c r="M42" s="52">
        <f>SUMIFS('Infrastructure Pivot'!$R$5:$R$340,'Infrastructure Pivot'!$A$5:$A$340,'Table 2.1a 2021--Compile'!$A42)</f>
        <v>0</v>
      </c>
      <c r="N42" s="52">
        <f>SUMIFS('Infrastructure Pivot'!$I$5:$I$340,'Infrastructure Pivot'!$A$5:$A$340,'Table 2.1a 2021--Compile'!$A42)</f>
        <v>0</v>
      </c>
      <c r="O42" s="52">
        <f>SUMIFS('Infrastructure Pivot'!$M$5:$M$340,'Infrastructure Pivot'!$A$5:$A$340,'Table 2.1a 2021--Compile'!$A42)</f>
        <v>0</v>
      </c>
      <c r="P42" s="52" t="str">
        <f>VLOOKUP($A42,'Infrastructure FINAL 2023-11-13'!$A$2:$Q$1148,17,FALSE)</f>
        <v>EIA860</v>
      </c>
      <c r="Q42" s="30" t="str">
        <f>VLOOKUP(A42,Notes!$A$2:$F$272,6,FALSE)</f>
        <v>In addition to Anchorage, the CEA service area includes eight other communities.</v>
      </c>
      <c r="T42" s="53"/>
      <c r="U42" s="53"/>
      <c r="V42" s="53"/>
      <c r="W42" s="53"/>
    </row>
    <row r="43" spans="1:23" s="30" customFormat="1" x14ac:dyDescent="0.25">
      <c r="A43" s="60" t="s">
        <v>1508</v>
      </c>
      <c r="B43" s="30" t="str">
        <f>VLOOKUP($A43,'Infrastructure Pivot'!$A$5:$T$340,2,FALSE)</f>
        <v>(blank)</v>
      </c>
      <c r="C43" s="30">
        <f>VLOOKUP($A43,'Infrastructure Pivot'!$A$5:$T$340,3,FALSE)</f>
        <v>8</v>
      </c>
      <c r="D43" s="30" t="str">
        <f>VLOOKUP($A43,'Infrastructure Pivot'!$A$5:$T$340,4,FALSE)</f>
        <v>Chugach Electric Assn Inc</v>
      </c>
      <c r="E43" s="30" t="str">
        <f>VLOOKUP($A43,'Infrastructure Pivot'!$A$5:$T$340,5,FALSE)</f>
        <v>Chugach Storage</v>
      </c>
      <c r="F43" s="30" t="str">
        <f>VLOOKUP($A43,'Infrastructure Pivot'!$A$5:$T$340,6,FALSE)</f>
        <v>Railbelt_grid</v>
      </c>
      <c r="G43" s="30" t="str">
        <f>VLOOKUP($A43,'Infrastructure Pivot'!$A$5:$T$340,7,FALSE)</f>
        <v>Railbelt</v>
      </c>
      <c r="H43" s="52">
        <f>SUMIFS('Infrastructure Pivot'!$V$5:$V$340,'Infrastructure Pivot'!$A$5:$A$340,'Table 2.1a 2021--Compile'!$A43)</f>
        <v>3</v>
      </c>
      <c r="I43" s="52">
        <f>SUMIFS('Infrastructure Pivot'!$K$5:$K$340,'Infrastructure Pivot'!$A$5:$A$340,'Table 2.1a 2021--Compile'!$A43)+SUMIFS('Infrastructure Pivot'!$L$5:$L$340,'Infrastructure Pivot'!$A$5:$A$340,'Table 2.1a 2021--Compile'!$A43)+SUMIFS('Infrastructure Pivot'!$N$5:$N$340,'Infrastructure Pivot'!$A$5:$A$340,'Table 2.1a 2021--Compile'!$A43)+SUMIFS('Infrastructure Pivot'!$S$5:$S$340,'Infrastructure Pivot'!$A$5:$A$340,'Table 2.1a 2021--Compile'!$A43)</f>
        <v>0</v>
      </c>
      <c r="J43" s="52">
        <f>SUMIFS('Infrastructure Pivot'!$Q$5:$Q$340,'Infrastructure Pivot'!$A$5:$A$340,'Table 2.1a 2021--Compile'!$A43)</f>
        <v>0</v>
      </c>
      <c r="K43" s="52">
        <f>SUMIFS('Infrastructure Pivot'!$P$5:$P$340,'Infrastructure Pivot'!$A$5:$A$340,'Table 2.1a 2021--Compile'!$A43)</f>
        <v>0</v>
      </c>
      <c r="L43" s="52">
        <f>SUMIFS('Infrastructure Pivot'!$T$5:$T$340,'Infrastructure Pivot'!$A$5:$A$340,'Table 2.1a 2021--Compile'!$A43)</f>
        <v>0</v>
      </c>
      <c r="M43" s="52">
        <f>SUMIFS('Infrastructure Pivot'!$R$5:$R$340,'Infrastructure Pivot'!$A$5:$A$340,'Table 2.1a 2021--Compile'!$A43)</f>
        <v>0</v>
      </c>
      <c r="N43" s="52">
        <f>SUMIFS('Infrastructure Pivot'!$I$5:$I$340,'Infrastructure Pivot'!$A$5:$A$340,'Table 2.1a 2021--Compile'!$A43)</f>
        <v>2</v>
      </c>
      <c r="O43" s="52">
        <f>SUMIFS('Infrastructure Pivot'!$M$5:$M$340,'Infrastructure Pivot'!$A$5:$A$340,'Table 2.1a 2021--Compile'!$A43)</f>
        <v>1</v>
      </c>
      <c r="P43" s="52" t="str">
        <f>VLOOKUP($A43,'Infrastructure FINAL 2023-11-13'!$A$2:$Q$1148,17,FALSE)</f>
        <v>AEA</v>
      </c>
      <c r="Q43" s="30" t="str">
        <f>VLOOKUP(A43,Notes!$A$2:$F$272,6,FALSE)</f>
        <v>In addition to Anchorage, the CEA service area includes eight other communities.</v>
      </c>
      <c r="T43" s="53"/>
      <c r="U43" s="53"/>
      <c r="V43" s="53"/>
      <c r="W43" s="53"/>
    </row>
    <row r="44" spans="1:23" s="30" customFormat="1" x14ac:dyDescent="0.25">
      <c r="A44" s="52" t="s">
        <v>722</v>
      </c>
      <c r="B44" s="30" t="str">
        <f>VLOOKUP($A44,'Infrastructure Pivot'!$A$5:$T$340,2,FALSE)</f>
        <v>(blank)</v>
      </c>
      <c r="C44" s="30">
        <f>VLOOKUP($A44,'Infrastructure Pivot'!$A$5:$T$340,3,FALSE)</f>
        <v>8</v>
      </c>
      <c r="D44" s="30" t="str">
        <f>VLOOKUP($A44,'Infrastructure Pivot'!$A$5:$T$340,4,FALSE)</f>
        <v>Chugach Electric Assn Inc</v>
      </c>
      <c r="E44" s="30" t="str">
        <f>VLOOKUP($A44,'Infrastructure Pivot'!$A$5:$T$340,5,FALSE)</f>
        <v>International</v>
      </c>
      <c r="F44" s="30" t="str">
        <f>VLOOKUP($A44,'Infrastructure Pivot'!$A$5:$T$340,6,FALSE)</f>
        <v>Railbelt_grid</v>
      </c>
      <c r="G44" s="30" t="str">
        <f>VLOOKUP($A44,'Infrastructure Pivot'!$A$5:$T$340,7,FALSE)</f>
        <v>Railbelt</v>
      </c>
      <c r="H44" s="52">
        <f>SUMIFS('Infrastructure Pivot'!$V$5:$V$340,'Infrastructure Pivot'!$A$5:$A$340,'Table 2.1a 2021--Compile'!$A44)</f>
        <v>15</v>
      </c>
      <c r="I44" s="52">
        <f>SUMIFS('Infrastructure Pivot'!$K$5:$K$340,'Infrastructure Pivot'!$A$5:$A$340,'Table 2.1a 2021--Compile'!$A44)+SUMIFS('Infrastructure Pivot'!$L$5:$L$340,'Infrastructure Pivot'!$A$5:$A$340,'Table 2.1a 2021--Compile'!$A44)+SUMIFS('Infrastructure Pivot'!$N$5:$N$340,'Infrastructure Pivot'!$A$5:$A$340,'Table 2.1a 2021--Compile'!$A44)+SUMIFS('Infrastructure Pivot'!$S$5:$S$340,'Infrastructure Pivot'!$A$5:$A$340,'Table 2.1a 2021--Compile'!$A44)</f>
        <v>15</v>
      </c>
      <c r="J44" s="52">
        <f>SUMIFS('Infrastructure Pivot'!$Q$5:$Q$340,'Infrastructure Pivot'!$A$5:$A$340,'Table 2.1a 2021--Compile'!$A44)</f>
        <v>0</v>
      </c>
      <c r="K44" s="52">
        <f>SUMIFS('Infrastructure Pivot'!$P$5:$P$340,'Infrastructure Pivot'!$A$5:$A$340,'Table 2.1a 2021--Compile'!$A44)</f>
        <v>0</v>
      </c>
      <c r="L44" s="52">
        <f>SUMIFS('Infrastructure Pivot'!$T$5:$T$340,'Infrastructure Pivot'!$A$5:$A$340,'Table 2.1a 2021--Compile'!$A44)</f>
        <v>0</v>
      </c>
      <c r="M44" s="52">
        <f>SUMIFS('Infrastructure Pivot'!$R$5:$R$340,'Infrastructure Pivot'!$A$5:$A$340,'Table 2.1a 2021--Compile'!$A44)</f>
        <v>0</v>
      </c>
      <c r="N44" s="52">
        <f>SUMIFS('Infrastructure Pivot'!$I$5:$I$340,'Infrastructure Pivot'!$A$5:$A$340,'Table 2.1a 2021--Compile'!$A44)</f>
        <v>0</v>
      </c>
      <c r="O44" s="52">
        <f>SUMIFS('Infrastructure Pivot'!$M$5:$M$340,'Infrastructure Pivot'!$A$5:$A$340,'Table 2.1a 2021--Compile'!$A44)</f>
        <v>0</v>
      </c>
      <c r="P44" s="52" t="str">
        <f>VLOOKUP($A44,'Infrastructure FINAL 2023-11-13'!$A$2:$Q$1148,17,FALSE)</f>
        <v>EIA860</v>
      </c>
      <c r="T44" s="53"/>
      <c r="U44" s="53"/>
      <c r="V44" s="53"/>
      <c r="W44" s="53"/>
    </row>
    <row r="45" spans="1:23" s="30" customFormat="1" x14ac:dyDescent="0.25">
      <c r="A45" s="52" t="s">
        <v>398</v>
      </c>
      <c r="B45" s="30" t="str">
        <f>VLOOKUP($A45,'Infrastructure Pivot'!$A$5:$T$340,2,FALSE)</f>
        <v>(blank)</v>
      </c>
      <c r="C45" s="30">
        <f>VLOOKUP($A45,'Infrastructure Pivot'!$A$5:$T$340,3,FALSE)</f>
        <v>10</v>
      </c>
      <c r="D45" s="30" t="str">
        <f>VLOOKUP($A45,'Infrastructure Pivot'!$A$5:$T$340,4,FALSE)</f>
        <v>Copper Valley Elec Assn Inc</v>
      </c>
      <c r="E45" s="30" t="str">
        <f>VLOOKUP($A45,'Infrastructure Pivot'!$A$5:$T$340,5,FALSE)</f>
        <v>Allison Creek Hydro</v>
      </c>
      <c r="F45" s="30" t="str">
        <f>VLOOKUP($A45,'Infrastructure Pivot'!$A$5:$T$340,6,FALSE)</f>
        <v>CopperValley_grid</v>
      </c>
      <c r="G45" s="30" t="str">
        <f>VLOOKUP($A45,'Infrastructure Pivot'!$A$5:$T$340,7,FALSE)</f>
        <v>Copper River/Chugach</v>
      </c>
      <c r="H45" s="52">
        <f>SUMIFS('Infrastructure Pivot'!$V$5:$V$340,'Infrastructure Pivot'!$A$5:$A$340,'Table 2.1a 2021--Compile'!$A45)</f>
        <v>6.5</v>
      </c>
      <c r="I45" s="52">
        <f>SUMIFS('Infrastructure Pivot'!$K$5:$K$340,'Infrastructure Pivot'!$A$5:$A$340,'Table 2.1a 2021--Compile'!$A45)+SUMIFS('Infrastructure Pivot'!$L$5:$L$340,'Infrastructure Pivot'!$A$5:$A$340,'Table 2.1a 2021--Compile'!$A45)+SUMIFS('Infrastructure Pivot'!$N$5:$N$340,'Infrastructure Pivot'!$A$5:$A$340,'Table 2.1a 2021--Compile'!$A45)+SUMIFS('Infrastructure Pivot'!$S$5:$S$340,'Infrastructure Pivot'!$A$5:$A$340,'Table 2.1a 2021--Compile'!$A45)</f>
        <v>0</v>
      </c>
      <c r="J45" s="52">
        <f>SUMIFS('Infrastructure Pivot'!$Q$5:$Q$340,'Infrastructure Pivot'!$A$5:$A$340,'Table 2.1a 2021--Compile'!$A45)</f>
        <v>0</v>
      </c>
      <c r="K45" s="52">
        <f>SUMIFS('Infrastructure Pivot'!$P$5:$P$340,'Infrastructure Pivot'!$A$5:$A$340,'Table 2.1a 2021--Compile'!$A45)</f>
        <v>6.5</v>
      </c>
      <c r="L45" s="52">
        <f>SUMIFS('Infrastructure Pivot'!$T$5:$T$340,'Infrastructure Pivot'!$A$5:$A$340,'Table 2.1a 2021--Compile'!$A45)</f>
        <v>0</v>
      </c>
      <c r="M45" s="52">
        <f>SUMIFS('Infrastructure Pivot'!$R$5:$R$340,'Infrastructure Pivot'!$A$5:$A$340,'Table 2.1a 2021--Compile'!$A45)</f>
        <v>0</v>
      </c>
      <c r="N45" s="52">
        <f>SUMIFS('Infrastructure Pivot'!$I$5:$I$340,'Infrastructure Pivot'!$A$5:$A$340,'Table 2.1a 2021--Compile'!$A45)</f>
        <v>0</v>
      </c>
      <c r="O45" s="52">
        <f>SUMIFS('Infrastructure Pivot'!$M$5:$M$340,'Infrastructure Pivot'!$A$5:$A$340,'Table 2.1a 2021--Compile'!$A45)</f>
        <v>0</v>
      </c>
      <c r="P45" s="52" t="str">
        <f>VLOOKUP($A45,'Infrastructure FINAL 2023-11-13'!$A$2:$Q$1148,17,FALSE)</f>
        <v>EIA860</v>
      </c>
      <c r="Q45" s="30" t="str">
        <f>VLOOKUP(A45,Notes!$A$2:$F$272,6,FALSE)</f>
        <v>In addition to Valdez, the CVEA service area includes 14 other communities.</v>
      </c>
      <c r="T45" s="53"/>
      <c r="U45" s="53"/>
      <c r="V45" s="53"/>
      <c r="W45" s="53"/>
    </row>
    <row r="46" spans="1:23" s="30" customFormat="1" x14ac:dyDescent="0.25">
      <c r="A46" s="52" t="s">
        <v>667</v>
      </c>
      <c r="B46" s="30" t="str">
        <f>VLOOKUP($A46,'Infrastructure Pivot'!$A$5:$T$340,2,FALSE)</f>
        <v>(blank)</v>
      </c>
      <c r="C46" s="30">
        <f>VLOOKUP($A46,'Infrastructure Pivot'!$A$5:$T$340,3,FALSE)</f>
        <v>10</v>
      </c>
      <c r="D46" s="30" t="str">
        <f>VLOOKUP($A46,'Infrastructure Pivot'!$A$5:$T$340,4,FALSE)</f>
        <v>Copper Valley Elec Assn Inc</v>
      </c>
      <c r="E46" s="30" t="str">
        <f>VLOOKUP($A46,'Infrastructure Pivot'!$A$5:$T$340,5,FALSE)</f>
        <v>Glennallen</v>
      </c>
      <c r="F46" s="30" t="str">
        <f>VLOOKUP($A46,'Infrastructure Pivot'!$A$5:$T$340,6,FALSE)</f>
        <v>CopperValley_grid</v>
      </c>
      <c r="G46" s="30" t="str">
        <f>VLOOKUP($A46,'Infrastructure Pivot'!$A$5:$T$340,7,FALSE)</f>
        <v>Copper River/Chugach</v>
      </c>
      <c r="H46" s="52">
        <f>SUMIFS('Infrastructure Pivot'!$V$5:$V$340,'Infrastructure Pivot'!$A$5:$A$340,'Table 2.1a 2021--Compile'!$A46)</f>
        <v>9.1999999999999993</v>
      </c>
      <c r="I46" s="52">
        <f>SUMIFS('Infrastructure Pivot'!$K$5:$K$340,'Infrastructure Pivot'!$A$5:$A$340,'Table 2.1a 2021--Compile'!$A46)+SUMIFS('Infrastructure Pivot'!$L$5:$L$340,'Infrastructure Pivot'!$A$5:$A$340,'Table 2.1a 2021--Compile'!$A46)+SUMIFS('Infrastructure Pivot'!$N$5:$N$340,'Infrastructure Pivot'!$A$5:$A$340,'Table 2.1a 2021--Compile'!$A46)+SUMIFS('Infrastructure Pivot'!$S$5:$S$340,'Infrastructure Pivot'!$A$5:$A$340,'Table 2.1a 2021--Compile'!$A46)</f>
        <v>0</v>
      </c>
      <c r="J46" s="52">
        <f>SUMIFS('Infrastructure Pivot'!$Q$5:$Q$340,'Infrastructure Pivot'!$A$5:$A$340,'Table 2.1a 2021--Compile'!$A46)</f>
        <v>9.1999999999999993</v>
      </c>
      <c r="K46" s="52">
        <f>SUMIFS('Infrastructure Pivot'!$P$5:$P$340,'Infrastructure Pivot'!$A$5:$A$340,'Table 2.1a 2021--Compile'!$A46)</f>
        <v>0</v>
      </c>
      <c r="L46" s="52">
        <f>SUMIFS('Infrastructure Pivot'!$T$5:$T$340,'Infrastructure Pivot'!$A$5:$A$340,'Table 2.1a 2021--Compile'!$A46)</f>
        <v>0</v>
      </c>
      <c r="M46" s="52">
        <f>SUMIFS('Infrastructure Pivot'!$R$5:$R$340,'Infrastructure Pivot'!$A$5:$A$340,'Table 2.1a 2021--Compile'!$A46)</f>
        <v>0</v>
      </c>
      <c r="N46" s="52">
        <f>SUMIFS('Infrastructure Pivot'!$I$5:$I$340,'Infrastructure Pivot'!$A$5:$A$340,'Table 2.1a 2021--Compile'!$A46)</f>
        <v>0</v>
      </c>
      <c r="O46" s="52">
        <f>SUMIFS('Infrastructure Pivot'!$M$5:$M$340,'Infrastructure Pivot'!$A$5:$A$340,'Table 2.1a 2021--Compile'!$A46)</f>
        <v>0</v>
      </c>
      <c r="P46" s="52" t="str">
        <f>VLOOKUP($A46,'Infrastructure FINAL 2023-11-13'!$A$2:$Q$1148,17,FALSE)</f>
        <v>EIA860</v>
      </c>
      <c r="Q46" s="30" t="str">
        <f>VLOOKUP(A46,Notes!$A$2:$F$272,6,FALSE)</f>
        <v>In addition to Valdez, the CVEA service area includes 14 other communities.</v>
      </c>
      <c r="T46" s="53"/>
      <c r="U46" s="53"/>
      <c r="V46" s="53"/>
      <c r="W46" s="53"/>
    </row>
    <row r="47" spans="1:23" s="30" customFormat="1" x14ac:dyDescent="0.25">
      <c r="A47" s="52" t="s">
        <v>1040</v>
      </c>
      <c r="B47" s="30" t="str">
        <f>VLOOKUP($A47,'Infrastructure Pivot'!$A$5:$T$340,2,FALSE)</f>
        <v>(blank)</v>
      </c>
      <c r="C47" s="30">
        <f>VLOOKUP($A47,'Infrastructure Pivot'!$A$5:$T$340,3,FALSE)</f>
        <v>10</v>
      </c>
      <c r="D47" s="30" t="str">
        <f>VLOOKUP($A47,'Infrastructure Pivot'!$A$5:$T$340,4,FALSE)</f>
        <v>Copper Valley Elec Assn Inc</v>
      </c>
      <c r="E47" s="30" t="str">
        <f>VLOOKUP($A47,'Infrastructure Pivot'!$A$5:$T$340,5,FALSE)</f>
        <v>Solomon Gulch</v>
      </c>
      <c r="F47" s="30" t="str">
        <f>VLOOKUP($A47,'Infrastructure Pivot'!$A$5:$T$340,6,FALSE)</f>
        <v>CopperValley_grid</v>
      </c>
      <c r="G47" s="30" t="str">
        <f>VLOOKUP($A47,'Infrastructure Pivot'!$A$5:$T$340,7,FALSE)</f>
        <v>Copper River/Chugach</v>
      </c>
      <c r="H47" s="52">
        <f>SUMIFS('Infrastructure Pivot'!$V$5:$V$340,'Infrastructure Pivot'!$A$5:$A$340,'Table 2.1a 2021--Compile'!$A47)</f>
        <v>12</v>
      </c>
      <c r="I47" s="52">
        <f>SUMIFS('Infrastructure Pivot'!$K$5:$K$340,'Infrastructure Pivot'!$A$5:$A$340,'Table 2.1a 2021--Compile'!$A47)+SUMIFS('Infrastructure Pivot'!$L$5:$L$340,'Infrastructure Pivot'!$A$5:$A$340,'Table 2.1a 2021--Compile'!$A47)+SUMIFS('Infrastructure Pivot'!$N$5:$N$340,'Infrastructure Pivot'!$A$5:$A$340,'Table 2.1a 2021--Compile'!$A47)+SUMIFS('Infrastructure Pivot'!$S$5:$S$340,'Infrastructure Pivot'!$A$5:$A$340,'Table 2.1a 2021--Compile'!$A47)</f>
        <v>0</v>
      </c>
      <c r="J47" s="52">
        <f>SUMIFS('Infrastructure Pivot'!$Q$5:$Q$340,'Infrastructure Pivot'!$A$5:$A$340,'Table 2.1a 2021--Compile'!$A47)</f>
        <v>0</v>
      </c>
      <c r="K47" s="52">
        <f>SUMIFS('Infrastructure Pivot'!$P$5:$P$340,'Infrastructure Pivot'!$A$5:$A$340,'Table 2.1a 2021--Compile'!$A47)</f>
        <v>12</v>
      </c>
      <c r="L47" s="52">
        <f>SUMIFS('Infrastructure Pivot'!$T$5:$T$340,'Infrastructure Pivot'!$A$5:$A$340,'Table 2.1a 2021--Compile'!$A47)</f>
        <v>0</v>
      </c>
      <c r="M47" s="52">
        <f>SUMIFS('Infrastructure Pivot'!$R$5:$R$340,'Infrastructure Pivot'!$A$5:$A$340,'Table 2.1a 2021--Compile'!$A47)</f>
        <v>0</v>
      </c>
      <c r="N47" s="52">
        <f>SUMIFS('Infrastructure Pivot'!$I$5:$I$340,'Infrastructure Pivot'!$A$5:$A$340,'Table 2.1a 2021--Compile'!$A47)</f>
        <v>0</v>
      </c>
      <c r="O47" s="52">
        <f>SUMIFS('Infrastructure Pivot'!$M$5:$M$340,'Infrastructure Pivot'!$A$5:$A$340,'Table 2.1a 2021--Compile'!$A47)</f>
        <v>0</v>
      </c>
      <c r="P47" s="52" t="str">
        <f>VLOOKUP($A47,'Infrastructure FINAL 2023-11-13'!$A$2:$Q$1148,17,FALSE)</f>
        <v>EIA860</v>
      </c>
      <c r="Q47" s="30" t="str">
        <f>VLOOKUP(A47,Notes!$A$2:$F$272,6,FALSE)</f>
        <v>In addition to Valdez, the CVEA service area includes 14 other communities.</v>
      </c>
      <c r="T47" s="53"/>
      <c r="U47" s="53"/>
      <c r="V47" s="53"/>
      <c r="W47" s="53"/>
    </row>
    <row r="48" spans="1:23" s="30" customFormat="1" x14ac:dyDescent="0.25">
      <c r="A48" s="52" t="s">
        <v>1131</v>
      </c>
      <c r="B48" s="30" t="str">
        <f>VLOOKUP($A48,'Infrastructure Pivot'!$A$5:$T$340,2,FALSE)</f>
        <v>(blank)</v>
      </c>
      <c r="C48" s="30">
        <f>VLOOKUP($A48,'Infrastructure Pivot'!$A$5:$T$340,3,FALSE)</f>
        <v>10</v>
      </c>
      <c r="D48" s="30" t="str">
        <f>VLOOKUP($A48,'Infrastructure Pivot'!$A$5:$T$340,4,FALSE)</f>
        <v>Copper Valley Elec Assn Inc</v>
      </c>
      <c r="E48" s="30" t="str">
        <f>VLOOKUP($A48,'Infrastructure Pivot'!$A$5:$T$340,5,FALSE)</f>
        <v>Valdez</v>
      </c>
      <c r="F48" s="30" t="str">
        <f>VLOOKUP($A48,'Infrastructure Pivot'!$A$5:$T$340,6,FALSE)</f>
        <v>CopperValley_grid</v>
      </c>
      <c r="G48" s="30" t="str">
        <f>VLOOKUP($A48,'Infrastructure Pivot'!$A$5:$T$340,7,FALSE)</f>
        <v>Copper River/Chugach</v>
      </c>
      <c r="H48" s="52">
        <f>SUMIFS('Infrastructure Pivot'!$V$5:$V$340,'Infrastructure Pivot'!$A$5:$A$340,'Table 2.1a 2021--Compile'!$A48)</f>
        <v>8.6</v>
      </c>
      <c r="I48" s="52">
        <f>SUMIFS('Infrastructure Pivot'!$K$5:$K$340,'Infrastructure Pivot'!$A$5:$A$340,'Table 2.1a 2021--Compile'!$A48)+SUMIFS('Infrastructure Pivot'!$L$5:$L$340,'Infrastructure Pivot'!$A$5:$A$340,'Table 2.1a 2021--Compile'!$A48)+SUMIFS('Infrastructure Pivot'!$N$5:$N$340,'Infrastructure Pivot'!$A$5:$A$340,'Table 2.1a 2021--Compile'!$A48)+SUMIFS('Infrastructure Pivot'!$S$5:$S$340,'Infrastructure Pivot'!$A$5:$A$340,'Table 2.1a 2021--Compile'!$A48)</f>
        <v>0</v>
      </c>
      <c r="J48" s="52">
        <f>SUMIFS('Infrastructure Pivot'!$Q$5:$Q$340,'Infrastructure Pivot'!$A$5:$A$340,'Table 2.1a 2021--Compile'!$A48)</f>
        <v>8.6</v>
      </c>
      <c r="K48" s="52">
        <f>SUMIFS('Infrastructure Pivot'!$P$5:$P$340,'Infrastructure Pivot'!$A$5:$A$340,'Table 2.1a 2021--Compile'!$A48)</f>
        <v>0</v>
      </c>
      <c r="L48" s="52">
        <f>SUMIFS('Infrastructure Pivot'!$T$5:$T$340,'Infrastructure Pivot'!$A$5:$A$340,'Table 2.1a 2021--Compile'!$A48)</f>
        <v>0</v>
      </c>
      <c r="M48" s="52">
        <f>SUMIFS('Infrastructure Pivot'!$R$5:$R$340,'Infrastructure Pivot'!$A$5:$A$340,'Table 2.1a 2021--Compile'!$A48)</f>
        <v>0</v>
      </c>
      <c r="N48" s="52">
        <f>SUMIFS('Infrastructure Pivot'!$I$5:$I$340,'Infrastructure Pivot'!$A$5:$A$340,'Table 2.1a 2021--Compile'!$A48)</f>
        <v>0</v>
      </c>
      <c r="O48" s="52">
        <f>SUMIFS('Infrastructure Pivot'!$M$5:$M$340,'Infrastructure Pivot'!$A$5:$A$340,'Table 2.1a 2021--Compile'!$A48)</f>
        <v>0</v>
      </c>
      <c r="P48" s="52" t="str">
        <f>VLOOKUP($A48,'Infrastructure FINAL 2023-11-13'!$A$2:$Q$1148,17,FALSE)</f>
        <v>EIA860</v>
      </c>
      <c r="Q48" s="30" t="str">
        <f>VLOOKUP(A48,Notes!$A$2:$F$272,6,FALSE)</f>
        <v>In addition to Valdez, the CVEA service area includes 14 other communities.</v>
      </c>
      <c r="T48" s="53"/>
      <c r="U48" s="53"/>
      <c r="V48" s="53"/>
      <c r="W48" s="53"/>
    </row>
    <row r="49" spans="1:23" s="30" customFormat="1" x14ac:dyDescent="0.25">
      <c r="A49" s="10" t="s">
        <v>1132</v>
      </c>
      <c r="B49" s="30" t="str">
        <f>VLOOKUP($A49,'Infrastructure Pivot'!$A$5:$T$340,2,FALSE)</f>
        <v>(blank)</v>
      </c>
      <c r="C49" s="30">
        <f>VLOOKUP($A49,'Infrastructure Pivot'!$A$5:$T$340,3,FALSE)</f>
        <v>10</v>
      </c>
      <c r="D49" s="30" t="str">
        <f>VLOOKUP($A49,'Infrastructure Pivot'!$A$5:$T$340,4,FALSE)</f>
        <v>Copper Valley Elec Assn Inc</v>
      </c>
      <c r="E49" s="30" t="str">
        <f>VLOOKUP($A49,'Infrastructure Pivot'!$A$5:$T$340,5,FALSE)</f>
        <v>Valdez Cogen</v>
      </c>
      <c r="F49" s="30" t="str">
        <f>VLOOKUP($A49,'Infrastructure Pivot'!$A$5:$T$340,6,FALSE)</f>
        <v>CopperValley_grid</v>
      </c>
      <c r="G49" s="30" t="str">
        <f>VLOOKUP($A49,'Infrastructure Pivot'!$A$5:$T$340,7,FALSE)</f>
        <v>Copper River/Chugach</v>
      </c>
      <c r="H49" s="52">
        <f>SUMIFS('Infrastructure Pivot'!$V$5:$V$340,'Infrastructure Pivot'!$A$5:$A$340,'Table 2.1a 2021--Compile'!$A49)</f>
        <v>5.3</v>
      </c>
      <c r="I49" s="52">
        <f>SUMIFS('Infrastructure Pivot'!$K$5:$K$340,'Infrastructure Pivot'!$A$5:$A$340,'Table 2.1a 2021--Compile'!$A49)+SUMIFS('Infrastructure Pivot'!$L$5:$L$340,'Infrastructure Pivot'!$A$5:$A$340,'Table 2.1a 2021--Compile'!$A49)+SUMIFS('Infrastructure Pivot'!$N$5:$N$340,'Infrastructure Pivot'!$A$5:$A$340,'Table 2.1a 2021--Compile'!$A49)+SUMIFS('Infrastructure Pivot'!$S$5:$S$340,'Infrastructure Pivot'!$A$5:$A$340,'Table 2.1a 2021--Compile'!$A49)</f>
        <v>5.3</v>
      </c>
      <c r="J49" s="52">
        <f>SUMIFS('Infrastructure Pivot'!$Q$5:$Q$340,'Infrastructure Pivot'!$A$5:$A$340,'Table 2.1a 2021--Compile'!$A49)</f>
        <v>0</v>
      </c>
      <c r="K49" s="52">
        <f>SUMIFS('Infrastructure Pivot'!$P$5:$P$340,'Infrastructure Pivot'!$A$5:$A$340,'Table 2.1a 2021--Compile'!$A49)</f>
        <v>0</v>
      </c>
      <c r="L49" s="52">
        <f>SUMIFS('Infrastructure Pivot'!$T$5:$T$340,'Infrastructure Pivot'!$A$5:$A$340,'Table 2.1a 2021--Compile'!$A49)</f>
        <v>0</v>
      </c>
      <c r="M49" s="52">
        <f>SUMIFS('Infrastructure Pivot'!$R$5:$R$340,'Infrastructure Pivot'!$A$5:$A$340,'Table 2.1a 2021--Compile'!$A49)</f>
        <v>0</v>
      </c>
      <c r="N49" s="52">
        <f>SUMIFS('Infrastructure Pivot'!$I$5:$I$340,'Infrastructure Pivot'!$A$5:$A$340,'Table 2.1a 2021--Compile'!$A49)</f>
        <v>0</v>
      </c>
      <c r="O49" s="52">
        <f>SUMIFS('Infrastructure Pivot'!$M$5:$M$340,'Infrastructure Pivot'!$A$5:$A$340,'Table 2.1a 2021--Compile'!$A49)</f>
        <v>0</v>
      </c>
      <c r="P49" s="52" t="str">
        <f>VLOOKUP($A49,'Infrastructure FINAL 2023-11-13'!$A$2:$Q$1148,17,FALSE)</f>
        <v>EIA860</v>
      </c>
      <c r="Q49" t="str">
        <f>VLOOKUP(A49,Notes!$A$2:$F$272,6,FALSE)</f>
        <v>In addition to Valdez, the CVEA service area includes 14 other communities.</v>
      </c>
      <c r="T49" s="53"/>
      <c r="U49" s="53"/>
      <c r="V49" s="53"/>
      <c r="W49" s="53"/>
    </row>
    <row r="50" spans="1:23" s="30" customFormat="1" x14ac:dyDescent="0.25">
      <c r="A50" s="52" t="s">
        <v>454</v>
      </c>
      <c r="B50" s="30" t="str">
        <f>VLOOKUP($A50,'Infrastructure Pivot'!$A$5:$T$340,2,FALSE)</f>
        <v>(blank)</v>
      </c>
      <c r="C50" s="30">
        <f>VLOOKUP($A50,'Infrastructure Pivot'!$A$5:$T$340,3,FALSE)</f>
        <v>13</v>
      </c>
      <c r="D50" s="30" t="str">
        <f>VLOOKUP($A50,'Infrastructure Pivot'!$A$5:$T$340,4,FALSE)</f>
        <v>Golden Valley Elec Assn Inc</v>
      </c>
      <c r="E50" s="30" t="str">
        <f>VLOOKUP($A50,'Infrastructure Pivot'!$A$5:$T$340,5,FALSE)</f>
        <v>Battery Energy Storage System</v>
      </c>
      <c r="F50" s="30" t="str">
        <f>VLOOKUP($A50,'Infrastructure Pivot'!$A$5:$T$340,6,FALSE)</f>
        <v>Railbelt_grid</v>
      </c>
      <c r="G50" s="30" t="str">
        <f>VLOOKUP($A50,'Infrastructure Pivot'!$A$5:$T$340,7,FALSE)</f>
        <v>Railbelt</v>
      </c>
      <c r="H50" s="52">
        <f>SUMIFS('Infrastructure Pivot'!$V$5:$V$340,'Infrastructure Pivot'!$A$5:$A$340,'Table 2.1a 2021--Compile'!$A50)</f>
        <v>40</v>
      </c>
      <c r="I50" s="52">
        <f>SUMIFS('Infrastructure Pivot'!$K$5:$K$340,'Infrastructure Pivot'!$A$5:$A$340,'Table 2.1a 2021--Compile'!$A50)+SUMIFS('Infrastructure Pivot'!$L$5:$L$340,'Infrastructure Pivot'!$A$5:$A$340,'Table 2.1a 2021--Compile'!$A50)+SUMIFS('Infrastructure Pivot'!$N$5:$N$340,'Infrastructure Pivot'!$A$5:$A$340,'Table 2.1a 2021--Compile'!$A50)+SUMIFS('Infrastructure Pivot'!$S$5:$S$340,'Infrastructure Pivot'!$A$5:$A$340,'Table 2.1a 2021--Compile'!$A50)</f>
        <v>0</v>
      </c>
      <c r="J50" s="52">
        <f>SUMIFS('Infrastructure Pivot'!$Q$5:$Q$340,'Infrastructure Pivot'!$A$5:$A$340,'Table 2.1a 2021--Compile'!$A50)</f>
        <v>0</v>
      </c>
      <c r="K50" s="52">
        <f>SUMIFS('Infrastructure Pivot'!$P$5:$P$340,'Infrastructure Pivot'!$A$5:$A$340,'Table 2.1a 2021--Compile'!$A50)</f>
        <v>0</v>
      </c>
      <c r="L50" s="52">
        <f>SUMIFS('Infrastructure Pivot'!$T$5:$T$340,'Infrastructure Pivot'!$A$5:$A$340,'Table 2.1a 2021--Compile'!$A50)</f>
        <v>0</v>
      </c>
      <c r="M50" s="52">
        <f>SUMIFS('Infrastructure Pivot'!$R$5:$R$340,'Infrastructure Pivot'!$A$5:$A$340,'Table 2.1a 2021--Compile'!$A50)</f>
        <v>0</v>
      </c>
      <c r="N50" s="52">
        <f>SUMIFS('Infrastructure Pivot'!$I$5:$I$340,'Infrastructure Pivot'!$A$5:$A$340,'Table 2.1a 2021--Compile'!$A50)</f>
        <v>40</v>
      </c>
      <c r="O50" s="52">
        <f>SUMIFS('Infrastructure Pivot'!$M$5:$M$340,'Infrastructure Pivot'!$A$5:$A$340,'Table 2.1a 2021--Compile'!$A50)</f>
        <v>0</v>
      </c>
      <c r="P50" s="52" t="str">
        <f>VLOOKUP($A50,'Infrastructure FINAL 2023-11-13'!$A$2:$Q$1148,17,FALSE)</f>
        <v>EIA860</v>
      </c>
      <c r="Q50" s="30" t="str">
        <f>VLOOKUP(A50,Notes!$A$2:$F$272,6,FALSE)</f>
        <v>In addition to Fairbanks, the GVEA service area includes 25 other communities.</v>
      </c>
      <c r="T50" s="53"/>
      <c r="U50" s="53"/>
      <c r="V50" s="53"/>
      <c r="W50" s="53"/>
    </row>
    <row r="51" spans="1:23" s="30" customFormat="1" x14ac:dyDescent="0.25">
      <c r="A51" s="52" t="s">
        <v>583</v>
      </c>
      <c r="B51" s="30" t="str">
        <f>VLOOKUP($A51,'Infrastructure Pivot'!$A$5:$T$340,2,FALSE)</f>
        <v>(blank)</v>
      </c>
      <c r="C51" s="30">
        <f>VLOOKUP($A51,'Infrastructure Pivot'!$A$5:$T$340,3,FALSE)</f>
        <v>13</v>
      </c>
      <c r="D51" s="30" t="str">
        <f>VLOOKUP($A51,'Infrastructure Pivot'!$A$5:$T$340,4,FALSE)</f>
        <v>Golden Valley Elec Assn Inc</v>
      </c>
      <c r="E51" s="30" t="str">
        <f>VLOOKUP($A51,'Infrastructure Pivot'!$A$5:$T$340,5,FALSE)</f>
        <v>Delta Power</v>
      </c>
      <c r="F51" s="30" t="str">
        <f>VLOOKUP($A51,'Infrastructure Pivot'!$A$5:$T$340,6,FALSE)</f>
        <v>Railbelt_grid</v>
      </c>
      <c r="G51" s="30" t="str">
        <f>VLOOKUP($A51,'Infrastructure Pivot'!$A$5:$T$340,7,FALSE)</f>
        <v>Railbelt</v>
      </c>
      <c r="H51" s="52">
        <f>SUMIFS('Infrastructure Pivot'!$V$5:$V$340,'Infrastructure Pivot'!$A$5:$A$340,'Table 2.1a 2021--Compile'!$A51)</f>
        <v>23.1</v>
      </c>
      <c r="I51" s="52">
        <f>SUMIFS('Infrastructure Pivot'!$K$5:$K$340,'Infrastructure Pivot'!$A$5:$A$340,'Table 2.1a 2021--Compile'!$A51)+SUMIFS('Infrastructure Pivot'!$L$5:$L$340,'Infrastructure Pivot'!$A$5:$A$340,'Table 2.1a 2021--Compile'!$A51)+SUMIFS('Infrastructure Pivot'!$N$5:$N$340,'Infrastructure Pivot'!$A$5:$A$340,'Table 2.1a 2021--Compile'!$A51)+SUMIFS('Infrastructure Pivot'!$S$5:$S$340,'Infrastructure Pivot'!$A$5:$A$340,'Table 2.1a 2021--Compile'!$A51)</f>
        <v>23.1</v>
      </c>
      <c r="J51" s="52">
        <f>SUMIFS('Infrastructure Pivot'!$Q$5:$Q$340,'Infrastructure Pivot'!$A$5:$A$340,'Table 2.1a 2021--Compile'!$A51)</f>
        <v>0</v>
      </c>
      <c r="K51" s="52">
        <f>SUMIFS('Infrastructure Pivot'!$P$5:$P$340,'Infrastructure Pivot'!$A$5:$A$340,'Table 2.1a 2021--Compile'!$A51)</f>
        <v>0</v>
      </c>
      <c r="L51" s="52">
        <f>SUMIFS('Infrastructure Pivot'!$T$5:$T$340,'Infrastructure Pivot'!$A$5:$A$340,'Table 2.1a 2021--Compile'!$A51)</f>
        <v>0</v>
      </c>
      <c r="M51" s="52">
        <f>SUMIFS('Infrastructure Pivot'!$R$5:$R$340,'Infrastructure Pivot'!$A$5:$A$340,'Table 2.1a 2021--Compile'!$A51)</f>
        <v>0</v>
      </c>
      <c r="N51" s="52">
        <f>SUMIFS('Infrastructure Pivot'!$I$5:$I$340,'Infrastructure Pivot'!$A$5:$A$340,'Table 2.1a 2021--Compile'!$A51)</f>
        <v>0</v>
      </c>
      <c r="O51" s="52">
        <f>SUMIFS('Infrastructure Pivot'!$M$5:$M$340,'Infrastructure Pivot'!$A$5:$A$340,'Table 2.1a 2021--Compile'!$A51)</f>
        <v>0</v>
      </c>
      <c r="P51" s="52" t="str">
        <f>VLOOKUP($A51,'Infrastructure FINAL 2023-11-13'!$A$2:$Q$1148,17,FALSE)</f>
        <v>EIA860</v>
      </c>
      <c r="Q51" s="30" t="str">
        <f>VLOOKUP(A51,Notes!$A$2:$F$272,6,FALSE)</f>
        <v>In addition to Fairbanks, the GVEA service area includes 25 other communities.</v>
      </c>
      <c r="T51" s="53"/>
      <c r="U51" s="53"/>
      <c r="V51" s="53"/>
      <c r="W51" s="53"/>
    </row>
    <row r="52" spans="1:23" s="30" customFormat="1" x14ac:dyDescent="0.25">
      <c r="A52" s="52" t="s">
        <v>636</v>
      </c>
      <c r="B52" s="30" t="str">
        <f>VLOOKUP($A52,'Infrastructure Pivot'!$A$5:$T$340,2,FALSE)</f>
        <v>(blank)</v>
      </c>
      <c r="C52" s="30">
        <f>VLOOKUP($A52,'Infrastructure Pivot'!$A$5:$T$340,3,FALSE)</f>
        <v>13</v>
      </c>
      <c r="D52" s="30" t="str">
        <f>VLOOKUP($A52,'Infrastructure Pivot'!$A$5:$T$340,4,FALSE)</f>
        <v>Golden Valley Elec Assn Inc</v>
      </c>
      <c r="E52" s="30" t="str">
        <f>VLOOKUP($A52,'Infrastructure Pivot'!$A$5:$T$340,5,FALSE)</f>
        <v>Eva Creek Wind</v>
      </c>
      <c r="F52" s="30" t="str">
        <f>VLOOKUP($A52,'Infrastructure Pivot'!$A$5:$T$340,6,FALSE)</f>
        <v>Railbelt_grid</v>
      </c>
      <c r="G52" s="30" t="str">
        <f>VLOOKUP($A52,'Infrastructure Pivot'!$A$5:$T$340,7,FALSE)</f>
        <v>Railbelt</v>
      </c>
      <c r="H52" s="52">
        <f>SUMIFS('Infrastructure Pivot'!$V$5:$V$340,'Infrastructure Pivot'!$A$5:$A$340,'Table 2.1a 2021--Compile'!$A52)</f>
        <v>24.6</v>
      </c>
      <c r="I52" s="52">
        <f>SUMIFS('Infrastructure Pivot'!$K$5:$K$340,'Infrastructure Pivot'!$A$5:$A$340,'Table 2.1a 2021--Compile'!$A52)+SUMIFS('Infrastructure Pivot'!$L$5:$L$340,'Infrastructure Pivot'!$A$5:$A$340,'Table 2.1a 2021--Compile'!$A52)+SUMIFS('Infrastructure Pivot'!$N$5:$N$340,'Infrastructure Pivot'!$A$5:$A$340,'Table 2.1a 2021--Compile'!$A52)+SUMIFS('Infrastructure Pivot'!$S$5:$S$340,'Infrastructure Pivot'!$A$5:$A$340,'Table 2.1a 2021--Compile'!$A52)</f>
        <v>0</v>
      </c>
      <c r="J52" s="52">
        <f>SUMIFS('Infrastructure Pivot'!$Q$5:$Q$340,'Infrastructure Pivot'!$A$5:$A$340,'Table 2.1a 2021--Compile'!$A52)</f>
        <v>0</v>
      </c>
      <c r="K52" s="52">
        <f>SUMIFS('Infrastructure Pivot'!$P$5:$P$340,'Infrastructure Pivot'!$A$5:$A$340,'Table 2.1a 2021--Compile'!$A52)</f>
        <v>0</v>
      </c>
      <c r="L52" s="52">
        <f>SUMIFS('Infrastructure Pivot'!$T$5:$T$340,'Infrastructure Pivot'!$A$5:$A$340,'Table 2.1a 2021--Compile'!$A52)</f>
        <v>24.6</v>
      </c>
      <c r="M52" s="52">
        <f>SUMIFS('Infrastructure Pivot'!$R$5:$R$340,'Infrastructure Pivot'!$A$5:$A$340,'Table 2.1a 2021--Compile'!$A52)</f>
        <v>0</v>
      </c>
      <c r="N52" s="52">
        <f>SUMIFS('Infrastructure Pivot'!$I$5:$I$340,'Infrastructure Pivot'!$A$5:$A$340,'Table 2.1a 2021--Compile'!$A52)</f>
        <v>0</v>
      </c>
      <c r="O52" s="52">
        <f>SUMIFS('Infrastructure Pivot'!$M$5:$M$340,'Infrastructure Pivot'!$A$5:$A$340,'Table 2.1a 2021--Compile'!$A52)</f>
        <v>0</v>
      </c>
      <c r="P52" s="52" t="str">
        <f>VLOOKUP($A52,'Infrastructure FINAL 2023-11-13'!$A$2:$Q$1148,17,FALSE)</f>
        <v>EIA860</v>
      </c>
      <c r="Q52" s="30" t="str">
        <f>VLOOKUP(A52,Notes!$A$2:$F$272,6,FALSE)</f>
        <v>In addition to Fairbanks, the GVEA service area includes 25 other communities.</v>
      </c>
      <c r="T52" s="53"/>
      <c r="U52" s="53"/>
      <c r="V52" s="53"/>
      <c r="W52" s="53"/>
    </row>
    <row r="53" spans="1:23" s="30" customFormat="1" x14ac:dyDescent="0.25">
      <c r="A53" s="52" t="s">
        <v>638</v>
      </c>
      <c r="B53" s="30" t="str">
        <f>VLOOKUP($A53,'Infrastructure Pivot'!$A$5:$T$340,2,FALSE)</f>
        <v>(blank)</v>
      </c>
      <c r="C53" s="30">
        <f>VLOOKUP($A53,'Infrastructure Pivot'!$A$5:$T$340,3,FALSE)</f>
        <v>13</v>
      </c>
      <c r="D53" s="30" t="str">
        <f>VLOOKUP($A53,'Infrastructure Pivot'!$A$5:$T$340,4,FALSE)</f>
        <v>Golden Valley Elec Assn Inc</v>
      </c>
      <c r="E53" s="30" t="str">
        <f>VLOOKUP($A53,'Infrastructure Pivot'!$A$5:$T$340,5,FALSE)</f>
        <v>Fairbanks</v>
      </c>
      <c r="F53" s="30" t="str">
        <f>VLOOKUP($A53,'Infrastructure Pivot'!$A$5:$T$340,6,FALSE)</f>
        <v>Railbelt_grid</v>
      </c>
      <c r="G53" s="30" t="str">
        <f>VLOOKUP($A53,'Infrastructure Pivot'!$A$5:$T$340,7,FALSE)</f>
        <v>Railbelt</v>
      </c>
      <c r="H53" s="52">
        <f>SUMIFS('Infrastructure Pivot'!$V$5:$V$340,'Infrastructure Pivot'!$A$5:$A$340,'Table 2.1a 2021--Compile'!$A53)</f>
        <v>42.199999999999996</v>
      </c>
      <c r="I53" s="52">
        <f>SUMIFS('Infrastructure Pivot'!$K$5:$K$340,'Infrastructure Pivot'!$A$5:$A$340,'Table 2.1a 2021--Compile'!$A53)+SUMIFS('Infrastructure Pivot'!$L$5:$L$340,'Infrastructure Pivot'!$A$5:$A$340,'Table 2.1a 2021--Compile'!$A53)+SUMIFS('Infrastructure Pivot'!$N$5:$N$340,'Infrastructure Pivot'!$A$5:$A$340,'Table 2.1a 2021--Compile'!$A53)+SUMIFS('Infrastructure Pivot'!$S$5:$S$340,'Infrastructure Pivot'!$A$5:$A$340,'Table 2.1a 2021--Compile'!$A53)</f>
        <v>36.799999999999997</v>
      </c>
      <c r="J53" s="52">
        <f>SUMIFS('Infrastructure Pivot'!$Q$5:$Q$340,'Infrastructure Pivot'!$A$5:$A$340,'Table 2.1a 2021--Compile'!$A53)</f>
        <v>5.4</v>
      </c>
      <c r="K53" s="52">
        <f>SUMIFS('Infrastructure Pivot'!$P$5:$P$340,'Infrastructure Pivot'!$A$5:$A$340,'Table 2.1a 2021--Compile'!$A53)</f>
        <v>0</v>
      </c>
      <c r="L53" s="52">
        <f>SUMIFS('Infrastructure Pivot'!$T$5:$T$340,'Infrastructure Pivot'!$A$5:$A$340,'Table 2.1a 2021--Compile'!$A53)</f>
        <v>0</v>
      </c>
      <c r="M53" s="52">
        <f>SUMIFS('Infrastructure Pivot'!$R$5:$R$340,'Infrastructure Pivot'!$A$5:$A$340,'Table 2.1a 2021--Compile'!$A53)</f>
        <v>0</v>
      </c>
      <c r="N53" s="52">
        <f>SUMIFS('Infrastructure Pivot'!$I$5:$I$340,'Infrastructure Pivot'!$A$5:$A$340,'Table 2.1a 2021--Compile'!$A53)</f>
        <v>0</v>
      </c>
      <c r="O53" s="52">
        <f>SUMIFS('Infrastructure Pivot'!$M$5:$M$340,'Infrastructure Pivot'!$A$5:$A$340,'Table 2.1a 2021--Compile'!$A53)</f>
        <v>0</v>
      </c>
      <c r="P53" s="52" t="str">
        <f>VLOOKUP($A53,'Infrastructure FINAL 2023-11-13'!$A$2:$Q$1148,17,FALSE)</f>
        <v>EIA860</v>
      </c>
      <c r="Q53" s="30" t="str">
        <f>VLOOKUP(A53,Notes!$A$2:$F$272,6,FALSE)</f>
        <v>In addition to Fairbanks, the GVEA service area includes 25 other communities.</v>
      </c>
      <c r="T53" s="53"/>
      <c r="U53" s="53"/>
      <c r="V53" s="53"/>
      <c r="W53" s="53"/>
    </row>
    <row r="54" spans="1:23" s="30" customFormat="1" x14ac:dyDescent="0.25">
      <c r="A54" s="52" t="s">
        <v>688</v>
      </c>
      <c r="B54" s="30" t="str">
        <f>VLOOKUP($A54,'Infrastructure Pivot'!$A$5:$T$340,2,FALSE)</f>
        <v>(blank)</v>
      </c>
      <c r="C54" s="30">
        <f>VLOOKUP($A54,'Infrastructure Pivot'!$A$5:$T$340,3,FALSE)</f>
        <v>13</v>
      </c>
      <c r="D54" s="30" t="str">
        <f>VLOOKUP($A54,'Infrastructure Pivot'!$A$5:$T$340,4,FALSE)</f>
        <v>Golden Valley Elec Assn Inc</v>
      </c>
      <c r="E54" s="30" t="str">
        <f>VLOOKUP($A54,'Infrastructure Pivot'!$A$5:$T$340,5,FALSE)</f>
        <v>Healy</v>
      </c>
      <c r="F54" s="30" t="str">
        <f>VLOOKUP($A54,'Infrastructure Pivot'!$A$5:$T$340,6,FALSE)</f>
        <v>Railbelt_grid</v>
      </c>
      <c r="G54" s="30" t="str">
        <f>VLOOKUP($A54,'Infrastructure Pivot'!$A$5:$T$340,7,FALSE)</f>
        <v>Railbelt</v>
      </c>
      <c r="H54" s="52">
        <f>SUMIFS('Infrastructure Pivot'!$V$5:$V$340,'Infrastructure Pivot'!$A$5:$A$340,'Table 2.1a 2021--Compile'!$A54)</f>
        <v>92.8</v>
      </c>
      <c r="I54" s="52">
        <f>SUMIFS('Infrastructure Pivot'!$K$5:$K$340,'Infrastructure Pivot'!$A$5:$A$340,'Table 2.1a 2021--Compile'!$A54)+SUMIFS('Infrastructure Pivot'!$L$5:$L$340,'Infrastructure Pivot'!$A$5:$A$340,'Table 2.1a 2021--Compile'!$A54)+SUMIFS('Infrastructure Pivot'!$N$5:$N$340,'Infrastructure Pivot'!$A$5:$A$340,'Table 2.1a 2021--Compile'!$A54)+SUMIFS('Infrastructure Pivot'!$S$5:$S$340,'Infrastructure Pivot'!$A$5:$A$340,'Table 2.1a 2021--Compile'!$A54)</f>
        <v>90</v>
      </c>
      <c r="J54" s="52">
        <f>SUMIFS('Infrastructure Pivot'!$Q$5:$Q$340,'Infrastructure Pivot'!$A$5:$A$340,'Table 2.1a 2021--Compile'!$A54)</f>
        <v>2.8</v>
      </c>
      <c r="K54" s="52">
        <f>SUMIFS('Infrastructure Pivot'!$P$5:$P$340,'Infrastructure Pivot'!$A$5:$A$340,'Table 2.1a 2021--Compile'!$A54)</f>
        <v>0</v>
      </c>
      <c r="L54" s="52">
        <f>SUMIFS('Infrastructure Pivot'!$T$5:$T$340,'Infrastructure Pivot'!$A$5:$A$340,'Table 2.1a 2021--Compile'!$A54)</f>
        <v>0</v>
      </c>
      <c r="M54" s="52">
        <f>SUMIFS('Infrastructure Pivot'!$R$5:$R$340,'Infrastructure Pivot'!$A$5:$A$340,'Table 2.1a 2021--Compile'!$A54)</f>
        <v>0</v>
      </c>
      <c r="N54" s="52">
        <f>SUMIFS('Infrastructure Pivot'!$I$5:$I$340,'Infrastructure Pivot'!$A$5:$A$340,'Table 2.1a 2021--Compile'!$A54)</f>
        <v>0</v>
      </c>
      <c r="O54" s="52">
        <f>SUMIFS('Infrastructure Pivot'!$M$5:$M$340,'Infrastructure Pivot'!$A$5:$A$340,'Table 2.1a 2021--Compile'!$A54)</f>
        <v>0</v>
      </c>
      <c r="P54" s="52" t="str">
        <f>VLOOKUP($A54,'Infrastructure FINAL 2023-11-13'!$A$2:$Q$1148,17,FALSE)</f>
        <v>EIA860</v>
      </c>
      <c r="Q54" s="30" t="str">
        <f>VLOOKUP(A54,Notes!$A$2:$F$272,6,FALSE)</f>
        <v>In addition to Fairbanks, the GVEA service area includes 25 other communities.</v>
      </c>
      <c r="T54" s="53"/>
      <c r="U54" s="53"/>
      <c r="V54" s="53"/>
      <c r="W54" s="53"/>
    </row>
    <row r="55" spans="1:23" s="30" customFormat="1" x14ac:dyDescent="0.25">
      <c r="A55" s="59" t="s">
        <v>899</v>
      </c>
      <c r="B55" s="30" t="str">
        <f>VLOOKUP($A55,'Infrastructure Pivot'!$A$5:$T$340,2,FALSE)</f>
        <v>(blank)</v>
      </c>
      <c r="C55" s="30">
        <f>VLOOKUP($A55,'Infrastructure Pivot'!$A$5:$T$340,3,FALSE)</f>
        <v>13</v>
      </c>
      <c r="D55" s="30" t="str">
        <f>VLOOKUP($A55,'Infrastructure Pivot'!$A$5:$T$340,4,FALSE)</f>
        <v>Golden Valley Elec Assn Inc</v>
      </c>
      <c r="E55" s="30" t="str">
        <f>VLOOKUP($A55,'Infrastructure Pivot'!$A$5:$T$340,5,FALSE)</f>
        <v>North Pole</v>
      </c>
      <c r="F55" s="30" t="str">
        <f>VLOOKUP($A55,'Infrastructure Pivot'!$A$5:$T$340,6,FALSE)</f>
        <v>Railbelt_grid</v>
      </c>
      <c r="G55" s="30" t="str">
        <f>VLOOKUP($A55,'Infrastructure Pivot'!$A$5:$T$340,7,FALSE)</f>
        <v>Railbelt</v>
      </c>
      <c r="H55" s="52">
        <f>SUMIFS('Infrastructure Pivot'!$V$5:$V$340,'Infrastructure Pivot'!$A$5:$A$340,'Table 2.1a 2021--Compile'!$A55)</f>
        <v>181</v>
      </c>
      <c r="I55" s="52">
        <f>SUMIFS('Infrastructure Pivot'!$K$5:$K$340,'Infrastructure Pivot'!$A$5:$A$340,'Table 2.1a 2021--Compile'!$A55)+SUMIFS('Infrastructure Pivot'!$L$5:$L$340,'Infrastructure Pivot'!$A$5:$A$340,'Table 2.1a 2021--Compile'!$A55)+SUMIFS('Infrastructure Pivot'!$N$5:$N$340,'Infrastructure Pivot'!$A$5:$A$340,'Table 2.1a 2021--Compile'!$A55)+SUMIFS('Infrastructure Pivot'!$S$5:$S$340,'Infrastructure Pivot'!$A$5:$A$340,'Table 2.1a 2021--Compile'!$A55)</f>
        <v>181</v>
      </c>
      <c r="J55" s="52">
        <f>SUMIFS('Infrastructure Pivot'!$Q$5:$Q$340,'Infrastructure Pivot'!$A$5:$A$340,'Table 2.1a 2021--Compile'!$A55)</f>
        <v>0</v>
      </c>
      <c r="K55" s="52">
        <f>SUMIFS('Infrastructure Pivot'!$P$5:$P$340,'Infrastructure Pivot'!$A$5:$A$340,'Table 2.1a 2021--Compile'!$A55)</f>
        <v>0</v>
      </c>
      <c r="L55" s="52">
        <f>SUMIFS('Infrastructure Pivot'!$T$5:$T$340,'Infrastructure Pivot'!$A$5:$A$340,'Table 2.1a 2021--Compile'!$A55)</f>
        <v>0</v>
      </c>
      <c r="M55" s="52">
        <f>SUMIFS('Infrastructure Pivot'!$R$5:$R$340,'Infrastructure Pivot'!$A$5:$A$340,'Table 2.1a 2021--Compile'!$A55)</f>
        <v>0</v>
      </c>
      <c r="N55" s="52">
        <f>SUMIFS('Infrastructure Pivot'!$I$5:$I$340,'Infrastructure Pivot'!$A$5:$A$340,'Table 2.1a 2021--Compile'!$A55)</f>
        <v>0</v>
      </c>
      <c r="O55" s="52">
        <f>SUMIFS('Infrastructure Pivot'!$M$5:$M$340,'Infrastructure Pivot'!$A$5:$A$340,'Table 2.1a 2021--Compile'!$A55)</f>
        <v>0</v>
      </c>
      <c r="P55" s="52" t="str">
        <f>VLOOKUP($A55,'Infrastructure FINAL 2023-11-13'!$A$2:$Q$1148,17,FALSE)</f>
        <v>EIA860</v>
      </c>
      <c r="Q55" s="30" t="str">
        <f>VLOOKUP(A55,Notes!$A$2:$F$272,6,FALSE)</f>
        <v>In addition to Fairbanks, the GVEA service area includes 25 other communities.</v>
      </c>
      <c r="T55" s="53"/>
      <c r="U55" s="53"/>
      <c r="V55" s="53"/>
      <c r="W55" s="53"/>
    </row>
    <row r="56" spans="1:23" s="30" customFormat="1" x14ac:dyDescent="0.25">
      <c r="A56" s="52" t="s">
        <v>685</v>
      </c>
      <c r="B56" s="30" t="str">
        <f>VLOOKUP($A56,'Infrastructure Pivot'!$A$5:$T$340,2,FALSE)</f>
        <v>(blank)</v>
      </c>
      <c r="C56" s="30">
        <f>VLOOKUP($A56,'Infrastructure Pivot'!$A$5:$T$340,3,FALSE)</f>
        <v>13</v>
      </c>
      <c r="D56" s="30" t="str">
        <f>VLOOKUP($A56,'Infrastructure Pivot'!$A$5:$T$340,4,FALSE)</f>
        <v>Golden Valley Elec Assn Inc</v>
      </c>
      <c r="E56" s="30" t="str">
        <f>VLOOKUP($A56,'Infrastructure Pivot'!$A$5:$T$340,5,FALSE)</f>
        <v>GVEA Solar Farm</v>
      </c>
      <c r="F56" s="30" t="str">
        <f>VLOOKUP($A56,'Infrastructure Pivot'!$A$5:$T$340,6,FALSE)</f>
        <v>Railbelt_grid</v>
      </c>
      <c r="G56" s="30" t="str">
        <f>VLOOKUP($A56,'Infrastructure Pivot'!$A$5:$T$340,7,FALSE)</f>
        <v>Railbelt</v>
      </c>
      <c r="H56" s="52">
        <f>SUMIFS('Infrastructure Pivot'!$V$5:$V$340,'Infrastructure Pivot'!$A$5:$A$340,'Table 2.1a 2021--Compile'!$A56)</f>
        <v>0.56300000000000006</v>
      </c>
      <c r="I56" s="52">
        <f>SUMIFS('Infrastructure Pivot'!$K$5:$K$340,'Infrastructure Pivot'!$A$5:$A$340,'Table 2.1a 2021--Compile'!$A56)+SUMIFS('Infrastructure Pivot'!$L$5:$L$340,'Infrastructure Pivot'!$A$5:$A$340,'Table 2.1a 2021--Compile'!$A56)+SUMIFS('Infrastructure Pivot'!$N$5:$N$340,'Infrastructure Pivot'!$A$5:$A$340,'Table 2.1a 2021--Compile'!$A56)+SUMIFS('Infrastructure Pivot'!$S$5:$S$340,'Infrastructure Pivot'!$A$5:$A$340,'Table 2.1a 2021--Compile'!$A56)</f>
        <v>0</v>
      </c>
      <c r="J56" s="52">
        <f>SUMIFS('Infrastructure Pivot'!$Q$5:$Q$340,'Infrastructure Pivot'!$A$5:$A$340,'Table 2.1a 2021--Compile'!$A56)</f>
        <v>0</v>
      </c>
      <c r="K56" s="52">
        <f>SUMIFS('Infrastructure Pivot'!$P$5:$P$340,'Infrastructure Pivot'!$A$5:$A$340,'Table 2.1a 2021--Compile'!$A56)</f>
        <v>0</v>
      </c>
      <c r="L56" s="52">
        <f>SUMIFS('Infrastructure Pivot'!$T$5:$T$340,'Infrastructure Pivot'!$A$5:$A$340,'Table 2.1a 2021--Compile'!$A56)</f>
        <v>0</v>
      </c>
      <c r="M56" s="52">
        <f>SUMIFS('Infrastructure Pivot'!$R$5:$R$340,'Infrastructure Pivot'!$A$5:$A$340,'Table 2.1a 2021--Compile'!$A56)</f>
        <v>0.56300000000000006</v>
      </c>
      <c r="N56" s="52">
        <f>SUMIFS('Infrastructure Pivot'!$I$5:$I$340,'Infrastructure Pivot'!$A$5:$A$340,'Table 2.1a 2021--Compile'!$A56)</f>
        <v>0</v>
      </c>
      <c r="O56" s="52">
        <f>SUMIFS('Infrastructure Pivot'!$M$5:$M$340,'Infrastructure Pivot'!$A$5:$A$340,'Table 2.1a 2021--Compile'!$A56)</f>
        <v>0</v>
      </c>
      <c r="P56" s="52" t="str">
        <f>VLOOKUP($A56,'Infrastructure FINAL 2023-11-13'!$A$2:$Q$1148,17,FALSE)</f>
        <v>AEA</v>
      </c>
      <c r="Q56" s="30" t="str">
        <f>VLOOKUP(A56,Notes!$A$2:$F$272,6,FALSE)</f>
        <v>In addition to Fairbanks, the GVEA service area includes 25 other communities.</v>
      </c>
      <c r="T56" s="53"/>
      <c r="U56" s="53"/>
      <c r="V56" s="53"/>
      <c r="W56" s="53"/>
    </row>
    <row r="57" spans="1:23" s="30" customFormat="1" x14ac:dyDescent="0.25">
      <c r="A57" s="52" t="s">
        <v>631</v>
      </c>
      <c r="B57" s="30" t="str">
        <f>VLOOKUP($A57,'Infrastructure Pivot'!$A$5:$T$340,2,FALSE)</f>
        <v>(blank)</v>
      </c>
      <c r="C57" s="30">
        <f>VLOOKUP($A57,'Infrastructure Pivot'!$A$5:$T$340,3,FALSE)</f>
        <v>16</v>
      </c>
      <c r="D57" s="30" t="str">
        <f>VLOOKUP($A57,'Infrastructure Pivot'!$A$5:$T$340,4,FALSE)</f>
        <v>Kodiak Electric Assn Inc</v>
      </c>
      <c r="E57" s="30" t="str">
        <f>VLOOKUP($A57,'Infrastructure Pivot'!$A$5:$T$340,5,FALSE)</f>
        <v>ESS Battery Microgrid</v>
      </c>
      <c r="F57" s="30" t="str">
        <f>VLOOKUP($A57,'Infrastructure Pivot'!$A$5:$T$340,6,FALSE)</f>
        <v>Kodiak_grid</v>
      </c>
      <c r="G57" s="30" t="str">
        <f>VLOOKUP($A57,'Infrastructure Pivot'!$A$5:$T$340,7,FALSE)</f>
        <v>Kodiak</v>
      </c>
      <c r="H57" s="52">
        <f>SUMIFS('Infrastructure Pivot'!$V$5:$V$340,'Infrastructure Pivot'!$A$5:$A$340,'Table 2.1a 2021--Compile'!$A57)</f>
        <v>3</v>
      </c>
      <c r="I57" s="52">
        <f>SUMIFS('Infrastructure Pivot'!$K$5:$K$340,'Infrastructure Pivot'!$A$5:$A$340,'Table 2.1a 2021--Compile'!$A57)+SUMIFS('Infrastructure Pivot'!$L$5:$L$340,'Infrastructure Pivot'!$A$5:$A$340,'Table 2.1a 2021--Compile'!$A57)+SUMIFS('Infrastructure Pivot'!$N$5:$N$340,'Infrastructure Pivot'!$A$5:$A$340,'Table 2.1a 2021--Compile'!$A57)+SUMIFS('Infrastructure Pivot'!$S$5:$S$340,'Infrastructure Pivot'!$A$5:$A$340,'Table 2.1a 2021--Compile'!$A57)</f>
        <v>0</v>
      </c>
      <c r="J57" s="52">
        <f>SUMIFS('Infrastructure Pivot'!$Q$5:$Q$340,'Infrastructure Pivot'!$A$5:$A$340,'Table 2.1a 2021--Compile'!$A57)</f>
        <v>0</v>
      </c>
      <c r="K57" s="52">
        <f>SUMIFS('Infrastructure Pivot'!$P$5:$P$340,'Infrastructure Pivot'!$A$5:$A$340,'Table 2.1a 2021--Compile'!$A57)</f>
        <v>0</v>
      </c>
      <c r="L57" s="52">
        <f>SUMIFS('Infrastructure Pivot'!$T$5:$T$340,'Infrastructure Pivot'!$A$5:$A$340,'Table 2.1a 2021--Compile'!$A57)</f>
        <v>0</v>
      </c>
      <c r="M57" s="52">
        <f>SUMIFS('Infrastructure Pivot'!$R$5:$R$340,'Infrastructure Pivot'!$A$5:$A$340,'Table 2.1a 2021--Compile'!$A57)</f>
        <v>0</v>
      </c>
      <c r="N57" s="52">
        <f>SUMIFS('Infrastructure Pivot'!$I$5:$I$340,'Infrastructure Pivot'!$A$5:$A$340,'Table 2.1a 2021--Compile'!$A57)</f>
        <v>3</v>
      </c>
      <c r="O57" s="52">
        <f>SUMIFS('Infrastructure Pivot'!$M$5:$M$340,'Infrastructure Pivot'!$A$5:$A$340,'Table 2.1a 2021--Compile'!$A57)</f>
        <v>0</v>
      </c>
      <c r="P57" s="52" t="str">
        <f>VLOOKUP($A57,'Infrastructure FINAL 2023-11-13'!$A$2:$Q$1148,17,FALSE)</f>
        <v>EIA860</v>
      </c>
      <c r="Q57" s="30" t="str">
        <f>VLOOKUP(A57,Notes!$A$2:$F$272,6,FALSE)</f>
        <v>The KEA service area includes the communities of Port Lions, Chiniak, Womens Bay and Woody Island.</v>
      </c>
      <c r="T57" s="53"/>
      <c r="U57" s="53"/>
      <c r="V57" s="53"/>
      <c r="W57" s="53"/>
    </row>
    <row r="58" spans="1:23" s="30" customFormat="1" x14ac:dyDescent="0.25">
      <c r="A58" s="52" t="s">
        <v>646</v>
      </c>
      <c r="B58" s="30" t="str">
        <f>VLOOKUP($A58,'Infrastructure Pivot'!$A$5:$T$340,2,FALSE)</f>
        <v>(blank)</v>
      </c>
      <c r="C58" s="30">
        <f>VLOOKUP($A58,'Infrastructure Pivot'!$A$5:$T$340,3,FALSE)</f>
        <v>16</v>
      </c>
      <c r="D58" s="30" t="str">
        <f>VLOOKUP($A58,'Infrastructure Pivot'!$A$5:$T$340,4,FALSE)</f>
        <v>Kodiak Electric Assn Inc</v>
      </c>
      <c r="E58" s="30" t="str">
        <f>VLOOKUP($A58,'Infrastructure Pivot'!$A$5:$T$340,5,FALSE)</f>
        <v>Flywheel Energy Storage System Microgrid</v>
      </c>
      <c r="F58" s="30" t="str">
        <f>VLOOKUP($A58,'Infrastructure Pivot'!$A$5:$T$340,6,FALSE)</f>
        <v>Kodiak_grid</v>
      </c>
      <c r="G58" s="30" t="str">
        <f>VLOOKUP($A58,'Infrastructure Pivot'!$A$5:$T$340,7,FALSE)</f>
        <v>Kodiak</v>
      </c>
      <c r="H58" s="52">
        <f>SUMIFS('Infrastructure Pivot'!$V$5:$V$340,'Infrastructure Pivot'!$A$5:$A$340,'Table 2.1a 2021--Compile'!$A58)</f>
        <v>2</v>
      </c>
      <c r="I58" s="52">
        <f>SUMIFS('Infrastructure Pivot'!$K$5:$K$340,'Infrastructure Pivot'!$A$5:$A$340,'Table 2.1a 2021--Compile'!$A58)+SUMIFS('Infrastructure Pivot'!$L$5:$L$340,'Infrastructure Pivot'!$A$5:$A$340,'Table 2.1a 2021--Compile'!$A58)+SUMIFS('Infrastructure Pivot'!$N$5:$N$340,'Infrastructure Pivot'!$A$5:$A$340,'Table 2.1a 2021--Compile'!$A58)+SUMIFS('Infrastructure Pivot'!$S$5:$S$340,'Infrastructure Pivot'!$A$5:$A$340,'Table 2.1a 2021--Compile'!$A58)</f>
        <v>0</v>
      </c>
      <c r="J58" s="52">
        <f>SUMIFS('Infrastructure Pivot'!$Q$5:$Q$340,'Infrastructure Pivot'!$A$5:$A$340,'Table 2.1a 2021--Compile'!$A58)</f>
        <v>0</v>
      </c>
      <c r="K58" s="52">
        <f>SUMIFS('Infrastructure Pivot'!$P$5:$P$340,'Infrastructure Pivot'!$A$5:$A$340,'Table 2.1a 2021--Compile'!$A58)</f>
        <v>0</v>
      </c>
      <c r="L58" s="52">
        <f>SUMIFS('Infrastructure Pivot'!$T$5:$T$340,'Infrastructure Pivot'!$A$5:$A$340,'Table 2.1a 2021--Compile'!$A58)</f>
        <v>0</v>
      </c>
      <c r="M58" s="52">
        <f>SUMIFS('Infrastructure Pivot'!$R$5:$R$340,'Infrastructure Pivot'!$A$5:$A$340,'Table 2.1a 2021--Compile'!$A58)</f>
        <v>0</v>
      </c>
      <c r="N58" s="52">
        <f>SUMIFS('Infrastructure Pivot'!$I$5:$I$340,'Infrastructure Pivot'!$A$5:$A$340,'Table 2.1a 2021--Compile'!$A58)</f>
        <v>0</v>
      </c>
      <c r="O58" s="52">
        <f>SUMIFS('Infrastructure Pivot'!$M$5:$M$340,'Infrastructure Pivot'!$A$5:$A$340,'Table 2.1a 2021--Compile'!$A58)</f>
        <v>2</v>
      </c>
      <c r="P58" s="52" t="str">
        <f>VLOOKUP($A58,'Infrastructure FINAL 2023-11-13'!$A$2:$Q$1148,17,FALSE)</f>
        <v>EIA860</v>
      </c>
      <c r="Q58" s="30" t="str">
        <f>VLOOKUP(A58,Notes!$A$2:$F$272,6,FALSE)</f>
        <v>The KEA service area includes the communities of Port Lions, Chiniak, Womens Bay and Woody Island.</v>
      </c>
      <c r="T58" s="53"/>
      <c r="U58" s="53"/>
      <c r="V58" s="53"/>
      <c r="W58" s="53"/>
    </row>
    <row r="59" spans="1:23" s="30" customFormat="1" x14ac:dyDescent="0.25">
      <c r="A59" s="52" t="s">
        <v>772</v>
      </c>
      <c r="B59" s="30" t="str">
        <f>VLOOKUP($A59,'Infrastructure Pivot'!$A$5:$T$340,2,FALSE)</f>
        <v>(blank)</v>
      </c>
      <c r="C59" s="30">
        <f>VLOOKUP($A59,'Infrastructure Pivot'!$A$5:$T$340,3,FALSE)</f>
        <v>16</v>
      </c>
      <c r="D59" s="30" t="str">
        <f>VLOOKUP($A59,'Infrastructure Pivot'!$A$5:$T$340,4,FALSE)</f>
        <v>Kodiak Electric Assn Inc</v>
      </c>
      <c r="E59" s="30" t="str">
        <f>VLOOKUP($A59,'Infrastructure Pivot'!$A$5:$T$340,5,FALSE)</f>
        <v>Kodiak Microgrid</v>
      </c>
      <c r="F59" s="30" t="str">
        <f>VLOOKUP($A59,'Infrastructure Pivot'!$A$5:$T$340,6,FALSE)</f>
        <v>Kodiak_grid</v>
      </c>
      <c r="G59" s="30" t="str">
        <f>VLOOKUP($A59,'Infrastructure Pivot'!$A$5:$T$340,7,FALSE)</f>
        <v>Kodiak</v>
      </c>
      <c r="H59" s="52">
        <f>SUMIFS('Infrastructure Pivot'!$V$5:$V$340,'Infrastructure Pivot'!$A$5:$A$340,'Table 2.1a 2021--Compile'!$A59)</f>
        <v>18.3</v>
      </c>
      <c r="I59" s="52">
        <f>SUMIFS('Infrastructure Pivot'!$K$5:$K$340,'Infrastructure Pivot'!$A$5:$A$340,'Table 2.1a 2021--Compile'!$A59)+SUMIFS('Infrastructure Pivot'!$L$5:$L$340,'Infrastructure Pivot'!$A$5:$A$340,'Table 2.1a 2021--Compile'!$A59)+SUMIFS('Infrastructure Pivot'!$N$5:$N$340,'Infrastructure Pivot'!$A$5:$A$340,'Table 2.1a 2021--Compile'!$A59)+SUMIFS('Infrastructure Pivot'!$S$5:$S$340,'Infrastructure Pivot'!$A$5:$A$340,'Table 2.1a 2021--Compile'!$A59)</f>
        <v>0</v>
      </c>
      <c r="J59" s="52">
        <f>SUMIFS('Infrastructure Pivot'!$Q$5:$Q$340,'Infrastructure Pivot'!$A$5:$A$340,'Table 2.1a 2021--Compile'!$A59)</f>
        <v>18.3</v>
      </c>
      <c r="K59" s="52">
        <f>SUMIFS('Infrastructure Pivot'!$P$5:$P$340,'Infrastructure Pivot'!$A$5:$A$340,'Table 2.1a 2021--Compile'!$A59)</f>
        <v>0</v>
      </c>
      <c r="L59" s="52">
        <f>SUMIFS('Infrastructure Pivot'!$T$5:$T$340,'Infrastructure Pivot'!$A$5:$A$340,'Table 2.1a 2021--Compile'!$A59)</f>
        <v>0</v>
      </c>
      <c r="M59" s="52">
        <f>SUMIFS('Infrastructure Pivot'!$R$5:$R$340,'Infrastructure Pivot'!$A$5:$A$340,'Table 2.1a 2021--Compile'!$A59)</f>
        <v>0</v>
      </c>
      <c r="N59" s="52">
        <f>SUMIFS('Infrastructure Pivot'!$I$5:$I$340,'Infrastructure Pivot'!$A$5:$A$340,'Table 2.1a 2021--Compile'!$A59)</f>
        <v>0</v>
      </c>
      <c r="O59" s="52">
        <f>SUMIFS('Infrastructure Pivot'!$M$5:$M$340,'Infrastructure Pivot'!$A$5:$A$340,'Table 2.1a 2021--Compile'!$A59)</f>
        <v>0</v>
      </c>
      <c r="P59" s="52" t="str">
        <f>VLOOKUP($A59,'Infrastructure FINAL 2023-11-13'!$A$2:$Q$1148,17,FALSE)</f>
        <v>EIA860</v>
      </c>
      <c r="Q59" s="30" t="str">
        <f>VLOOKUP(A59,Notes!$A$2:$F$272,6,FALSE)</f>
        <v>The KEA service area includes the communities of Port Lions, Chiniak, Womens Bay and Woody Island.</v>
      </c>
      <c r="T59" s="53"/>
      <c r="U59" s="53"/>
      <c r="V59" s="53"/>
      <c r="W59" s="53"/>
    </row>
    <row r="60" spans="1:23" s="30" customFormat="1" x14ac:dyDescent="0.25">
      <c r="A60" s="52" t="s">
        <v>917</v>
      </c>
      <c r="B60" s="30" t="str">
        <f>VLOOKUP($A60,'Infrastructure Pivot'!$A$5:$T$340,2,FALSE)</f>
        <v>(blank)</v>
      </c>
      <c r="C60" s="30">
        <f>VLOOKUP($A60,'Infrastructure Pivot'!$A$5:$T$340,3,FALSE)</f>
        <v>16</v>
      </c>
      <c r="D60" s="30" t="str">
        <f>VLOOKUP($A60,'Infrastructure Pivot'!$A$5:$T$340,4,FALSE)</f>
        <v>Kodiak Electric Assn Inc</v>
      </c>
      <c r="E60" s="30" t="str">
        <f>VLOOKUP($A60,'Infrastructure Pivot'!$A$5:$T$340,5,FALSE)</f>
        <v>Nymans Plant Microgrid</v>
      </c>
      <c r="F60" s="30" t="str">
        <f>VLOOKUP($A60,'Infrastructure Pivot'!$A$5:$T$340,6,FALSE)</f>
        <v>Kodiak_grid</v>
      </c>
      <c r="G60" s="30" t="str">
        <f>VLOOKUP($A60,'Infrastructure Pivot'!$A$5:$T$340,7,FALSE)</f>
        <v>Kodiak</v>
      </c>
      <c r="H60" s="52">
        <f>SUMIFS('Infrastructure Pivot'!$V$5:$V$340,'Infrastructure Pivot'!$A$5:$A$340,'Table 2.1a 2021--Compile'!$A60)</f>
        <v>10</v>
      </c>
      <c r="I60" s="52">
        <f>SUMIFS('Infrastructure Pivot'!$K$5:$K$340,'Infrastructure Pivot'!$A$5:$A$340,'Table 2.1a 2021--Compile'!$A60)+SUMIFS('Infrastructure Pivot'!$L$5:$L$340,'Infrastructure Pivot'!$A$5:$A$340,'Table 2.1a 2021--Compile'!$A60)+SUMIFS('Infrastructure Pivot'!$N$5:$N$340,'Infrastructure Pivot'!$A$5:$A$340,'Table 2.1a 2021--Compile'!$A60)+SUMIFS('Infrastructure Pivot'!$S$5:$S$340,'Infrastructure Pivot'!$A$5:$A$340,'Table 2.1a 2021--Compile'!$A60)</f>
        <v>0</v>
      </c>
      <c r="J60" s="52">
        <f>SUMIFS('Infrastructure Pivot'!$Q$5:$Q$340,'Infrastructure Pivot'!$A$5:$A$340,'Table 2.1a 2021--Compile'!$A60)</f>
        <v>10</v>
      </c>
      <c r="K60" s="52">
        <f>SUMIFS('Infrastructure Pivot'!$P$5:$P$340,'Infrastructure Pivot'!$A$5:$A$340,'Table 2.1a 2021--Compile'!$A60)</f>
        <v>0</v>
      </c>
      <c r="L60" s="52">
        <f>SUMIFS('Infrastructure Pivot'!$T$5:$T$340,'Infrastructure Pivot'!$A$5:$A$340,'Table 2.1a 2021--Compile'!$A60)</f>
        <v>0</v>
      </c>
      <c r="M60" s="52">
        <f>SUMIFS('Infrastructure Pivot'!$R$5:$R$340,'Infrastructure Pivot'!$A$5:$A$340,'Table 2.1a 2021--Compile'!$A60)</f>
        <v>0</v>
      </c>
      <c r="N60" s="52">
        <f>SUMIFS('Infrastructure Pivot'!$I$5:$I$340,'Infrastructure Pivot'!$A$5:$A$340,'Table 2.1a 2021--Compile'!$A60)</f>
        <v>0</v>
      </c>
      <c r="O60" s="52">
        <f>SUMIFS('Infrastructure Pivot'!$M$5:$M$340,'Infrastructure Pivot'!$A$5:$A$340,'Table 2.1a 2021--Compile'!$A60)</f>
        <v>0</v>
      </c>
      <c r="P60" s="52" t="str">
        <f>VLOOKUP($A60,'Infrastructure FINAL 2023-11-13'!$A$2:$Q$1148,17,FALSE)</f>
        <v>EIA860</v>
      </c>
      <c r="Q60" s="30" t="str">
        <f>VLOOKUP(A60,Notes!$A$2:$F$272,6,FALSE)</f>
        <v>The KEA service area includes the communities of Port Lions, Chiniak, Womens Bay and Woody Island.</v>
      </c>
      <c r="T60" s="53"/>
      <c r="U60" s="53"/>
      <c r="V60" s="53"/>
      <c r="W60" s="53"/>
    </row>
    <row r="61" spans="1:23" x14ac:dyDescent="0.25">
      <c r="A61" s="52" t="s">
        <v>938</v>
      </c>
      <c r="B61" s="30" t="str">
        <f>VLOOKUP($A61,'Infrastructure Pivot'!$A$5:$T$340,2,FALSE)</f>
        <v>(blank)</v>
      </c>
      <c r="C61" s="30">
        <f>VLOOKUP($A61,'Infrastructure Pivot'!$A$5:$T$340,3,FALSE)</f>
        <v>16</v>
      </c>
      <c r="D61" s="30" t="str">
        <f>VLOOKUP($A61,'Infrastructure Pivot'!$A$5:$T$340,4,FALSE)</f>
        <v>Kodiak Electric Assn Inc</v>
      </c>
      <c r="E61" s="30" t="str">
        <f>VLOOKUP($A61,'Infrastructure Pivot'!$A$5:$T$340,5,FALSE)</f>
        <v>Pillar Mountain Wind Project Microgrid</v>
      </c>
      <c r="F61" s="30" t="str">
        <f>VLOOKUP($A61,'Infrastructure Pivot'!$A$5:$T$340,6,FALSE)</f>
        <v>Kodiak_grid</v>
      </c>
      <c r="G61" s="30" t="str">
        <f>VLOOKUP($A61,'Infrastructure Pivot'!$A$5:$T$340,7,FALSE)</f>
        <v>Kodiak</v>
      </c>
      <c r="H61" s="52">
        <f>SUMIFS('Infrastructure Pivot'!$V$5:$V$340,'Infrastructure Pivot'!$A$5:$A$340,'Table 2.1a 2021--Compile'!$A61)</f>
        <v>9</v>
      </c>
      <c r="I61" s="52">
        <f>SUMIFS('Infrastructure Pivot'!$K$5:$K$340,'Infrastructure Pivot'!$A$5:$A$340,'Table 2.1a 2021--Compile'!$A61)+SUMIFS('Infrastructure Pivot'!$L$5:$L$340,'Infrastructure Pivot'!$A$5:$A$340,'Table 2.1a 2021--Compile'!$A61)+SUMIFS('Infrastructure Pivot'!$N$5:$N$340,'Infrastructure Pivot'!$A$5:$A$340,'Table 2.1a 2021--Compile'!$A61)+SUMIFS('Infrastructure Pivot'!$S$5:$S$340,'Infrastructure Pivot'!$A$5:$A$340,'Table 2.1a 2021--Compile'!$A61)</f>
        <v>0</v>
      </c>
      <c r="J61" s="52">
        <f>SUMIFS('Infrastructure Pivot'!$Q$5:$Q$340,'Infrastructure Pivot'!$A$5:$A$340,'Table 2.1a 2021--Compile'!$A61)</f>
        <v>0</v>
      </c>
      <c r="K61" s="52">
        <f>SUMIFS('Infrastructure Pivot'!$P$5:$P$340,'Infrastructure Pivot'!$A$5:$A$340,'Table 2.1a 2021--Compile'!$A61)</f>
        <v>0</v>
      </c>
      <c r="L61" s="52">
        <f>SUMIFS('Infrastructure Pivot'!$T$5:$T$340,'Infrastructure Pivot'!$A$5:$A$340,'Table 2.1a 2021--Compile'!$A61)</f>
        <v>9</v>
      </c>
      <c r="M61" s="52">
        <f>SUMIFS('Infrastructure Pivot'!$R$5:$R$340,'Infrastructure Pivot'!$A$5:$A$340,'Table 2.1a 2021--Compile'!$A61)</f>
        <v>0</v>
      </c>
      <c r="N61" s="52">
        <f>SUMIFS('Infrastructure Pivot'!$I$5:$I$340,'Infrastructure Pivot'!$A$5:$A$340,'Table 2.1a 2021--Compile'!$A61)</f>
        <v>0</v>
      </c>
      <c r="O61" s="52">
        <f>SUMIFS('Infrastructure Pivot'!$M$5:$M$340,'Infrastructure Pivot'!$A$5:$A$340,'Table 2.1a 2021--Compile'!$A61)</f>
        <v>0</v>
      </c>
      <c r="P61" s="52" t="str">
        <f>VLOOKUP($A61,'Infrastructure FINAL 2023-11-13'!$A$2:$Q$1148,17,FALSE)</f>
        <v>EIA860</v>
      </c>
      <c r="Q61" s="30" t="str">
        <f>VLOOKUP(A61,Notes!$A$2:$F$272,6,FALSE)</f>
        <v>The KEA service area includes the communities of Port Lions, Chiniak, Womens Bay and Woody Island.</v>
      </c>
      <c r="T61" s="7"/>
      <c r="U61" s="7"/>
      <c r="V61" s="7"/>
      <c r="W61" s="7"/>
    </row>
    <row r="62" spans="1:23" s="30" customFormat="1" x14ac:dyDescent="0.25">
      <c r="A62" s="52" t="s">
        <v>965</v>
      </c>
      <c r="B62" s="30" t="str">
        <f>VLOOKUP($A62,'Infrastructure Pivot'!$A$5:$T$340,2,FALSE)</f>
        <v>(blank)</v>
      </c>
      <c r="C62" s="30">
        <f>VLOOKUP($A62,'Infrastructure Pivot'!$A$5:$T$340,3,FALSE)</f>
        <v>16</v>
      </c>
      <c r="D62" s="30" t="str">
        <f>VLOOKUP($A62,'Infrastructure Pivot'!$A$5:$T$340,4,FALSE)</f>
        <v>Kodiak Electric Assn Inc</v>
      </c>
      <c r="E62" s="30" t="str">
        <f>VLOOKUP($A62,'Infrastructure Pivot'!$A$5:$T$340,5,FALSE)</f>
        <v>Port Lions Microgrid</v>
      </c>
      <c r="F62" s="30" t="str">
        <f>VLOOKUP($A62,'Infrastructure Pivot'!$A$5:$T$340,6,FALSE)</f>
        <v>Kodiak_grid</v>
      </c>
      <c r="G62" s="30" t="str">
        <f>VLOOKUP($A62,'Infrastructure Pivot'!$A$5:$T$340,7,FALSE)</f>
        <v>Kodiak</v>
      </c>
      <c r="H62" s="52">
        <f>SUMIFS('Infrastructure Pivot'!$V$5:$V$340,'Infrastructure Pivot'!$A$5:$A$340,'Table 2.1a 2021--Compile'!$A62)</f>
        <v>0.5</v>
      </c>
      <c r="I62" s="52">
        <f>SUMIFS('Infrastructure Pivot'!$K$5:$K$340,'Infrastructure Pivot'!$A$5:$A$340,'Table 2.1a 2021--Compile'!$A62)+SUMIFS('Infrastructure Pivot'!$L$5:$L$340,'Infrastructure Pivot'!$A$5:$A$340,'Table 2.1a 2021--Compile'!$A62)+SUMIFS('Infrastructure Pivot'!$N$5:$N$340,'Infrastructure Pivot'!$A$5:$A$340,'Table 2.1a 2021--Compile'!$A62)+SUMIFS('Infrastructure Pivot'!$S$5:$S$340,'Infrastructure Pivot'!$A$5:$A$340,'Table 2.1a 2021--Compile'!$A62)</f>
        <v>0</v>
      </c>
      <c r="J62" s="52">
        <f>SUMIFS('Infrastructure Pivot'!$Q$5:$Q$340,'Infrastructure Pivot'!$A$5:$A$340,'Table 2.1a 2021--Compile'!$A62)</f>
        <v>0.5</v>
      </c>
      <c r="K62" s="52">
        <f>SUMIFS('Infrastructure Pivot'!$P$5:$P$340,'Infrastructure Pivot'!$A$5:$A$340,'Table 2.1a 2021--Compile'!$A62)</f>
        <v>0</v>
      </c>
      <c r="L62" s="52">
        <f>SUMIFS('Infrastructure Pivot'!$T$5:$T$340,'Infrastructure Pivot'!$A$5:$A$340,'Table 2.1a 2021--Compile'!$A62)</f>
        <v>0</v>
      </c>
      <c r="M62" s="52">
        <f>SUMIFS('Infrastructure Pivot'!$R$5:$R$340,'Infrastructure Pivot'!$A$5:$A$340,'Table 2.1a 2021--Compile'!$A62)</f>
        <v>0</v>
      </c>
      <c r="N62" s="52">
        <f>SUMIFS('Infrastructure Pivot'!$I$5:$I$340,'Infrastructure Pivot'!$A$5:$A$340,'Table 2.1a 2021--Compile'!$A62)</f>
        <v>0</v>
      </c>
      <c r="O62" s="52">
        <f>SUMIFS('Infrastructure Pivot'!$M$5:$M$340,'Infrastructure Pivot'!$A$5:$A$340,'Table 2.1a 2021--Compile'!$A62)</f>
        <v>0</v>
      </c>
      <c r="P62" s="52" t="str">
        <f>VLOOKUP($A62,'Infrastructure FINAL 2023-11-13'!$A$2:$Q$1148,17,FALSE)</f>
        <v>EIA860</v>
      </c>
      <c r="Q62" s="30" t="str">
        <f>VLOOKUP(A62,Notes!$A$2:$F$272,6,FALSE)</f>
        <v>The KEA service area includes the communities of Port Lions, Chiniak, Womens Bay and Woody Island.</v>
      </c>
      <c r="T62" s="53"/>
      <c r="U62" s="53"/>
      <c r="V62" s="53"/>
      <c r="W62" s="53"/>
    </row>
    <row r="63" spans="1:23" s="30" customFormat="1" x14ac:dyDescent="0.25">
      <c r="A63" s="52" t="s">
        <v>1056</v>
      </c>
      <c r="B63" s="30" t="str">
        <f>VLOOKUP($A63,'Infrastructure Pivot'!$A$5:$T$340,2,FALSE)</f>
        <v>(blank)</v>
      </c>
      <c r="C63" s="30">
        <f>VLOOKUP($A63,'Infrastructure Pivot'!$A$5:$T$340,3,FALSE)</f>
        <v>16</v>
      </c>
      <c r="D63" s="30" t="str">
        <f>VLOOKUP($A63,'Infrastructure Pivot'!$A$5:$T$340,4,FALSE)</f>
        <v>Kodiak Electric Assn Inc</v>
      </c>
      <c r="E63" s="30" t="str">
        <f>VLOOKUP($A63,'Infrastructure Pivot'!$A$5:$T$340,5,FALSE)</f>
        <v>Swampy Acres Microgrid</v>
      </c>
      <c r="F63" s="30" t="str">
        <f>VLOOKUP($A63,'Infrastructure Pivot'!$A$5:$T$340,6,FALSE)</f>
        <v>Kodiak_grid</v>
      </c>
      <c r="G63" s="30" t="str">
        <f>VLOOKUP($A63,'Infrastructure Pivot'!$A$5:$T$340,7,FALSE)</f>
        <v>Kodiak</v>
      </c>
      <c r="H63" s="52">
        <f>SUMIFS('Infrastructure Pivot'!$V$5:$V$340,'Infrastructure Pivot'!$A$5:$A$340,'Table 2.1a 2021--Compile'!$A63)</f>
        <v>8.4</v>
      </c>
      <c r="I63" s="52">
        <f>SUMIFS('Infrastructure Pivot'!$K$5:$K$340,'Infrastructure Pivot'!$A$5:$A$340,'Table 2.1a 2021--Compile'!$A63)+SUMIFS('Infrastructure Pivot'!$L$5:$L$340,'Infrastructure Pivot'!$A$5:$A$340,'Table 2.1a 2021--Compile'!$A63)+SUMIFS('Infrastructure Pivot'!$N$5:$N$340,'Infrastructure Pivot'!$A$5:$A$340,'Table 2.1a 2021--Compile'!$A63)+SUMIFS('Infrastructure Pivot'!$S$5:$S$340,'Infrastructure Pivot'!$A$5:$A$340,'Table 2.1a 2021--Compile'!$A63)</f>
        <v>0</v>
      </c>
      <c r="J63" s="52">
        <f>SUMIFS('Infrastructure Pivot'!$Q$5:$Q$340,'Infrastructure Pivot'!$A$5:$A$340,'Table 2.1a 2021--Compile'!$A63)</f>
        <v>8.4</v>
      </c>
      <c r="K63" s="52">
        <f>SUMIFS('Infrastructure Pivot'!$P$5:$P$340,'Infrastructure Pivot'!$A$5:$A$340,'Table 2.1a 2021--Compile'!$A63)</f>
        <v>0</v>
      </c>
      <c r="L63" s="52">
        <f>SUMIFS('Infrastructure Pivot'!$T$5:$T$340,'Infrastructure Pivot'!$A$5:$A$340,'Table 2.1a 2021--Compile'!$A63)</f>
        <v>0</v>
      </c>
      <c r="M63" s="52">
        <f>SUMIFS('Infrastructure Pivot'!$R$5:$R$340,'Infrastructure Pivot'!$A$5:$A$340,'Table 2.1a 2021--Compile'!$A63)</f>
        <v>0</v>
      </c>
      <c r="N63" s="52">
        <f>SUMIFS('Infrastructure Pivot'!$I$5:$I$340,'Infrastructure Pivot'!$A$5:$A$340,'Table 2.1a 2021--Compile'!$A63)</f>
        <v>0</v>
      </c>
      <c r="O63" s="52">
        <f>SUMIFS('Infrastructure Pivot'!$M$5:$M$340,'Infrastructure Pivot'!$A$5:$A$340,'Table 2.1a 2021--Compile'!$A63)</f>
        <v>0</v>
      </c>
      <c r="P63" s="52" t="str">
        <f>VLOOKUP($A63,'Infrastructure FINAL 2023-11-13'!$A$2:$Q$1148,17,FALSE)</f>
        <v>EIA860</v>
      </c>
      <c r="Q63" s="30" t="str">
        <f>VLOOKUP(A63,Notes!$A$2:$F$272,6,FALSE)</f>
        <v>The KEA service area includes the communities of Port Lions, Chiniak, Womens Bay and Woody Island.</v>
      </c>
      <c r="T63" s="53"/>
      <c r="U63" s="53"/>
      <c r="V63" s="53"/>
      <c r="W63" s="53"/>
    </row>
    <row r="64" spans="1:23" s="30" customFormat="1" x14ac:dyDescent="0.25">
      <c r="A64" s="52" t="s">
        <v>1077</v>
      </c>
      <c r="B64" s="30" t="str">
        <f>VLOOKUP($A64,'Infrastructure Pivot'!$A$5:$T$340,2,FALSE)</f>
        <v>(blank)</v>
      </c>
      <c r="C64" s="30">
        <f>VLOOKUP($A64,'Infrastructure Pivot'!$A$5:$T$340,3,FALSE)</f>
        <v>16</v>
      </c>
      <c r="D64" s="30" t="str">
        <f>VLOOKUP($A64,'Infrastructure Pivot'!$A$5:$T$340,4,FALSE)</f>
        <v>Kodiak Electric Assn Inc</v>
      </c>
      <c r="E64" s="30" t="str">
        <f>VLOOKUP($A64,'Infrastructure Pivot'!$A$5:$T$340,5,FALSE)</f>
        <v>Terror Lake Microgrid</v>
      </c>
      <c r="F64" s="30" t="str">
        <f>VLOOKUP($A64,'Infrastructure Pivot'!$A$5:$T$340,6,FALSE)</f>
        <v>Kodiak_grid</v>
      </c>
      <c r="G64" s="30" t="str">
        <f>VLOOKUP($A64,'Infrastructure Pivot'!$A$5:$T$340,7,FALSE)</f>
        <v>Kodiak</v>
      </c>
      <c r="H64" s="52">
        <f>SUMIFS('Infrastructure Pivot'!$V$5:$V$340,'Infrastructure Pivot'!$A$5:$A$340,'Table 2.1a 2021--Compile'!$A64)</f>
        <v>33.599999999999994</v>
      </c>
      <c r="I64" s="52">
        <f>SUMIFS('Infrastructure Pivot'!$K$5:$K$340,'Infrastructure Pivot'!$A$5:$A$340,'Table 2.1a 2021--Compile'!$A64)+SUMIFS('Infrastructure Pivot'!$L$5:$L$340,'Infrastructure Pivot'!$A$5:$A$340,'Table 2.1a 2021--Compile'!$A64)+SUMIFS('Infrastructure Pivot'!$N$5:$N$340,'Infrastructure Pivot'!$A$5:$A$340,'Table 2.1a 2021--Compile'!$A64)+SUMIFS('Infrastructure Pivot'!$S$5:$S$340,'Infrastructure Pivot'!$A$5:$A$340,'Table 2.1a 2021--Compile'!$A64)</f>
        <v>0</v>
      </c>
      <c r="J64" s="52">
        <f>SUMIFS('Infrastructure Pivot'!$Q$5:$Q$340,'Infrastructure Pivot'!$A$5:$A$340,'Table 2.1a 2021--Compile'!$A64)</f>
        <v>0</v>
      </c>
      <c r="K64" s="52">
        <f>SUMIFS('Infrastructure Pivot'!$P$5:$P$340,'Infrastructure Pivot'!$A$5:$A$340,'Table 2.1a 2021--Compile'!$A64)</f>
        <v>33.599999999999994</v>
      </c>
      <c r="L64" s="52">
        <f>SUMIFS('Infrastructure Pivot'!$T$5:$T$340,'Infrastructure Pivot'!$A$5:$A$340,'Table 2.1a 2021--Compile'!$A64)</f>
        <v>0</v>
      </c>
      <c r="M64" s="52">
        <f>SUMIFS('Infrastructure Pivot'!$R$5:$R$340,'Infrastructure Pivot'!$A$5:$A$340,'Table 2.1a 2021--Compile'!$A64)</f>
        <v>0</v>
      </c>
      <c r="N64" s="52">
        <f>SUMIFS('Infrastructure Pivot'!$I$5:$I$340,'Infrastructure Pivot'!$A$5:$A$340,'Table 2.1a 2021--Compile'!$A64)</f>
        <v>0</v>
      </c>
      <c r="O64" s="52">
        <f>SUMIFS('Infrastructure Pivot'!$M$5:$M$340,'Infrastructure Pivot'!$A$5:$A$340,'Table 2.1a 2021--Compile'!$A64)</f>
        <v>0</v>
      </c>
      <c r="P64" s="52" t="str">
        <f>VLOOKUP($A64,'Infrastructure FINAL 2023-11-13'!$A$2:$Q$1148,17,FALSE)</f>
        <v>EIA860</v>
      </c>
      <c r="Q64" s="30" t="str">
        <f>VLOOKUP(A64,Notes!$A$2:$F$272,6,FALSE)</f>
        <v>The KEA service area includes the communities of Port Lions, Chiniak, Womens Bay and Woody Island.</v>
      </c>
      <c r="T64" s="53"/>
      <c r="U64" s="53"/>
      <c r="V64" s="53"/>
      <c r="W64" s="53"/>
    </row>
    <row r="65" spans="1:23" s="30" customFormat="1" x14ac:dyDescent="0.25">
      <c r="A65" s="52" t="s">
        <v>788</v>
      </c>
      <c r="B65" s="30">
        <f>VLOOKUP($A65,'Infrastructure Pivot'!$A$5:$T$340,2,FALSE)</f>
        <v>332130</v>
      </c>
      <c r="C65" s="30">
        <f>VLOOKUP($A65,'Infrastructure Pivot'!$A$5:$T$340,3,FALSE)</f>
        <v>17</v>
      </c>
      <c r="D65" s="30" t="str">
        <f>VLOOKUP($A65,'Infrastructure Pivot'!$A$5:$T$340,4,FALSE)</f>
        <v>Kotzebue Electric Association</v>
      </c>
      <c r="E65" s="30" t="str">
        <f>VLOOKUP($A65,'Infrastructure Pivot'!$A$5:$T$340,5,FALSE)</f>
        <v>Kotzebue</v>
      </c>
      <c r="F65" s="30" t="str">
        <f>VLOOKUP($A65,'Infrastructure Pivot'!$A$5:$T$340,6,FALSE)</f>
        <v>Kotzebue_grid</v>
      </c>
      <c r="G65" s="30" t="str">
        <f>VLOOKUP($A65,'Infrastructure Pivot'!$A$5:$T$340,7,FALSE)</f>
        <v>Northwest Arctic</v>
      </c>
      <c r="H65" s="52">
        <f>SUMIFS('Infrastructure Pivot'!$V$5:$V$340,'Infrastructure Pivot'!$A$5:$A$340,'Table 2.1a 2021--Compile'!$A65)</f>
        <v>17.099999999999998</v>
      </c>
      <c r="I65" s="52">
        <f>SUMIFS('Infrastructure Pivot'!$K$5:$K$340,'Infrastructure Pivot'!$A$5:$A$340,'Table 2.1a 2021--Compile'!$A65)+SUMIFS('Infrastructure Pivot'!$L$5:$L$340,'Infrastructure Pivot'!$A$5:$A$340,'Table 2.1a 2021--Compile'!$A65)+SUMIFS('Infrastructure Pivot'!$N$5:$N$340,'Infrastructure Pivot'!$A$5:$A$340,'Table 2.1a 2021--Compile'!$A65)+SUMIFS('Infrastructure Pivot'!$S$5:$S$340,'Infrastructure Pivot'!$A$5:$A$340,'Table 2.1a 2021--Compile'!$A65)</f>
        <v>0</v>
      </c>
      <c r="J65" s="52">
        <f>SUMIFS('Infrastructure Pivot'!$Q$5:$Q$340,'Infrastructure Pivot'!$A$5:$A$340,'Table 2.1a 2021--Compile'!$A65)</f>
        <v>11.799999999999999</v>
      </c>
      <c r="K65" s="52">
        <f>SUMIFS('Infrastructure Pivot'!$P$5:$P$340,'Infrastructure Pivot'!$A$5:$A$340,'Table 2.1a 2021--Compile'!$A65)</f>
        <v>0</v>
      </c>
      <c r="L65" s="52">
        <f>SUMIFS('Infrastructure Pivot'!$T$5:$T$340,'Infrastructure Pivot'!$A$5:$A$340,'Table 2.1a 2021--Compile'!$A65)</f>
        <v>3.3000000000000003</v>
      </c>
      <c r="M65" s="52">
        <f>SUMIFS('Infrastructure Pivot'!$R$5:$R$340,'Infrastructure Pivot'!$A$5:$A$340,'Table 2.1a 2021--Compile'!$A65)</f>
        <v>0.79999999999999993</v>
      </c>
      <c r="N65" s="52">
        <f>SUMIFS('Infrastructure Pivot'!$I$5:$I$340,'Infrastructure Pivot'!$A$5:$A$340,'Table 2.1a 2021--Compile'!$A65)</f>
        <v>1.2</v>
      </c>
      <c r="O65" s="52">
        <f>SUMIFS('Infrastructure Pivot'!$M$5:$M$340,'Infrastructure Pivot'!$A$5:$A$340,'Table 2.1a 2021--Compile'!$A65)</f>
        <v>0</v>
      </c>
      <c r="P65" s="52" t="str">
        <f>VLOOKUP($A65,'Infrastructure FINAL 2023-11-13'!$A$2:$Q$1148,17,FALSE)</f>
        <v>EIA860</v>
      </c>
      <c r="Q65" s="30" t="str">
        <f>VLOOKUP(A65,Notes!$A$2:$F$272,6,FALSE)</f>
        <v/>
      </c>
      <c r="T65" s="53"/>
      <c r="U65" s="53"/>
      <c r="V65" s="53"/>
      <c r="W65" s="53"/>
    </row>
    <row r="66" spans="1:23" s="30" customFormat="1" x14ac:dyDescent="0.25">
      <c r="A66" s="52" t="s">
        <v>852</v>
      </c>
      <c r="B66" s="30">
        <f>VLOOKUP($A66,'Infrastructure Pivot'!$A$5:$T$340,2,FALSE)</f>
        <v>332280</v>
      </c>
      <c r="C66" s="30">
        <f>VLOOKUP($A66,'Infrastructure Pivot'!$A$5:$T$340,3,FALSE)</f>
        <v>22</v>
      </c>
      <c r="D66" s="30" t="str">
        <f>VLOOKUP($A66,'Infrastructure Pivot'!$A$5:$T$340,4,FALSE)</f>
        <v>Naknek Electric Association</v>
      </c>
      <c r="E66" s="30" t="str">
        <f>VLOOKUP($A66,'Infrastructure Pivot'!$A$5:$T$340,5,FALSE)</f>
        <v>Naknek</v>
      </c>
      <c r="F66" s="30" t="str">
        <f>VLOOKUP($A66,'Infrastructure Pivot'!$A$5:$T$340,6,FALSE)</f>
        <v>Naknek_grid</v>
      </c>
      <c r="G66" s="30" t="str">
        <f>VLOOKUP($A66,'Infrastructure Pivot'!$A$5:$T$340,7,FALSE)</f>
        <v>Bristol Bay</v>
      </c>
      <c r="H66" s="52">
        <f>SUMIFS('Infrastructure Pivot'!$V$5:$V$340,'Infrastructure Pivot'!$A$5:$A$340,'Table 2.1a 2021--Compile'!$A66)</f>
        <v>16.500000000000004</v>
      </c>
      <c r="I66" s="52">
        <f>SUMIFS('Infrastructure Pivot'!$K$5:$K$340,'Infrastructure Pivot'!$A$5:$A$340,'Table 2.1a 2021--Compile'!$A66)+SUMIFS('Infrastructure Pivot'!$L$5:$L$340,'Infrastructure Pivot'!$A$5:$A$340,'Table 2.1a 2021--Compile'!$A66)+SUMIFS('Infrastructure Pivot'!$N$5:$N$340,'Infrastructure Pivot'!$A$5:$A$340,'Table 2.1a 2021--Compile'!$A66)+SUMIFS('Infrastructure Pivot'!$S$5:$S$340,'Infrastructure Pivot'!$A$5:$A$340,'Table 2.1a 2021--Compile'!$A66)</f>
        <v>0</v>
      </c>
      <c r="J66" s="52">
        <f>SUMIFS('Infrastructure Pivot'!$Q$5:$Q$340,'Infrastructure Pivot'!$A$5:$A$340,'Table 2.1a 2021--Compile'!$A66)</f>
        <v>16.500000000000004</v>
      </c>
      <c r="K66" s="52">
        <f>SUMIFS('Infrastructure Pivot'!$P$5:$P$340,'Infrastructure Pivot'!$A$5:$A$340,'Table 2.1a 2021--Compile'!$A66)</f>
        <v>0</v>
      </c>
      <c r="L66" s="52">
        <f>SUMIFS('Infrastructure Pivot'!$T$5:$T$340,'Infrastructure Pivot'!$A$5:$A$340,'Table 2.1a 2021--Compile'!$A66)</f>
        <v>0</v>
      </c>
      <c r="M66" s="52">
        <f>SUMIFS('Infrastructure Pivot'!$R$5:$R$340,'Infrastructure Pivot'!$A$5:$A$340,'Table 2.1a 2021--Compile'!$A66)</f>
        <v>0</v>
      </c>
      <c r="N66" s="52">
        <f>SUMIFS('Infrastructure Pivot'!$I$5:$I$340,'Infrastructure Pivot'!$A$5:$A$340,'Table 2.1a 2021--Compile'!$A66)</f>
        <v>0</v>
      </c>
      <c r="O66" s="52">
        <f>SUMIFS('Infrastructure Pivot'!$M$5:$M$340,'Infrastructure Pivot'!$A$5:$A$340,'Table 2.1a 2021--Compile'!$A66)</f>
        <v>0</v>
      </c>
      <c r="P66" s="52" t="str">
        <f>VLOOKUP($A66,'Infrastructure FINAL 2023-11-13'!$A$2:$Q$1148,17,FALSE)</f>
        <v>EIA860</v>
      </c>
      <c r="Q66" s="30" t="str">
        <f>VLOOKUP(A66,Notes!$A$2:$F$272,6,FALSE)</f>
        <v>Naknek, South Naknek, King Salmon</v>
      </c>
      <c r="T66" s="53"/>
      <c r="U66" s="53"/>
      <c r="V66" s="53"/>
      <c r="W66" s="53"/>
    </row>
    <row r="67" spans="1:23" s="30" customFormat="1" x14ac:dyDescent="0.25">
      <c r="A67" s="52" t="s">
        <v>930</v>
      </c>
      <c r="B67" s="30">
        <f>VLOOKUP($A67,'Infrastructure Pivot'!$A$5:$T$340,2,FALSE)</f>
        <v>332460</v>
      </c>
      <c r="C67" s="30">
        <f>VLOOKUP($A67,'Infrastructure Pivot'!$A$5:$T$340,3,FALSE)</f>
        <v>24</v>
      </c>
      <c r="D67" s="30" t="str">
        <f>VLOOKUP($A67,'Infrastructure Pivot'!$A$5:$T$340,4,FALSE)</f>
        <v>Pelican Utility</v>
      </c>
      <c r="E67" s="30" t="str">
        <f>VLOOKUP($A67,'Infrastructure Pivot'!$A$5:$T$340,5,FALSE)</f>
        <v>Pelican</v>
      </c>
      <c r="F67" s="30" t="str">
        <f>VLOOKUP($A67,'Infrastructure Pivot'!$A$5:$T$340,6,FALSE)</f>
        <v>Pelican_grid</v>
      </c>
      <c r="G67" s="30" t="str">
        <f>VLOOKUP($A67,'Infrastructure Pivot'!$A$5:$T$340,7,FALSE)</f>
        <v>Southeast</v>
      </c>
      <c r="H67" s="52">
        <f>SUMIFS('Infrastructure Pivot'!$V$5:$V$340,'Infrastructure Pivot'!$A$5:$A$340,'Table 2.1a 2021--Compile'!$A67)</f>
        <v>2.4</v>
      </c>
      <c r="I67" s="52">
        <f>SUMIFS('Infrastructure Pivot'!$K$5:$K$340,'Infrastructure Pivot'!$A$5:$A$340,'Table 2.1a 2021--Compile'!$A67)+SUMIFS('Infrastructure Pivot'!$L$5:$L$340,'Infrastructure Pivot'!$A$5:$A$340,'Table 2.1a 2021--Compile'!$A67)+SUMIFS('Infrastructure Pivot'!$N$5:$N$340,'Infrastructure Pivot'!$A$5:$A$340,'Table 2.1a 2021--Compile'!$A67)+SUMIFS('Infrastructure Pivot'!$S$5:$S$340,'Infrastructure Pivot'!$A$5:$A$340,'Table 2.1a 2021--Compile'!$A67)</f>
        <v>0</v>
      </c>
      <c r="J67" s="52">
        <f>SUMIFS('Infrastructure Pivot'!$Q$5:$Q$340,'Infrastructure Pivot'!$A$5:$A$340,'Table 2.1a 2021--Compile'!$A67)</f>
        <v>1</v>
      </c>
      <c r="K67" s="52">
        <f>SUMIFS('Infrastructure Pivot'!$P$5:$P$340,'Infrastructure Pivot'!$A$5:$A$340,'Table 2.1a 2021--Compile'!$A67)</f>
        <v>1.4</v>
      </c>
      <c r="L67" s="52">
        <f>SUMIFS('Infrastructure Pivot'!$T$5:$T$340,'Infrastructure Pivot'!$A$5:$A$340,'Table 2.1a 2021--Compile'!$A67)</f>
        <v>0</v>
      </c>
      <c r="M67" s="52">
        <f>SUMIFS('Infrastructure Pivot'!$R$5:$R$340,'Infrastructure Pivot'!$A$5:$A$340,'Table 2.1a 2021--Compile'!$A67)</f>
        <v>0</v>
      </c>
      <c r="N67" s="52">
        <f>SUMIFS('Infrastructure Pivot'!$I$5:$I$340,'Infrastructure Pivot'!$A$5:$A$340,'Table 2.1a 2021--Compile'!$A67)</f>
        <v>0</v>
      </c>
      <c r="O67" s="52">
        <f>SUMIFS('Infrastructure Pivot'!$M$5:$M$340,'Infrastructure Pivot'!$A$5:$A$340,'Table 2.1a 2021--Compile'!$A67)</f>
        <v>0</v>
      </c>
      <c r="P67" s="52" t="str">
        <f>VLOOKUP($A67,'Infrastructure FINAL 2023-11-13'!$A$2:$Q$1148,17,FALSE)</f>
        <v>EIA860</v>
      </c>
      <c r="Q67" s="30" t="str">
        <f>VLOOKUP(A67,Notes!$A$2:$F$272,6,FALSE)</f>
        <v/>
      </c>
      <c r="T67" s="53"/>
      <c r="U67" s="53"/>
      <c r="V67" s="53"/>
      <c r="W67" s="53"/>
    </row>
    <row r="68" spans="1:23" s="30" customFormat="1" x14ac:dyDescent="0.25">
      <c r="A68" s="52" t="s">
        <v>468</v>
      </c>
      <c r="B68" s="30" t="str">
        <f>VLOOKUP($A68,'Infrastructure Pivot'!$A$5:$T$340,2,FALSE)</f>
        <v>(blank)</v>
      </c>
      <c r="C68" s="30">
        <f>VLOOKUP($A68,'Infrastructure Pivot'!$A$5:$T$340,3,FALSE)</f>
        <v>32</v>
      </c>
      <c r="D68" s="30" t="str">
        <f>VLOOKUP($A68,'Infrastructure Pivot'!$A$5:$T$340,4,FALSE)</f>
        <v>Homer Electric Assn Inc</v>
      </c>
      <c r="E68" s="30" t="str">
        <f>VLOOKUP($A68,'Infrastructure Pivot'!$A$5:$T$340,5,FALSE)</f>
        <v>Bernice Lake</v>
      </c>
      <c r="F68" s="30" t="str">
        <f>VLOOKUP($A68,'Infrastructure Pivot'!$A$5:$T$340,6,FALSE)</f>
        <v>Railbelt_grid</v>
      </c>
      <c r="G68" s="30" t="str">
        <f>VLOOKUP($A68,'Infrastructure Pivot'!$A$5:$T$340,7,FALSE)</f>
        <v>Railbelt</v>
      </c>
      <c r="H68" s="52">
        <f>SUMIFS('Infrastructure Pivot'!$V$5:$V$340,'Infrastructure Pivot'!$A$5:$A$340,'Table 2.1a 2021--Compile'!$A68)</f>
        <v>76.7</v>
      </c>
      <c r="I68" s="52">
        <f>SUMIFS('Infrastructure Pivot'!$K$5:$K$340,'Infrastructure Pivot'!$A$5:$A$340,'Table 2.1a 2021--Compile'!$A68)+SUMIFS('Infrastructure Pivot'!$L$5:$L$340,'Infrastructure Pivot'!$A$5:$A$340,'Table 2.1a 2021--Compile'!$A68)+SUMIFS('Infrastructure Pivot'!$N$5:$N$340,'Infrastructure Pivot'!$A$5:$A$340,'Table 2.1a 2021--Compile'!$A68)+SUMIFS('Infrastructure Pivot'!$S$5:$S$340,'Infrastructure Pivot'!$A$5:$A$340,'Table 2.1a 2021--Compile'!$A68)</f>
        <v>76.7</v>
      </c>
      <c r="J68" s="52">
        <f>SUMIFS('Infrastructure Pivot'!$Q$5:$Q$340,'Infrastructure Pivot'!$A$5:$A$340,'Table 2.1a 2021--Compile'!$A68)</f>
        <v>0</v>
      </c>
      <c r="K68" s="52">
        <f>SUMIFS('Infrastructure Pivot'!$P$5:$P$340,'Infrastructure Pivot'!$A$5:$A$340,'Table 2.1a 2021--Compile'!$A68)</f>
        <v>0</v>
      </c>
      <c r="L68" s="52">
        <f>SUMIFS('Infrastructure Pivot'!$T$5:$T$340,'Infrastructure Pivot'!$A$5:$A$340,'Table 2.1a 2021--Compile'!$A68)</f>
        <v>0</v>
      </c>
      <c r="M68" s="52">
        <f>SUMIFS('Infrastructure Pivot'!$R$5:$R$340,'Infrastructure Pivot'!$A$5:$A$340,'Table 2.1a 2021--Compile'!$A68)</f>
        <v>0</v>
      </c>
      <c r="N68" s="52">
        <f>SUMIFS('Infrastructure Pivot'!$I$5:$I$340,'Infrastructure Pivot'!$A$5:$A$340,'Table 2.1a 2021--Compile'!$A68)</f>
        <v>0</v>
      </c>
      <c r="O68" s="52">
        <f>SUMIFS('Infrastructure Pivot'!$M$5:$M$340,'Infrastructure Pivot'!$A$5:$A$340,'Table 2.1a 2021--Compile'!$A68)</f>
        <v>0</v>
      </c>
      <c r="P68" s="52" t="str">
        <f>VLOOKUP($A68,'Infrastructure FINAL 2023-11-13'!$A$2:$Q$1148,17,FALSE)</f>
        <v>EIA860</v>
      </c>
      <c r="Q68" s="30" t="str">
        <f>VLOOKUP(A68,Notes!$A$2:$F$272,6,FALSE)</f>
        <v>In addition to Anchorage, the CEA service area includes eight other communities.</v>
      </c>
      <c r="T68" s="53"/>
      <c r="U68" s="53"/>
      <c r="V68" s="53"/>
      <c r="W68" s="53"/>
    </row>
    <row r="69" spans="1:23" s="30" customFormat="1" x14ac:dyDescent="0.25">
      <c r="A69" s="52" t="s">
        <v>884</v>
      </c>
      <c r="B69" s="30" t="str">
        <f>VLOOKUP($A69,'Infrastructure Pivot'!$A$5:$T$340,2,FALSE)</f>
        <v>(blank)</v>
      </c>
      <c r="C69" s="30">
        <f>VLOOKUP($A69,'Infrastructure Pivot'!$A$5:$T$340,3,FALSE)</f>
        <v>32</v>
      </c>
      <c r="D69" s="30" t="str">
        <f>VLOOKUP($A69,'Infrastructure Pivot'!$A$5:$T$340,4,FALSE)</f>
        <v>Homer Electric Assn Inc</v>
      </c>
      <c r="E69" s="30" t="str">
        <f>VLOOKUP($A69,'Infrastructure Pivot'!$A$5:$T$340,5,FALSE)</f>
        <v>Nikiski Co-Generation</v>
      </c>
      <c r="F69" s="30" t="str">
        <f>VLOOKUP($A69,'Infrastructure Pivot'!$A$5:$T$340,6,FALSE)</f>
        <v>Railbelt_grid</v>
      </c>
      <c r="G69" s="30" t="str">
        <f>VLOOKUP($A69,'Infrastructure Pivot'!$A$5:$T$340,7,FALSE)</f>
        <v>Railbelt</v>
      </c>
      <c r="H69" s="52">
        <f>SUMIFS('Infrastructure Pivot'!$V$5:$V$340,'Infrastructure Pivot'!$A$5:$A$340,'Table 2.1a 2021--Compile'!$A69)</f>
        <v>80.8</v>
      </c>
      <c r="I69" s="52">
        <f>SUMIFS('Infrastructure Pivot'!$K$5:$K$340,'Infrastructure Pivot'!$A$5:$A$340,'Table 2.1a 2021--Compile'!$A69)+SUMIFS('Infrastructure Pivot'!$L$5:$L$340,'Infrastructure Pivot'!$A$5:$A$340,'Table 2.1a 2021--Compile'!$A69)+SUMIFS('Infrastructure Pivot'!$N$5:$N$340,'Infrastructure Pivot'!$A$5:$A$340,'Table 2.1a 2021--Compile'!$A69)+SUMIFS('Infrastructure Pivot'!$S$5:$S$340,'Infrastructure Pivot'!$A$5:$A$340,'Table 2.1a 2021--Compile'!$A69)</f>
        <v>80.8</v>
      </c>
      <c r="J69" s="52">
        <f>SUMIFS('Infrastructure Pivot'!$Q$5:$Q$340,'Infrastructure Pivot'!$A$5:$A$340,'Table 2.1a 2021--Compile'!$A69)</f>
        <v>0</v>
      </c>
      <c r="K69" s="52">
        <f>SUMIFS('Infrastructure Pivot'!$P$5:$P$340,'Infrastructure Pivot'!$A$5:$A$340,'Table 2.1a 2021--Compile'!$A69)</f>
        <v>0</v>
      </c>
      <c r="L69" s="52">
        <f>SUMIFS('Infrastructure Pivot'!$T$5:$T$340,'Infrastructure Pivot'!$A$5:$A$340,'Table 2.1a 2021--Compile'!$A69)</f>
        <v>0</v>
      </c>
      <c r="M69" s="52">
        <f>SUMIFS('Infrastructure Pivot'!$R$5:$R$340,'Infrastructure Pivot'!$A$5:$A$340,'Table 2.1a 2021--Compile'!$A69)</f>
        <v>0</v>
      </c>
      <c r="N69" s="52">
        <f>SUMIFS('Infrastructure Pivot'!$I$5:$I$340,'Infrastructure Pivot'!$A$5:$A$340,'Table 2.1a 2021--Compile'!$A69)</f>
        <v>0</v>
      </c>
      <c r="O69" s="52">
        <f>SUMIFS('Infrastructure Pivot'!$M$5:$M$340,'Infrastructure Pivot'!$A$5:$A$340,'Table 2.1a 2021--Compile'!$A69)</f>
        <v>0</v>
      </c>
      <c r="P69" s="52" t="str">
        <f>VLOOKUP($A69,'Infrastructure FINAL 2023-11-13'!$A$2:$Q$1148,17,FALSE)</f>
        <v>EIA860</v>
      </c>
      <c r="T69" s="53"/>
      <c r="U69" s="53"/>
      <c r="V69" s="53"/>
      <c r="W69" s="53"/>
    </row>
    <row r="70" spans="1:23" s="30" customFormat="1" x14ac:dyDescent="0.25">
      <c r="A70" s="52" t="s">
        <v>1013</v>
      </c>
      <c r="B70" s="30" t="str">
        <f>VLOOKUP($A70,'Infrastructure Pivot'!$A$5:$T$340,2,FALSE)</f>
        <v>(blank)</v>
      </c>
      <c r="C70" s="30">
        <f>VLOOKUP($A70,'Infrastructure Pivot'!$A$5:$T$340,3,FALSE)</f>
        <v>32</v>
      </c>
      <c r="D70" s="30" t="str">
        <f>VLOOKUP($A70,'Infrastructure Pivot'!$A$5:$T$340,4,FALSE)</f>
        <v>Homer Electric Assn Inc</v>
      </c>
      <c r="E70" s="30" t="str">
        <f>VLOOKUP($A70,'Infrastructure Pivot'!$A$5:$T$340,5,FALSE)</f>
        <v>Seldovia</v>
      </c>
      <c r="F70" s="30" t="str">
        <f>VLOOKUP($A70,'Infrastructure Pivot'!$A$5:$T$340,6,FALSE)</f>
        <v>Railbelt_grid</v>
      </c>
      <c r="G70" s="30" t="str">
        <f>VLOOKUP($A70,'Infrastructure Pivot'!$A$5:$T$340,7,FALSE)</f>
        <v>Railbelt</v>
      </c>
      <c r="H70" s="52">
        <f>SUMIFS('Infrastructure Pivot'!$V$5:$V$340,'Infrastructure Pivot'!$A$5:$A$340,'Table 2.1a 2021--Compile'!$A70)</f>
        <v>2.2000000000000002</v>
      </c>
      <c r="I70" s="52">
        <f>SUMIFS('Infrastructure Pivot'!$K$5:$K$340,'Infrastructure Pivot'!$A$5:$A$340,'Table 2.1a 2021--Compile'!$A70)+SUMIFS('Infrastructure Pivot'!$L$5:$L$340,'Infrastructure Pivot'!$A$5:$A$340,'Table 2.1a 2021--Compile'!$A70)+SUMIFS('Infrastructure Pivot'!$N$5:$N$340,'Infrastructure Pivot'!$A$5:$A$340,'Table 2.1a 2021--Compile'!$A70)+SUMIFS('Infrastructure Pivot'!$S$5:$S$340,'Infrastructure Pivot'!$A$5:$A$340,'Table 2.1a 2021--Compile'!$A70)</f>
        <v>0</v>
      </c>
      <c r="J70" s="52">
        <f>SUMIFS('Infrastructure Pivot'!$Q$5:$Q$340,'Infrastructure Pivot'!$A$5:$A$340,'Table 2.1a 2021--Compile'!$A70)</f>
        <v>2.2000000000000002</v>
      </c>
      <c r="K70" s="52">
        <f>SUMIFS('Infrastructure Pivot'!$P$5:$P$340,'Infrastructure Pivot'!$A$5:$A$340,'Table 2.1a 2021--Compile'!$A70)</f>
        <v>0</v>
      </c>
      <c r="L70" s="52">
        <f>SUMIFS('Infrastructure Pivot'!$T$5:$T$340,'Infrastructure Pivot'!$A$5:$A$340,'Table 2.1a 2021--Compile'!$A70)</f>
        <v>0</v>
      </c>
      <c r="M70" s="52">
        <f>SUMIFS('Infrastructure Pivot'!$R$5:$R$340,'Infrastructure Pivot'!$A$5:$A$340,'Table 2.1a 2021--Compile'!$A70)</f>
        <v>0</v>
      </c>
      <c r="N70" s="52">
        <f>SUMIFS('Infrastructure Pivot'!$I$5:$I$340,'Infrastructure Pivot'!$A$5:$A$340,'Table 2.1a 2021--Compile'!$A70)</f>
        <v>0</v>
      </c>
      <c r="O70" s="52">
        <f>SUMIFS('Infrastructure Pivot'!$M$5:$M$340,'Infrastructure Pivot'!$A$5:$A$340,'Table 2.1a 2021--Compile'!$A70)</f>
        <v>0</v>
      </c>
      <c r="P70" s="52" t="str">
        <f>VLOOKUP($A70,'Infrastructure FINAL 2023-11-13'!$A$2:$Q$1148,17,FALSE)</f>
        <v>EIA860</v>
      </c>
      <c r="Q70" s="30" t="str">
        <f>VLOOKUP(A70,Notes!$A$2:$F$272,6,FALSE)</f>
        <v/>
      </c>
      <c r="T70" s="53"/>
      <c r="U70" s="53"/>
      <c r="V70" s="53"/>
      <c r="W70" s="53"/>
    </row>
    <row r="71" spans="1:23" s="30" customFormat="1" x14ac:dyDescent="0.25">
      <c r="A71" s="52" t="s">
        <v>838</v>
      </c>
      <c r="B71" s="30">
        <f>VLOOKUP($A71,'Infrastructure Pivot'!$A$5:$T$340,2,FALSE)</f>
        <v>332220</v>
      </c>
      <c r="C71" s="30">
        <f>VLOOKUP($A71,'Infrastructure Pivot'!$A$5:$T$340,3,FALSE)</f>
        <v>44</v>
      </c>
      <c r="D71" s="30" t="str">
        <f>VLOOKUP($A71,'Infrastructure Pivot'!$A$5:$T$340,4,FALSE)</f>
        <v>Mcgrath Light &amp; Power</v>
      </c>
      <c r="E71" s="30" t="str">
        <f>VLOOKUP($A71,'Infrastructure Pivot'!$A$5:$T$340,5,FALSE)</f>
        <v>McGrath</v>
      </c>
      <c r="F71" s="30" t="str">
        <f>VLOOKUP($A71,'Infrastructure Pivot'!$A$5:$T$340,6,FALSE)</f>
        <v>McGrath_grid</v>
      </c>
      <c r="G71" s="30" t="str">
        <f>VLOOKUP($A71,'Infrastructure Pivot'!$A$5:$T$340,7,FALSE)</f>
        <v>Yukon-Koyukuk/Upper Tanana</v>
      </c>
      <c r="H71" s="52">
        <f>SUMIFS('Infrastructure Pivot'!$V$5:$V$340,'Infrastructure Pivot'!$A$5:$A$340,'Table 2.1a 2021--Compile'!$A71)</f>
        <v>1.6</v>
      </c>
      <c r="I71" s="52">
        <f>SUMIFS('Infrastructure Pivot'!$K$5:$K$340,'Infrastructure Pivot'!$A$5:$A$340,'Table 2.1a 2021--Compile'!$A71)+SUMIFS('Infrastructure Pivot'!$L$5:$L$340,'Infrastructure Pivot'!$A$5:$A$340,'Table 2.1a 2021--Compile'!$A71)+SUMIFS('Infrastructure Pivot'!$N$5:$N$340,'Infrastructure Pivot'!$A$5:$A$340,'Table 2.1a 2021--Compile'!$A71)+SUMIFS('Infrastructure Pivot'!$S$5:$S$340,'Infrastructure Pivot'!$A$5:$A$340,'Table 2.1a 2021--Compile'!$A71)</f>
        <v>0</v>
      </c>
      <c r="J71" s="52">
        <f>SUMIFS('Infrastructure Pivot'!$Q$5:$Q$340,'Infrastructure Pivot'!$A$5:$A$340,'Table 2.1a 2021--Compile'!$A71)</f>
        <v>1.6</v>
      </c>
      <c r="K71" s="52">
        <f>SUMIFS('Infrastructure Pivot'!$P$5:$P$340,'Infrastructure Pivot'!$A$5:$A$340,'Table 2.1a 2021--Compile'!$A71)</f>
        <v>0</v>
      </c>
      <c r="L71" s="52">
        <f>SUMIFS('Infrastructure Pivot'!$T$5:$T$340,'Infrastructure Pivot'!$A$5:$A$340,'Table 2.1a 2021--Compile'!$A71)</f>
        <v>0</v>
      </c>
      <c r="M71" s="52">
        <f>SUMIFS('Infrastructure Pivot'!$R$5:$R$340,'Infrastructure Pivot'!$A$5:$A$340,'Table 2.1a 2021--Compile'!$A71)</f>
        <v>0</v>
      </c>
      <c r="N71" s="52">
        <f>SUMIFS('Infrastructure Pivot'!$I$5:$I$340,'Infrastructure Pivot'!$A$5:$A$340,'Table 2.1a 2021--Compile'!$A71)</f>
        <v>0</v>
      </c>
      <c r="O71" s="52">
        <f>SUMIFS('Infrastructure Pivot'!$M$5:$M$340,'Infrastructure Pivot'!$A$5:$A$340,'Table 2.1a 2021--Compile'!$A71)</f>
        <v>0</v>
      </c>
      <c r="P71" s="52" t="str">
        <f>VLOOKUP($A71,'Infrastructure FINAL 2023-11-13'!$A$2:$Q$1148,17,FALSE)</f>
        <v>EIA860</v>
      </c>
      <c r="Q71" s="30" t="str">
        <f>VLOOKUP(A71,Notes!$A$2:$F$272,6,FALSE)</f>
        <v/>
      </c>
      <c r="T71" s="53"/>
      <c r="U71" s="53"/>
      <c r="V71" s="53"/>
      <c r="W71" s="53"/>
    </row>
    <row r="72" spans="1:23" s="30" customFormat="1" x14ac:dyDescent="0.25">
      <c r="A72" s="52" t="s">
        <v>588</v>
      </c>
      <c r="B72" s="30">
        <f>VLOOKUP($A72,'Infrastructure Pivot'!$A$5:$T$340,2,FALSE)</f>
        <v>332430</v>
      </c>
      <c r="C72" s="30">
        <f>VLOOKUP($A72,'Infrastructure Pivot'!$A$5:$T$340,3,FALSE)</f>
        <v>45</v>
      </c>
      <c r="D72" s="30" t="str">
        <f>VLOOKUP($A72,'Infrastructure Pivot'!$A$5:$T$340,4,FALSE)</f>
        <v>Nushagak Electric Cooperative</v>
      </c>
      <c r="E72" s="30" t="str">
        <f>VLOOKUP($A72,'Infrastructure Pivot'!$A$5:$T$340,5,FALSE)</f>
        <v>Dillingham</v>
      </c>
      <c r="F72" s="30" t="str">
        <f>VLOOKUP($A72,'Infrastructure Pivot'!$A$5:$T$340,6,FALSE)</f>
        <v>Dillingham_grid</v>
      </c>
      <c r="G72" s="30" t="str">
        <f>VLOOKUP($A72,'Infrastructure Pivot'!$A$5:$T$340,7,FALSE)</f>
        <v>Bristol Bay</v>
      </c>
      <c r="H72" s="52">
        <f>SUMIFS('Infrastructure Pivot'!$V$5:$V$340,'Infrastructure Pivot'!$A$5:$A$340,'Table 2.1a 2021--Compile'!$A72)</f>
        <v>11</v>
      </c>
      <c r="I72" s="52">
        <f>SUMIFS('Infrastructure Pivot'!$K$5:$K$340,'Infrastructure Pivot'!$A$5:$A$340,'Table 2.1a 2021--Compile'!$A72)+SUMIFS('Infrastructure Pivot'!$L$5:$L$340,'Infrastructure Pivot'!$A$5:$A$340,'Table 2.1a 2021--Compile'!$A72)+SUMIFS('Infrastructure Pivot'!$N$5:$N$340,'Infrastructure Pivot'!$A$5:$A$340,'Table 2.1a 2021--Compile'!$A72)+SUMIFS('Infrastructure Pivot'!$S$5:$S$340,'Infrastructure Pivot'!$A$5:$A$340,'Table 2.1a 2021--Compile'!$A72)</f>
        <v>0</v>
      </c>
      <c r="J72" s="52">
        <f>SUMIFS('Infrastructure Pivot'!$Q$5:$Q$340,'Infrastructure Pivot'!$A$5:$A$340,'Table 2.1a 2021--Compile'!$A72)</f>
        <v>11</v>
      </c>
      <c r="K72" s="52">
        <f>SUMIFS('Infrastructure Pivot'!$P$5:$P$340,'Infrastructure Pivot'!$A$5:$A$340,'Table 2.1a 2021--Compile'!$A72)</f>
        <v>0</v>
      </c>
      <c r="L72" s="52">
        <f>SUMIFS('Infrastructure Pivot'!$T$5:$T$340,'Infrastructure Pivot'!$A$5:$A$340,'Table 2.1a 2021--Compile'!$A72)</f>
        <v>0</v>
      </c>
      <c r="M72" s="52">
        <f>SUMIFS('Infrastructure Pivot'!$R$5:$R$340,'Infrastructure Pivot'!$A$5:$A$340,'Table 2.1a 2021--Compile'!$A72)</f>
        <v>0</v>
      </c>
      <c r="N72" s="52">
        <f>SUMIFS('Infrastructure Pivot'!$I$5:$I$340,'Infrastructure Pivot'!$A$5:$A$340,'Table 2.1a 2021--Compile'!$A72)</f>
        <v>0</v>
      </c>
      <c r="O72" s="52">
        <f>SUMIFS('Infrastructure Pivot'!$M$5:$M$340,'Infrastructure Pivot'!$A$5:$A$340,'Table 2.1a 2021--Compile'!$A72)</f>
        <v>0</v>
      </c>
      <c r="P72" s="52" t="str">
        <f>VLOOKUP($A72,'Infrastructure FINAL 2023-11-13'!$A$2:$Q$1148,17,FALSE)</f>
        <v>EIA860</v>
      </c>
      <c r="Q72" s="30" t="str">
        <f>VLOOKUP(A72,Notes!$A$2:$F$272,6,FALSE)</f>
        <v>Dillingham, Aleknagik</v>
      </c>
      <c r="T72" s="53"/>
      <c r="U72" s="53"/>
      <c r="V72" s="53"/>
      <c r="W72" s="53"/>
    </row>
    <row r="73" spans="1:23" s="30" customFormat="1" x14ac:dyDescent="0.25">
      <c r="A73" s="52" t="s">
        <v>655</v>
      </c>
      <c r="B73" s="30">
        <f>VLOOKUP($A73,'Infrastructure Pivot'!$A$5:$T$340,2,FALSE)</f>
        <v>332020</v>
      </c>
      <c r="C73" s="30">
        <f>VLOOKUP($A73,'Infrastructure Pivot'!$A$5:$T$340,3,FALSE)</f>
        <v>63</v>
      </c>
      <c r="D73" s="30" t="str">
        <f>VLOOKUP($A73,'Infrastructure Pivot'!$A$5:$T$340,4,FALSE)</f>
        <v>Gwitchyaa Zhee Utilities Company</v>
      </c>
      <c r="E73" s="30" t="str">
        <f>VLOOKUP($A73,'Infrastructure Pivot'!$A$5:$T$340,5,FALSE)</f>
        <v>Gwitchyaa Zhee</v>
      </c>
      <c r="F73" s="30" t="str">
        <f>VLOOKUP($A73,'Infrastructure Pivot'!$A$5:$T$340,6,FALSE)</f>
        <v>Fort Yukon_grid</v>
      </c>
      <c r="G73" s="30" t="str">
        <f>VLOOKUP($A73,'Infrastructure Pivot'!$A$5:$T$340,7,FALSE)</f>
        <v>Yukon-Koyukuk/Upper Tanana</v>
      </c>
      <c r="H73" s="52">
        <f>SUMIFS('Infrastructure Pivot'!$V$5:$V$340,'Infrastructure Pivot'!$A$5:$A$340,'Table 2.1a 2021--Compile'!$A73)</f>
        <v>2.8</v>
      </c>
      <c r="I73" s="52">
        <f>SUMIFS('Infrastructure Pivot'!$K$5:$K$340,'Infrastructure Pivot'!$A$5:$A$340,'Table 2.1a 2021--Compile'!$A73)+SUMIFS('Infrastructure Pivot'!$L$5:$L$340,'Infrastructure Pivot'!$A$5:$A$340,'Table 2.1a 2021--Compile'!$A73)+SUMIFS('Infrastructure Pivot'!$N$5:$N$340,'Infrastructure Pivot'!$A$5:$A$340,'Table 2.1a 2021--Compile'!$A73)+SUMIFS('Infrastructure Pivot'!$S$5:$S$340,'Infrastructure Pivot'!$A$5:$A$340,'Table 2.1a 2021--Compile'!$A73)</f>
        <v>0</v>
      </c>
      <c r="J73" s="52">
        <f>SUMIFS('Infrastructure Pivot'!$Q$5:$Q$340,'Infrastructure Pivot'!$A$5:$A$340,'Table 2.1a 2021--Compile'!$A73)</f>
        <v>2.8</v>
      </c>
      <c r="K73" s="52">
        <f>SUMIFS('Infrastructure Pivot'!$P$5:$P$340,'Infrastructure Pivot'!$A$5:$A$340,'Table 2.1a 2021--Compile'!$A73)</f>
        <v>0</v>
      </c>
      <c r="L73" s="52">
        <f>SUMIFS('Infrastructure Pivot'!$T$5:$T$340,'Infrastructure Pivot'!$A$5:$A$340,'Table 2.1a 2021--Compile'!$A73)</f>
        <v>0</v>
      </c>
      <c r="M73" s="52">
        <f>SUMIFS('Infrastructure Pivot'!$R$5:$R$340,'Infrastructure Pivot'!$A$5:$A$340,'Table 2.1a 2021--Compile'!$A73)</f>
        <v>0</v>
      </c>
      <c r="N73" s="52">
        <f>SUMIFS('Infrastructure Pivot'!$I$5:$I$340,'Infrastructure Pivot'!$A$5:$A$340,'Table 2.1a 2021--Compile'!$A73)</f>
        <v>0</v>
      </c>
      <c r="O73" s="52">
        <f>SUMIFS('Infrastructure Pivot'!$M$5:$M$340,'Infrastructure Pivot'!$A$5:$A$340,'Table 2.1a 2021--Compile'!$A73)</f>
        <v>0</v>
      </c>
      <c r="P73" s="52" t="str">
        <f>VLOOKUP($A73,'Infrastructure FINAL 2023-11-13'!$A$2:$Q$1148,17,FALSE)</f>
        <v>EIA860</v>
      </c>
      <c r="Q73" s="30" t="str">
        <f>VLOOKUP(A73,Notes!$A$2:$F$272,6,FALSE)</f>
        <v/>
      </c>
      <c r="T73" s="53"/>
      <c r="U73" s="53"/>
      <c r="V73" s="53"/>
      <c r="W73" s="53"/>
    </row>
    <row r="74" spans="1:23" s="30" customFormat="1" x14ac:dyDescent="0.25">
      <c r="A74" s="52" t="s">
        <v>826</v>
      </c>
      <c r="B74" s="30">
        <f>VLOOKUP($A74,'Infrastructure Pivot'!$A$5:$T$340,2,FALSE)</f>
        <v>332200</v>
      </c>
      <c r="C74" s="30">
        <f>VLOOKUP($A74,'Infrastructure Pivot'!$A$5:$T$340,3,FALSE)</f>
        <v>72</v>
      </c>
      <c r="D74" s="30" t="str">
        <f>VLOOKUP($A74,'Infrastructure Pivot'!$A$5:$T$340,4,FALSE)</f>
        <v>TDX Manley Generating LLC</v>
      </c>
      <c r="E74" s="30" t="str">
        <f>VLOOKUP($A74,'Infrastructure Pivot'!$A$5:$T$340,5,FALSE)</f>
        <v>Manley Hot Springs</v>
      </c>
      <c r="F74" s="30" t="str">
        <f>VLOOKUP($A74,'Infrastructure Pivot'!$A$5:$T$340,6,FALSE)</f>
        <v>Manley Hot Springs_grid</v>
      </c>
      <c r="G74" s="30" t="str">
        <f>VLOOKUP($A74,'Infrastructure Pivot'!$A$5:$T$340,7,FALSE)</f>
        <v>Yukon-Koyukuk/Upper Tanana</v>
      </c>
      <c r="H74" s="52">
        <f>SUMIFS('Infrastructure Pivot'!$V$5:$V$340,'Infrastructure Pivot'!$A$5:$A$340,'Table 2.1a 2021--Compile'!$A74)</f>
        <v>0.23600000000000002</v>
      </c>
      <c r="I74" s="52">
        <f>SUMIFS('Infrastructure Pivot'!$K$5:$K$340,'Infrastructure Pivot'!$A$5:$A$340,'Table 2.1a 2021--Compile'!$A74)+SUMIFS('Infrastructure Pivot'!$L$5:$L$340,'Infrastructure Pivot'!$A$5:$A$340,'Table 2.1a 2021--Compile'!$A74)+SUMIFS('Infrastructure Pivot'!$N$5:$N$340,'Infrastructure Pivot'!$A$5:$A$340,'Table 2.1a 2021--Compile'!$A74)+SUMIFS('Infrastructure Pivot'!$S$5:$S$340,'Infrastructure Pivot'!$A$5:$A$340,'Table 2.1a 2021--Compile'!$A74)</f>
        <v>0</v>
      </c>
      <c r="J74" s="52">
        <f>SUMIFS('Infrastructure Pivot'!$Q$5:$Q$340,'Infrastructure Pivot'!$A$5:$A$340,'Table 2.1a 2021--Compile'!$A74)</f>
        <v>0.23600000000000002</v>
      </c>
      <c r="K74" s="52">
        <f>SUMIFS('Infrastructure Pivot'!$P$5:$P$340,'Infrastructure Pivot'!$A$5:$A$340,'Table 2.1a 2021--Compile'!$A74)</f>
        <v>0</v>
      </c>
      <c r="L74" s="52">
        <f>SUMIFS('Infrastructure Pivot'!$T$5:$T$340,'Infrastructure Pivot'!$A$5:$A$340,'Table 2.1a 2021--Compile'!$A74)</f>
        <v>0</v>
      </c>
      <c r="M74" s="52">
        <f>SUMIFS('Infrastructure Pivot'!$R$5:$R$340,'Infrastructure Pivot'!$A$5:$A$340,'Table 2.1a 2021--Compile'!$A74)</f>
        <v>0</v>
      </c>
      <c r="N74" s="52">
        <f>SUMIFS('Infrastructure Pivot'!$I$5:$I$340,'Infrastructure Pivot'!$A$5:$A$340,'Table 2.1a 2021--Compile'!$A74)</f>
        <v>0</v>
      </c>
      <c r="O74" s="52">
        <f>SUMIFS('Infrastructure Pivot'!$M$5:$M$340,'Infrastructure Pivot'!$A$5:$A$340,'Table 2.1a 2021--Compile'!$A74)</f>
        <v>0</v>
      </c>
      <c r="P74" s="52" t="str">
        <f>VLOOKUP($A74,'Infrastructure FINAL 2023-11-13'!$A$2:$Q$1148,17,FALSE)</f>
        <v>AEA PH Assessment</v>
      </c>
      <c r="Q74" s="30" t="str">
        <f>VLOOKUP(A74,Notes!$A$2:$F$272,6,FALSE)</f>
        <v/>
      </c>
      <c r="T74" s="53"/>
      <c r="U74" s="53"/>
      <c r="V74" s="53"/>
      <c r="W74" s="53"/>
    </row>
    <row r="75" spans="1:23" s="30" customFormat="1" x14ac:dyDescent="0.25">
      <c r="A75" s="52" t="s">
        <v>1062</v>
      </c>
      <c r="B75" s="30">
        <f>VLOOKUP($A75,'Infrastructure Pivot'!$A$5:$T$340,2,FALSE)</f>
        <v>332600</v>
      </c>
      <c r="C75" s="30">
        <f>VLOOKUP($A75,'Infrastructure Pivot'!$A$5:$T$340,3,FALSE)</f>
        <v>92</v>
      </c>
      <c r="D75" s="30" t="str">
        <f>VLOOKUP($A75,'Infrastructure Pivot'!$A$5:$T$340,4,FALSE)</f>
        <v>Tanana Power Company Inc</v>
      </c>
      <c r="E75" s="30" t="str">
        <f>VLOOKUP($A75,'Infrastructure Pivot'!$A$5:$T$340,5,FALSE)</f>
        <v>Tanana</v>
      </c>
      <c r="F75" s="30" t="str">
        <f>VLOOKUP($A75,'Infrastructure Pivot'!$A$5:$T$340,6,FALSE)</f>
        <v>Tanana_grid</v>
      </c>
      <c r="G75" s="30" t="str">
        <f>VLOOKUP($A75,'Infrastructure Pivot'!$A$5:$T$340,7,FALSE)</f>
        <v>Yukon-Koyukuk/Upper Tanana</v>
      </c>
      <c r="H75" s="52">
        <f>SUMIFS('Infrastructure Pivot'!$V$5:$V$340,'Infrastructure Pivot'!$A$5:$A$340,'Table 2.1a 2021--Compile'!$A75)</f>
        <v>1.6050000000000002</v>
      </c>
      <c r="I75" s="52">
        <f>SUMIFS('Infrastructure Pivot'!$K$5:$K$340,'Infrastructure Pivot'!$A$5:$A$340,'Table 2.1a 2021--Compile'!$A75)+SUMIFS('Infrastructure Pivot'!$L$5:$L$340,'Infrastructure Pivot'!$A$5:$A$340,'Table 2.1a 2021--Compile'!$A75)+SUMIFS('Infrastructure Pivot'!$N$5:$N$340,'Infrastructure Pivot'!$A$5:$A$340,'Table 2.1a 2021--Compile'!$A75)+SUMIFS('Infrastructure Pivot'!$S$5:$S$340,'Infrastructure Pivot'!$A$5:$A$340,'Table 2.1a 2021--Compile'!$A75)</f>
        <v>0</v>
      </c>
      <c r="J75" s="52">
        <f>SUMIFS('Infrastructure Pivot'!$Q$5:$Q$340,'Infrastructure Pivot'!$A$5:$A$340,'Table 2.1a 2021--Compile'!$A75)</f>
        <v>1.6050000000000002</v>
      </c>
      <c r="K75" s="52">
        <f>SUMIFS('Infrastructure Pivot'!$P$5:$P$340,'Infrastructure Pivot'!$A$5:$A$340,'Table 2.1a 2021--Compile'!$A75)</f>
        <v>0</v>
      </c>
      <c r="L75" s="52">
        <f>SUMIFS('Infrastructure Pivot'!$T$5:$T$340,'Infrastructure Pivot'!$A$5:$A$340,'Table 2.1a 2021--Compile'!$A75)</f>
        <v>0</v>
      </c>
      <c r="M75" s="52">
        <f>SUMIFS('Infrastructure Pivot'!$R$5:$R$340,'Infrastructure Pivot'!$A$5:$A$340,'Table 2.1a 2021--Compile'!$A75)</f>
        <v>0</v>
      </c>
      <c r="N75" s="52">
        <f>SUMIFS('Infrastructure Pivot'!$I$5:$I$340,'Infrastructure Pivot'!$A$5:$A$340,'Table 2.1a 2021--Compile'!$A75)</f>
        <v>0</v>
      </c>
      <c r="O75" s="52">
        <f>SUMIFS('Infrastructure Pivot'!$M$5:$M$340,'Infrastructure Pivot'!$A$5:$A$340,'Table 2.1a 2021--Compile'!$A75)</f>
        <v>0</v>
      </c>
      <c r="P75" s="52" t="str">
        <f>VLOOKUP($A75,'Infrastructure FINAL 2023-11-13'!$A$2:$Q$1148,17,FALSE)</f>
        <v>AEA PH Assessment</v>
      </c>
      <c r="Q75" s="30" t="str">
        <f>VLOOKUP(A75,Notes!$A$2:$F$272,6,FALSE)</f>
        <v/>
      </c>
      <c r="T75" s="53"/>
      <c r="U75" s="53"/>
      <c r="V75" s="53"/>
      <c r="W75" s="53"/>
    </row>
    <row r="76" spans="1:23" s="30" customFormat="1" x14ac:dyDescent="0.25">
      <c r="A76" s="52" t="s">
        <v>487</v>
      </c>
      <c r="B76" s="30" t="str">
        <f>VLOOKUP($A76,'Infrastructure Pivot'!$A$5:$T$340,2,FALSE)</f>
        <v>(blank)</v>
      </c>
      <c r="C76" s="30">
        <f>VLOOKUP($A76,'Infrastructure Pivot'!$A$5:$T$340,3,FALSE)</f>
        <v>100</v>
      </c>
      <c r="D76" s="30" t="str">
        <f>VLOOKUP($A76,'Infrastructure Pivot'!$A$5:$T$340,4,FALSE)</f>
        <v>Sitka, City &amp; Borough of</v>
      </c>
      <c r="E76" s="30" t="str">
        <f>VLOOKUP($A76,'Infrastructure Pivot'!$A$5:$T$340,5,FALSE)</f>
        <v>Blue Lake Hydro</v>
      </c>
      <c r="F76" s="30" t="str">
        <f>VLOOKUP($A76,'Infrastructure Pivot'!$A$5:$T$340,6,FALSE)</f>
        <v>Sitka_grid</v>
      </c>
      <c r="G76" s="30" t="str">
        <f>VLOOKUP($A76,'Infrastructure Pivot'!$A$5:$T$340,7,FALSE)</f>
        <v>Southeast</v>
      </c>
      <c r="H76" s="52">
        <f>SUMIFS('Infrastructure Pivot'!$V$5:$V$340,'Infrastructure Pivot'!$A$5:$A$340,'Table 2.1a 2021--Compile'!$A76)</f>
        <v>15.899999999999999</v>
      </c>
      <c r="I76" s="52">
        <f>SUMIFS('Infrastructure Pivot'!$K$5:$K$340,'Infrastructure Pivot'!$A$5:$A$340,'Table 2.1a 2021--Compile'!$A76)+SUMIFS('Infrastructure Pivot'!$L$5:$L$340,'Infrastructure Pivot'!$A$5:$A$340,'Table 2.1a 2021--Compile'!$A76)+SUMIFS('Infrastructure Pivot'!$N$5:$N$340,'Infrastructure Pivot'!$A$5:$A$340,'Table 2.1a 2021--Compile'!$A76)+SUMIFS('Infrastructure Pivot'!$S$5:$S$340,'Infrastructure Pivot'!$A$5:$A$340,'Table 2.1a 2021--Compile'!$A76)</f>
        <v>0</v>
      </c>
      <c r="J76" s="52">
        <f>SUMIFS('Infrastructure Pivot'!$Q$5:$Q$340,'Infrastructure Pivot'!$A$5:$A$340,'Table 2.1a 2021--Compile'!$A76)</f>
        <v>0</v>
      </c>
      <c r="K76" s="52">
        <f>SUMIFS('Infrastructure Pivot'!$P$5:$P$340,'Infrastructure Pivot'!$A$5:$A$340,'Table 2.1a 2021--Compile'!$A76)</f>
        <v>15.899999999999999</v>
      </c>
      <c r="L76" s="52">
        <f>SUMIFS('Infrastructure Pivot'!$T$5:$T$340,'Infrastructure Pivot'!$A$5:$A$340,'Table 2.1a 2021--Compile'!$A76)</f>
        <v>0</v>
      </c>
      <c r="M76" s="52">
        <f>SUMIFS('Infrastructure Pivot'!$R$5:$R$340,'Infrastructure Pivot'!$A$5:$A$340,'Table 2.1a 2021--Compile'!$A76)</f>
        <v>0</v>
      </c>
      <c r="N76" s="52">
        <f>SUMIFS('Infrastructure Pivot'!$I$5:$I$340,'Infrastructure Pivot'!$A$5:$A$340,'Table 2.1a 2021--Compile'!$A76)</f>
        <v>0</v>
      </c>
      <c r="O76" s="52">
        <f>SUMIFS('Infrastructure Pivot'!$M$5:$M$340,'Infrastructure Pivot'!$A$5:$A$340,'Table 2.1a 2021--Compile'!$A76)</f>
        <v>0</v>
      </c>
      <c r="P76" s="52" t="str">
        <f>VLOOKUP($A76,'Infrastructure FINAL 2023-11-13'!$A$2:$Q$1148,17,FALSE)</f>
        <v>EIA860</v>
      </c>
      <c r="Q76" s="30" t="str">
        <f>VLOOKUP(A76,Notes!$A$2:$F$272,6,FALSE)</f>
        <v/>
      </c>
      <c r="T76" s="53"/>
      <c r="U76" s="53"/>
      <c r="V76" s="53"/>
      <c r="W76" s="53"/>
    </row>
    <row r="77" spans="1:23" s="30" customFormat="1" x14ac:dyDescent="0.25">
      <c r="A77" s="52" t="s">
        <v>681</v>
      </c>
      <c r="B77" s="30" t="str">
        <f>VLOOKUP($A77,'Infrastructure Pivot'!$A$5:$T$340,2,FALSE)</f>
        <v>(blank)</v>
      </c>
      <c r="C77" s="30">
        <f>VLOOKUP($A77,'Infrastructure Pivot'!$A$5:$T$340,3,FALSE)</f>
        <v>100</v>
      </c>
      <c r="D77" s="30" t="str">
        <f>VLOOKUP($A77,'Infrastructure Pivot'!$A$5:$T$340,4,FALSE)</f>
        <v>Sitka, City &amp; Borough of</v>
      </c>
      <c r="E77" s="30" t="str">
        <f>VLOOKUP($A77,'Infrastructure Pivot'!$A$5:$T$340,5,FALSE)</f>
        <v>Green Lake</v>
      </c>
      <c r="F77" s="30" t="str">
        <f>VLOOKUP($A77,'Infrastructure Pivot'!$A$5:$T$340,6,FALSE)</f>
        <v>Sitka_grid</v>
      </c>
      <c r="G77" s="30" t="str">
        <f>VLOOKUP($A77,'Infrastructure Pivot'!$A$5:$T$340,7,FALSE)</f>
        <v>Southeast</v>
      </c>
      <c r="H77" s="52">
        <f>SUMIFS('Infrastructure Pivot'!$V$5:$V$340,'Infrastructure Pivot'!$A$5:$A$340,'Table 2.1a 2021--Compile'!$A77)</f>
        <v>18.600000000000001</v>
      </c>
      <c r="I77" s="52">
        <f>SUMIFS('Infrastructure Pivot'!$K$5:$K$340,'Infrastructure Pivot'!$A$5:$A$340,'Table 2.1a 2021--Compile'!$A77)+SUMIFS('Infrastructure Pivot'!$L$5:$L$340,'Infrastructure Pivot'!$A$5:$A$340,'Table 2.1a 2021--Compile'!$A77)+SUMIFS('Infrastructure Pivot'!$N$5:$N$340,'Infrastructure Pivot'!$A$5:$A$340,'Table 2.1a 2021--Compile'!$A77)+SUMIFS('Infrastructure Pivot'!$S$5:$S$340,'Infrastructure Pivot'!$A$5:$A$340,'Table 2.1a 2021--Compile'!$A77)</f>
        <v>0</v>
      </c>
      <c r="J77" s="52">
        <f>SUMIFS('Infrastructure Pivot'!$Q$5:$Q$340,'Infrastructure Pivot'!$A$5:$A$340,'Table 2.1a 2021--Compile'!$A77)</f>
        <v>0</v>
      </c>
      <c r="K77" s="52">
        <f>SUMIFS('Infrastructure Pivot'!$P$5:$P$340,'Infrastructure Pivot'!$A$5:$A$340,'Table 2.1a 2021--Compile'!$A77)</f>
        <v>18.600000000000001</v>
      </c>
      <c r="L77" s="52">
        <f>SUMIFS('Infrastructure Pivot'!$T$5:$T$340,'Infrastructure Pivot'!$A$5:$A$340,'Table 2.1a 2021--Compile'!$A77)</f>
        <v>0</v>
      </c>
      <c r="M77" s="52">
        <f>SUMIFS('Infrastructure Pivot'!$R$5:$R$340,'Infrastructure Pivot'!$A$5:$A$340,'Table 2.1a 2021--Compile'!$A77)</f>
        <v>0</v>
      </c>
      <c r="N77" s="52">
        <f>SUMIFS('Infrastructure Pivot'!$I$5:$I$340,'Infrastructure Pivot'!$A$5:$A$340,'Table 2.1a 2021--Compile'!$A77)</f>
        <v>0</v>
      </c>
      <c r="O77" s="52">
        <f>SUMIFS('Infrastructure Pivot'!$M$5:$M$340,'Infrastructure Pivot'!$A$5:$A$340,'Table 2.1a 2021--Compile'!$A77)</f>
        <v>0</v>
      </c>
      <c r="P77" s="52" t="str">
        <f>VLOOKUP($A77,'Infrastructure FINAL 2023-11-13'!$A$2:$Q$1148,17,FALSE)</f>
        <v>EIA860</v>
      </c>
      <c r="Q77" s="30" t="str">
        <f>VLOOKUP(A77,Notes!$A$2:$F$272,6,FALSE)</f>
        <v/>
      </c>
      <c r="T77" s="53"/>
      <c r="U77" s="53"/>
      <c r="V77" s="53"/>
      <c r="W77" s="53"/>
    </row>
    <row r="78" spans="1:23" s="30" customFormat="1" x14ac:dyDescent="0.25">
      <c r="A78" s="52" t="s">
        <v>725</v>
      </c>
      <c r="B78" s="30" t="str">
        <f>VLOOKUP($A78,'Infrastructure Pivot'!$A$5:$T$340,2,FALSE)</f>
        <v>(blank)</v>
      </c>
      <c r="C78" s="30">
        <f>VLOOKUP($A78,'Infrastructure Pivot'!$A$5:$T$340,3,FALSE)</f>
        <v>100</v>
      </c>
      <c r="D78" s="30" t="str">
        <f>VLOOKUP($A78,'Infrastructure Pivot'!$A$5:$T$340,4,FALSE)</f>
        <v>Sitka, City &amp; Borough of</v>
      </c>
      <c r="E78" s="30" t="str">
        <f>VLOOKUP($A78,'Infrastructure Pivot'!$A$5:$T$340,5,FALSE)</f>
        <v>Jarvis Street</v>
      </c>
      <c r="F78" s="30" t="str">
        <f>VLOOKUP($A78,'Infrastructure Pivot'!$A$5:$T$340,6,FALSE)</f>
        <v>Sitka_grid</v>
      </c>
      <c r="G78" s="30" t="str">
        <f>VLOOKUP($A78,'Infrastructure Pivot'!$A$5:$T$340,7,FALSE)</f>
        <v>Southeast</v>
      </c>
      <c r="H78" s="52">
        <f>SUMIFS('Infrastructure Pivot'!$V$5:$V$340,'Infrastructure Pivot'!$A$5:$A$340,'Table 2.1a 2021--Compile'!$A78)</f>
        <v>25.6</v>
      </c>
      <c r="I78" s="52">
        <f>SUMIFS('Infrastructure Pivot'!$K$5:$K$340,'Infrastructure Pivot'!$A$5:$A$340,'Table 2.1a 2021--Compile'!$A78)+SUMIFS('Infrastructure Pivot'!$L$5:$L$340,'Infrastructure Pivot'!$A$5:$A$340,'Table 2.1a 2021--Compile'!$A78)+SUMIFS('Infrastructure Pivot'!$N$5:$N$340,'Infrastructure Pivot'!$A$5:$A$340,'Table 2.1a 2021--Compile'!$A78)+SUMIFS('Infrastructure Pivot'!$S$5:$S$340,'Infrastructure Pivot'!$A$5:$A$340,'Table 2.1a 2021--Compile'!$A78)</f>
        <v>0</v>
      </c>
      <c r="J78" s="52">
        <f>SUMIFS('Infrastructure Pivot'!$Q$5:$Q$340,'Infrastructure Pivot'!$A$5:$A$340,'Table 2.1a 2021--Compile'!$A78)</f>
        <v>25.6</v>
      </c>
      <c r="K78" s="52">
        <f>SUMIFS('Infrastructure Pivot'!$P$5:$P$340,'Infrastructure Pivot'!$A$5:$A$340,'Table 2.1a 2021--Compile'!$A78)</f>
        <v>0</v>
      </c>
      <c r="L78" s="52">
        <f>SUMIFS('Infrastructure Pivot'!$T$5:$T$340,'Infrastructure Pivot'!$A$5:$A$340,'Table 2.1a 2021--Compile'!$A78)</f>
        <v>0</v>
      </c>
      <c r="M78" s="52">
        <f>SUMIFS('Infrastructure Pivot'!$R$5:$R$340,'Infrastructure Pivot'!$A$5:$A$340,'Table 2.1a 2021--Compile'!$A78)</f>
        <v>0</v>
      </c>
      <c r="N78" s="52">
        <f>SUMIFS('Infrastructure Pivot'!$I$5:$I$340,'Infrastructure Pivot'!$A$5:$A$340,'Table 2.1a 2021--Compile'!$A78)</f>
        <v>0</v>
      </c>
      <c r="O78" s="52">
        <f>SUMIFS('Infrastructure Pivot'!$M$5:$M$340,'Infrastructure Pivot'!$A$5:$A$340,'Table 2.1a 2021--Compile'!$A78)</f>
        <v>0</v>
      </c>
      <c r="P78" s="52" t="str">
        <f>VLOOKUP($A78,'Infrastructure FINAL 2023-11-13'!$A$2:$Q$1148,17,FALSE)</f>
        <v>EIA860</v>
      </c>
      <c r="Q78" s="30" t="str">
        <f>VLOOKUP(A78,Notes!$A$2:$F$272,6,FALSE)</f>
        <v/>
      </c>
      <c r="T78" s="53"/>
      <c r="U78" s="53"/>
      <c r="V78" s="53"/>
      <c r="W78" s="53"/>
    </row>
    <row r="79" spans="1:23" s="30" customFormat="1" x14ac:dyDescent="0.25">
      <c r="A79" s="52" t="s">
        <v>462</v>
      </c>
      <c r="B79" s="30" t="str">
        <f>VLOOKUP($A79,'Infrastructure Pivot'!$A$5:$T$340,2,FALSE)</f>
        <v>(blank)</v>
      </c>
      <c r="C79" s="30">
        <f>VLOOKUP($A79,'Infrastructure Pivot'!$A$5:$T$340,3,FALSE)</f>
        <v>103</v>
      </c>
      <c r="D79" s="30" t="str">
        <f>VLOOKUP($A79,'Infrastructure Pivot'!$A$5:$T$340,4,FALSE)</f>
        <v>Ketchikan Public Utilities</v>
      </c>
      <c r="E79" s="30" t="str">
        <f>VLOOKUP($A79,'Infrastructure Pivot'!$A$5:$T$340,5,FALSE)</f>
        <v>Beaver Falls</v>
      </c>
      <c r="F79" s="30" t="str">
        <f>VLOOKUP($A79,'Infrastructure Pivot'!$A$5:$T$340,6,FALSE)</f>
        <v>SEAPA_grid</v>
      </c>
      <c r="G79" s="30" t="str">
        <f>VLOOKUP($A79,'Infrastructure Pivot'!$A$5:$T$340,7,FALSE)</f>
        <v>Southeast</v>
      </c>
      <c r="H79" s="52">
        <f>SUMIFS('Infrastructure Pivot'!$V$5:$V$340,'Infrastructure Pivot'!$A$5:$A$340,'Table 2.1a 2021--Compile'!$A79)</f>
        <v>5.4</v>
      </c>
      <c r="I79" s="52">
        <f>SUMIFS('Infrastructure Pivot'!$K$5:$K$340,'Infrastructure Pivot'!$A$5:$A$340,'Table 2.1a 2021--Compile'!$A79)+SUMIFS('Infrastructure Pivot'!$L$5:$L$340,'Infrastructure Pivot'!$A$5:$A$340,'Table 2.1a 2021--Compile'!$A79)+SUMIFS('Infrastructure Pivot'!$N$5:$N$340,'Infrastructure Pivot'!$A$5:$A$340,'Table 2.1a 2021--Compile'!$A79)+SUMIFS('Infrastructure Pivot'!$S$5:$S$340,'Infrastructure Pivot'!$A$5:$A$340,'Table 2.1a 2021--Compile'!$A79)</f>
        <v>0</v>
      </c>
      <c r="J79" s="52">
        <f>SUMIFS('Infrastructure Pivot'!$Q$5:$Q$340,'Infrastructure Pivot'!$A$5:$A$340,'Table 2.1a 2021--Compile'!$A79)</f>
        <v>0</v>
      </c>
      <c r="K79" s="52">
        <f>SUMIFS('Infrastructure Pivot'!$P$5:$P$340,'Infrastructure Pivot'!$A$5:$A$340,'Table 2.1a 2021--Compile'!$A79)</f>
        <v>5.4</v>
      </c>
      <c r="L79" s="52">
        <f>SUMIFS('Infrastructure Pivot'!$T$5:$T$340,'Infrastructure Pivot'!$A$5:$A$340,'Table 2.1a 2021--Compile'!$A79)</f>
        <v>0</v>
      </c>
      <c r="M79" s="52">
        <f>SUMIFS('Infrastructure Pivot'!$R$5:$R$340,'Infrastructure Pivot'!$A$5:$A$340,'Table 2.1a 2021--Compile'!$A79)</f>
        <v>0</v>
      </c>
      <c r="N79" s="52">
        <f>SUMIFS('Infrastructure Pivot'!$I$5:$I$340,'Infrastructure Pivot'!$A$5:$A$340,'Table 2.1a 2021--Compile'!$A79)</f>
        <v>0</v>
      </c>
      <c r="O79" s="52">
        <f>SUMIFS('Infrastructure Pivot'!$M$5:$M$340,'Infrastructure Pivot'!$A$5:$A$340,'Table 2.1a 2021--Compile'!$A79)</f>
        <v>0</v>
      </c>
      <c r="P79" s="52" t="str">
        <f>VLOOKUP($A79,'Infrastructure FINAL 2023-11-13'!$A$2:$Q$1148,17,FALSE)</f>
        <v>EIA860</v>
      </c>
      <c r="Q79" s="30" t="str">
        <f>VLOOKUP(A79,Notes!$A$2:$F$272,6,FALSE)</f>
        <v/>
      </c>
      <c r="T79" s="53"/>
      <c r="U79" s="53"/>
      <c r="V79" s="53"/>
      <c r="W79" s="53"/>
    </row>
    <row r="80" spans="1:23" s="30" customFormat="1" x14ac:dyDescent="0.25">
      <c r="A80" s="52" t="s">
        <v>749</v>
      </c>
      <c r="B80" s="30" t="str">
        <f>VLOOKUP($A80,'Infrastructure Pivot'!$A$5:$T$340,2,FALSE)</f>
        <v>(blank)</v>
      </c>
      <c r="C80" s="30">
        <f>VLOOKUP($A80,'Infrastructure Pivot'!$A$5:$T$340,3,FALSE)</f>
        <v>103</v>
      </c>
      <c r="D80" s="30" t="str">
        <f>VLOOKUP($A80,'Infrastructure Pivot'!$A$5:$T$340,4,FALSE)</f>
        <v>Ketchikan Public Utilities</v>
      </c>
      <c r="E80" s="30" t="str">
        <f>VLOOKUP($A80,'Infrastructure Pivot'!$A$5:$T$340,5,FALSE)</f>
        <v>Ketchikan</v>
      </c>
      <c r="F80" s="30" t="str">
        <f>VLOOKUP($A80,'Infrastructure Pivot'!$A$5:$T$340,6,FALSE)</f>
        <v>SEAPA_grid</v>
      </c>
      <c r="G80" s="30" t="str">
        <f>VLOOKUP($A80,'Infrastructure Pivot'!$A$5:$T$340,7,FALSE)</f>
        <v>Southeast</v>
      </c>
      <c r="H80" s="52">
        <f>SUMIFS('Infrastructure Pivot'!$V$5:$V$340,'Infrastructure Pivot'!$A$5:$A$340,'Table 2.1a 2021--Compile'!$A80)</f>
        <v>4.1999999999999993</v>
      </c>
      <c r="I80" s="52">
        <f>SUMIFS('Infrastructure Pivot'!$K$5:$K$340,'Infrastructure Pivot'!$A$5:$A$340,'Table 2.1a 2021--Compile'!$A80)+SUMIFS('Infrastructure Pivot'!$L$5:$L$340,'Infrastructure Pivot'!$A$5:$A$340,'Table 2.1a 2021--Compile'!$A80)+SUMIFS('Infrastructure Pivot'!$N$5:$N$340,'Infrastructure Pivot'!$A$5:$A$340,'Table 2.1a 2021--Compile'!$A80)+SUMIFS('Infrastructure Pivot'!$S$5:$S$340,'Infrastructure Pivot'!$A$5:$A$340,'Table 2.1a 2021--Compile'!$A80)</f>
        <v>0</v>
      </c>
      <c r="J80" s="52">
        <f>SUMIFS('Infrastructure Pivot'!$Q$5:$Q$340,'Infrastructure Pivot'!$A$5:$A$340,'Table 2.1a 2021--Compile'!$A80)</f>
        <v>0</v>
      </c>
      <c r="K80" s="52">
        <f>SUMIFS('Infrastructure Pivot'!$P$5:$P$340,'Infrastructure Pivot'!$A$5:$A$340,'Table 2.1a 2021--Compile'!$A80)</f>
        <v>4.1999999999999993</v>
      </c>
      <c r="L80" s="52">
        <f>SUMIFS('Infrastructure Pivot'!$T$5:$T$340,'Infrastructure Pivot'!$A$5:$A$340,'Table 2.1a 2021--Compile'!$A80)</f>
        <v>0</v>
      </c>
      <c r="M80" s="52">
        <f>SUMIFS('Infrastructure Pivot'!$R$5:$R$340,'Infrastructure Pivot'!$A$5:$A$340,'Table 2.1a 2021--Compile'!$A80)</f>
        <v>0</v>
      </c>
      <c r="N80" s="52">
        <f>SUMIFS('Infrastructure Pivot'!$I$5:$I$340,'Infrastructure Pivot'!$A$5:$A$340,'Table 2.1a 2021--Compile'!$A80)</f>
        <v>0</v>
      </c>
      <c r="O80" s="52">
        <f>SUMIFS('Infrastructure Pivot'!$M$5:$M$340,'Infrastructure Pivot'!$A$5:$A$340,'Table 2.1a 2021--Compile'!$A80)</f>
        <v>0</v>
      </c>
      <c r="P80" s="52" t="str">
        <f>VLOOKUP($A80,'Infrastructure FINAL 2023-11-13'!$A$2:$Q$1148,17,FALSE)</f>
        <v>EIA860</v>
      </c>
      <c r="Q80" s="30" t="str">
        <f>VLOOKUP(A80,Notes!$A$2:$F$272,6,FALSE)</f>
        <v/>
      </c>
      <c r="T80" s="53"/>
      <c r="U80" s="53"/>
      <c r="V80" s="53"/>
      <c r="W80" s="53"/>
    </row>
    <row r="81" spans="1:23" s="30" customFormat="1" x14ac:dyDescent="0.25">
      <c r="A81" s="52" t="s">
        <v>985</v>
      </c>
      <c r="B81" s="30" t="str">
        <f>VLOOKUP($A81,'Infrastructure Pivot'!$A$5:$T$340,2,FALSE)</f>
        <v>(blank)</v>
      </c>
      <c r="C81" s="30">
        <f>VLOOKUP($A81,'Infrastructure Pivot'!$A$5:$T$340,3,FALSE)</f>
        <v>103</v>
      </c>
      <c r="D81" s="30" t="str">
        <f>VLOOKUP($A81,'Infrastructure Pivot'!$A$5:$T$340,4,FALSE)</f>
        <v>Ketchikan Public Utilities</v>
      </c>
      <c r="E81" s="30" t="str">
        <f>VLOOKUP($A81,'Infrastructure Pivot'!$A$5:$T$340,5,FALSE)</f>
        <v>S W Bailey</v>
      </c>
      <c r="F81" s="30" t="str">
        <f>VLOOKUP($A81,'Infrastructure Pivot'!$A$5:$T$340,6,FALSE)</f>
        <v>SEAPA_grid</v>
      </c>
      <c r="G81" s="30" t="str">
        <f>VLOOKUP($A81,'Infrastructure Pivot'!$A$5:$T$340,7,FALSE)</f>
        <v>Southeast</v>
      </c>
      <c r="H81" s="52">
        <f>SUMIFS('Infrastructure Pivot'!$V$5:$V$340,'Infrastructure Pivot'!$A$5:$A$340,'Table 2.1a 2021--Compile'!$A81)</f>
        <v>25.9</v>
      </c>
      <c r="I81" s="52">
        <f>SUMIFS('Infrastructure Pivot'!$K$5:$K$340,'Infrastructure Pivot'!$A$5:$A$340,'Table 2.1a 2021--Compile'!$A81)+SUMIFS('Infrastructure Pivot'!$L$5:$L$340,'Infrastructure Pivot'!$A$5:$A$340,'Table 2.1a 2021--Compile'!$A81)+SUMIFS('Infrastructure Pivot'!$N$5:$N$340,'Infrastructure Pivot'!$A$5:$A$340,'Table 2.1a 2021--Compile'!$A81)+SUMIFS('Infrastructure Pivot'!$S$5:$S$340,'Infrastructure Pivot'!$A$5:$A$340,'Table 2.1a 2021--Compile'!$A81)</f>
        <v>0</v>
      </c>
      <c r="J81" s="52">
        <f>SUMIFS('Infrastructure Pivot'!$Q$5:$Q$340,'Infrastructure Pivot'!$A$5:$A$340,'Table 2.1a 2021--Compile'!$A81)</f>
        <v>25.9</v>
      </c>
      <c r="K81" s="52">
        <f>SUMIFS('Infrastructure Pivot'!$P$5:$P$340,'Infrastructure Pivot'!$A$5:$A$340,'Table 2.1a 2021--Compile'!$A81)</f>
        <v>0</v>
      </c>
      <c r="L81" s="52">
        <f>SUMIFS('Infrastructure Pivot'!$T$5:$T$340,'Infrastructure Pivot'!$A$5:$A$340,'Table 2.1a 2021--Compile'!$A81)</f>
        <v>0</v>
      </c>
      <c r="M81" s="52">
        <f>SUMIFS('Infrastructure Pivot'!$R$5:$R$340,'Infrastructure Pivot'!$A$5:$A$340,'Table 2.1a 2021--Compile'!$A81)</f>
        <v>0</v>
      </c>
      <c r="N81" s="52">
        <f>SUMIFS('Infrastructure Pivot'!$I$5:$I$340,'Infrastructure Pivot'!$A$5:$A$340,'Table 2.1a 2021--Compile'!$A81)</f>
        <v>0</v>
      </c>
      <c r="O81" s="52">
        <f>SUMIFS('Infrastructure Pivot'!$M$5:$M$340,'Infrastructure Pivot'!$A$5:$A$340,'Table 2.1a 2021--Compile'!$A81)</f>
        <v>0</v>
      </c>
      <c r="P81" s="52" t="str">
        <f>VLOOKUP($A81,'Infrastructure FINAL 2023-11-13'!$A$2:$Q$1148,17,FALSE)</f>
        <v>EIA860</v>
      </c>
      <c r="Q81" s="30" t="str">
        <f>VLOOKUP(A81,Notes!$A$2:$F$272,6,FALSE)</f>
        <v/>
      </c>
      <c r="T81" s="53"/>
      <c r="U81" s="53"/>
      <c r="V81" s="53"/>
      <c r="W81" s="53"/>
    </row>
    <row r="82" spans="1:23" s="30" customFormat="1" x14ac:dyDescent="0.25">
      <c r="A82" s="52" t="s">
        <v>1026</v>
      </c>
      <c r="B82" s="30" t="str">
        <f>VLOOKUP($A82,'Infrastructure Pivot'!$A$5:$T$340,2,FALSE)</f>
        <v>(blank)</v>
      </c>
      <c r="C82" s="30">
        <f>VLOOKUP($A82,'Infrastructure Pivot'!$A$5:$T$340,3,FALSE)</f>
        <v>103</v>
      </c>
      <c r="D82" s="30" t="str">
        <f>VLOOKUP($A82,'Infrastructure Pivot'!$A$5:$T$340,4,FALSE)</f>
        <v>Ketchikan Public Utilities</v>
      </c>
      <c r="E82" s="30" t="str">
        <f>VLOOKUP($A82,'Infrastructure Pivot'!$A$5:$T$340,5,FALSE)</f>
        <v>Silvis</v>
      </c>
      <c r="F82" s="30" t="str">
        <f>VLOOKUP($A82,'Infrastructure Pivot'!$A$5:$T$340,6,FALSE)</f>
        <v>SEAPA_grid</v>
      </c>
      <c r="G82" s="30" t="str">
        <f>VLOOKUP($A82,'Infrastructure Pivot'!$A$5:$T$340,7,FALSE)</f>
        <v>Southeast</v>
      </c>
      <c r="H82" s="52">
        <f>SUMIFS('Infrastructure Pivot'!$V$5:$V$340,'Infrastructure Pivot'!$A$5:$A$340,'Table 2.1a 2021--Compile'!$A82)</f>
        <v>2.1</v>
      </c>
      <c r="I82" s="52">
        <f>SUMIFS('Infrastructure Pivot'!$K$5:$K$340,'Infrastructure Pivot'!$A$5:$A$340,'Table 2.1a 2021--Compile'!$A82)+SUMIFS('Infrastructure Pivot'!$L$5:$L$340,'Infrastructure Pivot'!$A$5:$A$340,'Table 2.1a 2021--Compile'!$A82)+SUMIFS('Infrastructure Pivot'!$N$5:$N$340,'Infrastructure Pivot'!$A$5:$A$340,'Table 2.1a 2021--Compile'!$A82)+SUMIFS('Infrastructure Pivot'!$S$5:$S$340,'Infrastructure Pivot'!$A$5:$A$340,'Table 2.1a 2021--Compile'!$A82)</f>
        <v>0</v>
      </c>
      <c r="J82" s="52">
        <f>SUMIFS('Infrastructure Pivot'!$Q$5:$Q$340,'Infrastructure Pivot'!$A$5:$A$340,'Table 2.1a 2021--Compile'!$A82)</f>
        <v>0</v>
      </c>
      <c r="K82" s="52">
        <f>SUMIFS('Infrastructure Pivot'!$P$5:$P$340,'Infrastructure Pivot'!$A$5:$A$340,'Table 2.1a 2021--Compile'!$A82)</f>
        <v>2.1</v>
      </c>
      <c r="L82" s="52">
        <f>SUMIFS('Infrastructure Pivot'!$T$5:$T$340,'Infrastructure Pivot'!$A$5:$A$340,'Table 2.1a 2021--Compile'!$A82)</f>
        <v>0</v>
      </c>
      <c r="M82" s="52">
        <f>SUMIFS('Infrastructure Pivot'!$R$5:$R$340,'Infrastructure Pivot'!$A$5:$A$340,'Table 2.1a 2021--Compile'!$A82)</f>
        <v>0</v>
      </c>
      <c r="N82" s="52">
        <f>SUMIFS('Infrastructure Pivot'!$I$5:$I$340,'Infrastructure Pivot'!$A$5:$A$340,'Table 2.1a 2021--Compile'!$A82)</f>
        <v>0</v>
      </c>
      <c r="O82" s="52">
        <f>SUMIFS('Infrastructure Pivot'!$M$5:$M$340,'Infrastructure Pivot'!$A$5:$A$340,'Table 2.1a 2021--Compile'!$A82)</f>
        <v>0</v>
      </c>
      <c r="P82" s="52" t="str">
        <f>VLOOKUP($A82,'Infrastructure FINAL 2023-11-13'!$A$2:$Q$1148,17,FALSE)</f>
        <v>EIA860</v>
      </c>
      <c r="Q82" s="30" t="str">
        <f>VLOOKUP(A82,Notes!$A$2:$F$272,6,FALSE)</f>
        <v/>
      </c>
      <c r="T82" s="53"/>
      <c r="U82" s="53"/>
      <c r="V82" s="53"/>
      <c r="W82" s="53"/>
    </row>
    <row r="83" spans="1:23" s="30" customFormat="1" x14ac:dyDescent="0.25">
      <c r="A83" s="52" t="s">
        <v>1057</v>
      </c>
      <c r="B83" s="30" t="str">
        <f>VLOOKUP($A83,'Infrastructure Pivot'!$A$5:$T$340,2,FALSE)</f>
        <v>(blank)</v>
      </c>
      <c r="C83" s="30">
        <f>VLOOKUP($A83,'Infrastructure Pivot'!$A$5:$T$340,3,FALSE)</f>
        <v>103</v>
      </c>
      <c r="D83" s="30" t="str">
        <f>VLOOKUP($A83,'Infrastructure Pivot'!$A$5:$T$340,4,FALSE)</f>
        <v>Ketchikan Public Utilities</v>
      </c>
      <c r="E83" s="30" t="str">
        <f>VLOOKUP($A83,'Infrastructure Pivot'!$A$5:$T$340,5,FALSE)</f>
        <v>Swan Lake</v>
      </c>
      <c r="F83" s="30" t="str">
        <f>VLOOKUP($A83,'Infrastructure Pivot'!$A$5:$T$340,6,FALSE)</f>
        <v>SEAPA_grid</v>
      </c>
      <c r="G83" s="30" t="str">
        <f>VLOOKUP($A83,'Infrastructure Pivot'!$A$5:$T$340,7,FALSE)</f>
        <v>Southeast</v>
      </c>
      <c r="H83" s="52">
        <f>SUMIFS('Infrastructure Pivot'!$V$5:$V$340,'Infrastructure Pivot'!$A$5:$A$340,'Table 2.1a 2021--Compile'!$A83)</f>
        <v>22.6</v>
      </c>
      <c r="I83" s="52">
        <f>SUMIFS('Infrastructure Pivot'!$K$5:$K$340,'Infrastructure Pivot'!$A$5:$A$340,'Table 2.1a 2021--Compile'!$A83)+SUMIFS('Infrastructure Pivot'!$L$5:$L$340,'Infrastructure Pivot'!$A$5:$A$340,'Table 2.1a 2021--Compile'!$A83)+SUMIFS('Infrastructure Pivot'!$N$5:$N$340,'Infrastructure Pivot'!$A$5:$A$340,'Table 2.1a 2021--Compile'!$A83)+SUMIFS('Infrastructure Pivot'!$S$5:$S$340,'Infrastructure Pivot'!$A$5:$A$340,'Table 2.1a 2021--Compile'!$A83)</f>
        <v>0</v>
      </c>
      <c r="J83" s="52">
        <f>SUMIFS('Infrastructure Pivot'!$Q$5:$Q$340,'Infrastructure Pivot'!$A$5:$A$340,'Table 2.1a 2021--Compile'!$A83)</f>
        <v>0</v>
      </c>
      <c r="K83" s="52">
        <f>SUMIFS('Infrastructure Pivot'!$P$5:$P$340,'Infrastructure Pivot'!$A$5:$A$340,'Table 2.1a 2021--Compile'!$A83)</f>
        <v>22.6</v>
      </c>
      <c r="L83" s="52">
        <f>SUMIFS('Infrastructure Pivot'!$T$5:$T$340,'Infrastructure Pivot'!$A$5:$A$340,'Table 2.1a 2021--Compile'!$A83)</f>
        <v>0</v>
      </c>
      <c r="M83" s="52">
        <f>SUMIFS('Infrastructure Pivot'!$R$5:$R$340,'Infrastructure Pivot'!$A$5:$A$340,'Table 2.1a 2021--Compile'!$A83)</f>
        <v>0</v>
      </c>
      <c r="N83" s="52">
        <f>SUMIFS('Infrastructure Pivot'!$I$5:$I$340,'Infrastructure Pivot'!$A$5:$A$340,'Table 2.1a 2021--Compile'!$A83)</f>
        <v>0</v>
      </c>
      <c r="O83" s="52">
        <f>SUMIFS('Infrastructure Pivot'!$M$5:$M$340,'Infrastructure Pivot'!$A$5:$A$340,'Table 2.1a 2021--Compile'!$A83)</f>
        <v>0</v>
      </c>
      <c r="P83" s="52" t="str">
        <f>VLOOKUP($A83,'Infrastructure FINAL 2023-11-13'!$A$2:$Q$1148,17,FALSE)</f>
        <v>EIA860</v>
      </c>
      <c r="Q83" s="30" t="str">
        <f>VLOOKUP(A83,Notes!$A$2:$F$272,6,FALSE)</f>
        <v/>
      </c>
      <c r="T83" s="53"/>
      <c r="U83" s="53"/>
      <c r="V83" s="53"/>
      <c r="W83" s="53"/>
    </row>
    <row r="84" spans="1:23" s="30" customFormat="1" x14ac:dyDescent="0.25">
      <c r="A84" s="59" t="s">
        <v>1155</v>
      </c>
      <c r="B84" s="30" t="str">
        <f>VLOOKUP($A84,'Infrastructure Pivot'!$A$5:$T$340,2,FALSE)</f>
        <v>(blank)</v>
      </c>
      <c r="C84" s="30">
        <f>VLOOKUP($A84,'Infrastructure Pivot'!$A$5:$T$340,3,FALSE)</f>
        <v>103</v>
      </c>
      <c r="D84" s="30" t="str">
        <f>VLOOKUP($A84,'Infrastructure Pivot'!$A$5:$T$340,4,FALSE)</f>
        <v>Ketchikan Public Utilities</v>
      </c>
      <c r="E84" s="30" t="str">
        <f>VLOOKUP($A84,'Infrastructure Pivot'!$A$5:$T$340,5,FALSE)</f>
        <v>Whitman</v>
      </c>
      <c r="F84" s="30" t="str">
        <f>VLOOKUP($A84,'Infrastructure Pivot'!$A$5:$T$340,6,FALSE)</f>
        <v>SEAPA_grid</v>
      </c>
      <c r="G84" s="30" t="str">
        <f>VLOOKUP($A84,'Infrastructure Pivot'!$A$5:$T$340,7,FALSE)</f>
        <v>Southeast</v>
      </c>
      <c r="H84" s="52">
        <f>SUMIFS('Infrastructure Pivot'!$V$5:$V$340,'Infrastructure Pivot'!$A$5:$A$340,'Table 2.1a 2021--Compile'!$A84)</f>
        <v>4.8</v>
      </c>
      <c r="I84" s="52">
        <f>SUMIFS('Infrastructure Pivot'!$K$5:$K$340,'Infrastructure Pivot'!$A$5:$A$340,'Table 2.1a 2021--Compile'!$A84)+SUMIFS('Infrastructure Pivot'!$L$5:$L$340,'Infrastructure Pivot'!$A$5:$A$340,'Table 2.1a 2021--Compile'!$A84)+SUMIFS('Infrastructure Pivot'!$N$5:$N$340,'Infrastructure Pivot'!$A$5:$A$340,'Table 2.1a 2021--Compile'!$A84)+SUMIFS('Infrastructure Pivot'!$S$5:$S$340,'Infrastructure Pivot'!$A$5:$A$340,'Table 2.1a 2021--Compile'!$A84)</f>
        <v>0</v>
      </c>
      <c r="J84" s="52">
        <f>SUMIFS('Infrastructure Pivot'!$Q$5:$Q$340,'Infrastructure Pivot'!$A$5:$A$340,'Table 2.1a 2021--Compile'!$A84)</f>
        <v>0</v>
      </c>
      <c r="K84" s="52">
        <f>SUMIFS('Infrastructure Pivot'!$P$5:$P$340,'Infrastructure Pivot'!$A$5:$A$340,'Table 2.1a 2021--Compile'!$A84)</f>
        <v>4.8</v>
      </c>
      <c r="L84" s="52">
        <f>SUMIFS('Infrastructure Pivot'!$T$5:$T$340,'Infrastructure Pivot'!$A$5:$A$340,'Table 2.1a 2021--Compile'!$A84)</f>
        <v>0</v>
      </c>
      <c r="M84" s="52">
        <f>SUMIFS('Infrastructure Pivot'!$R$5:$R$340,'Infrastructure Pivot'!$A$5:$A$340,'Table 2.1a 2021--Compile'!$A84)</f>
        <v>0</v>
      </c>
      <c r="N84" s="52">
        <f>SUMIFS('Infrastructure Pivot'!$I$5:$I$340,'Infrastructure Pivot'!$A$5:$A$340,'Table 2.1a 2021--Compile'!$A84)</f>
        <v>0</v>
      </c>
      <c r="O84" s="52">
        <f>SUMIFS('Infrastructure Pivot'!$M$5:$M$340,'Infrastructure Pivot'!$A$5:$A$340,'Table 2.1a 2021--Compile'!$A84)</f>
        <v>0</v>
      </c>
      <c r="P84" s="52" t="str">
        <f>VLOOKUP($A84,'Infrastructure FINAL 2023-11-13'!$A$2:$Q$1148,17,FALSE)</f>
        <v>EIA860</v>
      </c>
      <c r="Q84" s="30" t="str">
        <f>VLOOKUP(A84,Notes!$A$2:$F$272,6,FALSE)</f>
        <v/>
      </c>
      <c r="T84" s="53"/>
      <c r="U84" s="53"/>
      <c r="V84" s="53"/>
      <c r="W84" s="53"/>
    </row>
    <row r="85" spans="1:23" s="30" customFormat="1" x14ac:dyDescent="0.25">
      <c r="A85" s="52" t="s">
        <v>595</v>
      </c>
      <c r="B85" s="30" t="str">
        <f>VLOOKUP($A85,'Infrastructure Pivot'!$A$5:$T$340,2,FALSE)</f>
        <v>(blank)</v>
      </c>
      <c r="C85" s="30">
        <f>VLOOKUP($A85,'Infrastructure Pivot'!$A$5:$T$340,3,FALSE)</f>
        <v>106</v>
      </c>
      <c r="D85" s="30" t="str">
        <f>VLOOKUP($A85,'Infrastructure Pivot'!$A$5:$T$340,4,FALSE)</f>
        <v>Unalaska, City of</v>
      </c>
      <c r="E85" s="30" t="str">
        <f>VLOOKUP($A85,'Infrastructure Pivot'!$A$5:$T$340,5,FALSE)</f>
        <v>Dutch Harbor</v>
      </c>
      <c r="F85" s="30" t="str">
        <f>VLOOKUP($A85,'Infrastructure Pivot'!$A$5:$T$340,6,FALSE)</f>
        <v>Unalaska_grid</v>
      </c>
      <c r="G85" s="30" t="str">
        <f>VLOOKUP($A85,'Infrastructure Pivot'!$A$5:$T$340,7,FALSE)</f>
        <v>Aleutians</v>
      </c>
      <c r="H85" s="52">
        <f>SUMIFS('Infrastructure Pivot'!$V$5:$V$340,'Infrastructure Pivot'!$A$5:$A$340,'Table 2.1a 2021--Compile'!$A85)</f>
        <v>21.900000000000002</v>
      </c>
      <c r="I85" s="52">
        <f>SUMIFS('Infrastructure Pivot'!$K$5:$K$340,'Infrastructure Pivot'!$A$5:$A$340,'Table 2.1a 2021--Compile'!$A85)+SUMIFS('Infrastructure Pivot'!$L$5:$L$340,'Infrastructure Pivot'!$A$5:$A$340,'Table 2.1a 2021--Compile'!$A85)+SUMIFS('Infrastructure Pivot'!$N$5:$N$340,'Infrastructure Pivot'!$A$5:$A$340,'Table 2.1a 2021--Compile'!$A85)+SUMIFS('Infrastructure Pivot'!$S$5:$S$340,'Infrastructure Pivot'!$A$5:$A$340,'Table 2.1a 2021--Compile'!$A85)</f>
        <v>0</v>
      </c>
      <c r="J85" s="52">
        <f>SUMIFS('Infrastructure Pivot'!$Q$5:$Q$340,'Infrastructure Pivot'!$A$5:$A$340,'Table 2.1a 2021--Compile'!$A85)</f>
        <v>21.900000000000002</v>
      </c>
      <c r="K85" s="52">
        <f>SUMIFS('Infrastructure Pivot'!$P$5:$P$340,'Infrastructure Pivot'!$A$5:$A$340,'Table 2.1a 2021--Compile'!$A85)</f>
        <v>0</v>
      </c>
      <c r="L85" s="52">
        <f>SUMIFS('Infrastructure Pivot'!$T$5:$T$340,'Infrastructure Pivot'!$A$5:$A$340,'Table 2.1a 2021--Compile'!$A85)</f>
        <v>0</v>
      </c>
      <c r="M85" s="52">
        <f>SUMIFS('Infrastructure Pivot'!$R$5:$R$340,'Infrastructure Pivot'!$A$5:$A$340,'Table 2.1a 2021--Compile'!$A85)</f>
        <v>0</v>
      </c>
      <c r="N85" s="52">
        <f>SUMIFS('Infrastructure Pivot'!$I$5:$I$340,'Infrastructure Pivot'!$A$5:$A$340,'Table 2.1a 2021--Compile'!$A85)</f>
        <v>0</v>
      </c>
      <c r="O85" s="52">
        <f>SUMIFS('Infrastructure Pivot'!$M$5:$M$340,'Infrastructure Pivot'!$A$5:$A$340,'Table 2.1a 2021--Compile'!$A85)</f>
        <v>0</v>
      </c>
      <c r="P85" s="52" t="str">
        <f>VLOOKUP($A85,'Infrastructure FINAL 2023-11-13'!$A$2:$Q$1148,17,FALSE)</f>
        <v>EIA860</v>
      </c>
      <c r="Q85" s="30" t="str">
        <f>VLOOKUP(A85,Notes!$A$2:$F$272,6,FALSE)</f>
        <v/>
      </c>
      <c r="T85" s="53"/>
      <c r="U85" s="53"/>
      <c r="V85" s="53"/>
      <c r="W85" s="53"/>
    </row>
    <row r="86" spans="1:23" s="30" customFormat="1" x14ac:dyDescent="0.25">
      <c r="A86" s="52" t="s">
        <v>1118</v>
      </c>
      <c r="B86" s="30" t="str">
        <f>VLOOKUP($A86,'Infrastructure Pivot'!$A$5:$T$340,2,FALSE)</f>
        <v>(blank)</v>
      </c>
      <c r="C86" s="30">
        <f>VLOOKUP($A86,'Infrastructure Pivot'!$A$5:$T$340,3,FALSE)</f>
        <v>106</v>
      </c>
      <c r="D86" s="30" t="str">
        <f>VLOOKUP($A86,'Infrastructure Pivot'!$A$5:$T$340,4,FALSE)</f>
        <v>Unalaska, City of</v>
      </c>
      <c r="E86" s="30" t="str">
        <f>VLOOKUP($A86,'Infrastructure Pivot'!$A$5:$T$340,5,FALSE)</f>
        <v>Unalaska Power Module</v>
      </c>
      <c r="F86" s="30" t="str">
        <f>VLOOKUP($A86,'Infrastructure Pivot'!$A$5:$T$340,6,FALSE)</f>
        <v>Unalaska_grid</v>
      </c>
      <c r="G86" s="30" t="str">
        <f>VLOOKUP($A86,'Infrastructure Pivot'!$A$5:$T$340,7,FALSE)</f>
        <v>Aleutians</v>
      </c>
      <c r="H86" s="52">
        <f>SUMIFS('Infrastructure Pivot'!$V$5:$V$340,'Infrastructure Pivot'!$A$5:$A$340,'Table 2.1a 2021--Compile'!$A86)</f>
        <v>1.25</v>
      </c>
      <c r="I86" s="52">
        <f>SUMIFS('Infrastructure Pivot'!$K$5:$K$340,'Infrastructure Pivot'!$A$5:$A$340,'Table 2.1a 2021--Compile'!$A86)+SUMIFS('Infrastructure Pivot'!$L$5:$L$340,'Infrastructure Pivot'!$A$5:$A$340,'Table 2.1a 2021--Compile'!$A86)+SUMIFS('Infrastructure Pivot'!$N$5:$N$340,'Infrastructure Pivot'!$A$5:$A$340,'Table 2.1a 2021--Compile'!$A86)+SUMIFS('Infrastructure Pivot'!$S$5:$S$340,'Infrastructure Pivot'!$A$5:$A$340,'Table 2.1a 2021--Compile'!$A86)</f>
        <v>0</v>
      </c>
      <c r="J86" s="52">
        <f>SUMIFS('Infrastructure Pivot'!$Q$5:$Q$340,'Infrastructure Pivot'!$A$5:$A$340,'Table 2.1a 2021--Compile'!$A86)</f>
        <v>1.1000000000000001</v>
      </c>
      <c r="K86" s="52">
        <f>SUMIFS('Infrastructure Pivot'!$P$5:$P$340,'Infrastructure Pivot'!$A$5:$A$340,'Table 2.1a 2021--Compile'!$A86)</f>
        <v>0</v>
      </c>
      <c r="L86" s="52">
        <f>SUMIFS('Infrastructure Pivot'!$T$5:$T$340,'Infrastructure Pivot'!$A$5:$A$340,'Table 2.1a 2021--Compile'!$A86)</f>
        <v>0</v>
      </c>
      <c r="M86" s="52">
        <f>SUMIFS('Infrastructure Pivot'!$R$5:$R$340,'Infrastructure Pivot'!$A$5:$A$340,'Table 2.1a 2021--Compile'!$A86)</f>
        <v>0</v>
      </c>
      <c r="N86" s="52">
        <f>SUMIFS('Infrastructure Pivot'!$I$5:$I$340,'Infrastructure Pivot'!$A$5:$A$340,'Table 2.1a 2021--Compile'!$A86)</f>
        <v>0</v>
      </c>
      <c r="O86" s="52">
        <f>SUMIFS('Infrastructure Pivot'!$M$5:$M$340,'Infrastructure Pivot'!$A$5:$A$340,'Table 2.1a 2021--Compile'!$A86)</f>
        <v>0</v>
      </c>
      <c r="P86" s="52" t="str">
        <f>VLOOKUP($A86,'Infrastructure FINAL 2023-11-13'!$A$2:$Q$1148,17,FALSE)</f>
        <v>City of Unalaska</v>
      </c>
      <c r="Q86" s="30" t="str">
        <f>VLOOKUP(A86,Notes!$A$2:$F$272,6,FALSE)</f>
        <v/>
      </c>
      <c r="T86" s="53"/>
      <c r="U86" s="53"/>
      <c r="V86" s="53"/>
      <c r="W86" s="53"/>
    </row>
    <row r="87" spans="1:23" s="30" customFormat="1" x14ac:dyDescent="0.25">
      <c r="A87" s="59" t="s">
        <v>1161</v>
      </c>
      <c r="B87" s="30" t="str">
        <f>VLOOKUP($A87,'Infrastructure Pivot'!$A$5:$T$340,2,FALSE)</f>
        <v>(blank)</v>
      </c>
      <c r="C87" s="30">
        <f>VLOOKUP($A87,'Infrastructure Pivot'!$A$5:$T$340,3,FALSE)</f>
        <v>111</v>
      </c>
      <c r="D87" s="30" t="str">
        <f>VLOOKUP($A87,'Infrastructure Pivot'!$A$5:$T$340,4,FALSE)</f>
        <v>Wrangell, City of</v>
      </c>
      <c r="E87" s="30" t="str">
        <f>VLOOKUP($A87,'Infrastructure Pivot'!$A$5:$T$340,5,FALSE)</f>
        <v>Wrangell</v>
      </c>
      <c r="F87" s="30" t="str">
        <f>VLOOKUP($A87,'Infrastructure Pivot'!$A$5:$T$340,6,FALSE)</f>
        <v>SEAPA_grid</v>
      </c>
      <c r="G87" s="30" t="str">
        <f>VLOOKUP($A87,'Infrastructure Pivot'!$A$5:$T$340,7,FALSE)</f>
        <v>Southeast</v>
      </c>
      <c r="H87" s="52">
        <f>SUMIFS('Infrastructure Pivot'!$V$5:$V$340,'Infrastructure Pivot'!$A$5:$A$340,'Table 2.1a 2021--Compile'!$A87)</f>
        <v>8.5</v>
      </c>
      <c r="I87" s="52">
        <f>SUMIFS('Infrastructure Pivot'!$K$5:$K$340,'Infrastructure Pivot'!$A$5:$A$340,'Table 2.1a 2021--Compile'!$A87)+SUMIFS('Infrastructure Pivot'!$L$5:$L$340,'Infrastructure Pivot'!$A$5:$A$340,'Table 2.1a 2021--Compile'!$A87)+SUMIFS('Infrastructure Pivot'!$N$5:$N$340,'Infrastructure Pivot'!$A$5:$A$340,'Table 2.1a 2021--Compile'!$A87)+SUMIFS('Infrastructure Pivot'!$S$5:$S$340,'Infrastructure Pivot'!$A$5:$A$340,'Table 2.1a 2021--Compile'!$A87)</f>
        <v>0</v>
      </c>
      <c r="J87" s="52">
        <f>SUMIFS('Infrastructure Pivot'!$Q$5:$Q$340,'Infrastructure Pivot'!$A$5:$A$340,'Table 2.1a 2021--Compile'!$A87)</f>
        <v>8.5</v>
      </c>
      <c r="K87" s="52">
        <f>SUMIFS('Infrastructure Pivot'!$P$5:$P$340,'Infrastructure Pivot'!$A$5:$A$340,'Table 2.1a 2021--Compile'!$A87)</f>
        <v>0</v>
      </c>
      <c r="L87" s="52">
        <f>SUMIFS('Infrastructure Pivot'!$T$5:$T$340,'Infrastructure Pivot'!$A$5:$A$340,'Table 2.1a 2021--Compile'!$A87)</f>
        <v>0</v>
      </c>
      <c r="M87" s="52">
        <f>SUMIFS('Infrastructure Pivot'!$R$5:$R$340,'Infrastructure Pivot'!$A$5:$A$340,'Table 2.1a 2021--Compile'!$A87)</f>
        <v>0</v>
      </c>
      <c r="N87" s="52">
        <f>SUMIFS('Infrastructure Pivot'!$I$5:$I$340,'Infrastructure Pivot'!$A$5:$A$340,'Table 2.1a 2021--Compile'!$A87)</f>
        <v>0</v>
      </c>
      <c r="O87" s="52">
        <f>SUMIFS('Infrastructure Pivot'!$M$5:$M$340,'Infrastructure Pivot'!$A$5:$A$340,'Table 2.1a 2021--Compile'!$A87)</f>
        <v>0</v>
      </c>
      <c r="P87" s="52" t="str">
        <f>VLOOKUP($A87,'Infrastructure FINAL 2023-11-13'!$A$2:$Q$1148,17,FALSE)</f>
        <v>EIA860</v>
      </c>
      <c r="Q87" s="30" t="str">
        <f>VLOOKUP(A87,Notes!$A$2:$F$272,6,FALSE)</f>
        <v/>
      </c>
      <c r="T87" s="53"/>
      <c r="U87" s="53"/>
      <c r="V87" s="53"/>
      <c r="W87" s="53"/>
    </row>
    <row r="88" spans="1:23" s="30" customFormat="1" x14ac:dyDescent="0.25">
      <c r="A88" s="52" t="s">
        <v>1032</v>
      </c>
      <c r="B88" s="30">
        <f>VLOOKUP($A88,'Infrastructure Pivot'!$A$5:$T$340,2,FALSE)</f>
        <v>332340</v>
      </c>
      <c r="C88" s="30">
        <f>VLOOKUP($A88,'Infrastructure Pivot'!$A$5:$T$340,3,FALSE)</f>
        <v>150</v>
      </c>
      <c r="D88" s="30" t="str">
        <f>VLOOKUP($A88,'Infrastructure Pivot'!$A$5:$T$340,4,FALSE)</f>
        <v>Nome Joint Utility Systems</v>
      </c>
      <c r="E88" s="30" t="str">
        <f>VLOOKUP($A88,'Infrastructure Pivot'!$A$5:$T$340,5,FALSE)</f>
        <v>Snake River</v>
      </c>
      <c r="F88" s="30" t="str">
        <f>VLOOKUP($A88,'Infrastructure Pivot'!$A$5:$T$340,6,FALSE)</f>
        <v>Nome_grid</v>
      </c>
      <c r="G88" s="30" t="str">
        <f>VLOOKUP($A88,'Infrastructure Pivot'!$A$5:$T$340,7,FALSE)</f>
        <v>Bering Straits</v>
      </c>
      <c r="H88" s="52">
        <f>SUMIFS('Infrastructure Pivot'!$V$5:$V$340,'Infrastructure Pivot'!$A$5:$A$340,'Table 2.1a 2021--Compile'!$A88)</f>
        <v>18.399999999999999</v>
      </c>
      <c r="I88" s="52">
        <f>SUMIFS('Infrastructure Pivot'!$K$5:$K$340,'Infrastructure Pivot'!$A$5:$A$340,'Table 2.1a 2021--Compile'!$A88)+SUMIFS('Infrastructure Pivot'!$L$5:$L$340,'Infrastructure Pivot'!$A$5:$A$340,'Table 2.1a 2021--Compile'!$A88)+SUMIFS('Infrastructure Pivot'!$N$5:$N$340,'Infrastructure Pivot'!$A$5:$A$340,'Table 2.1a 2021--Compile'!$A88)+SUMIFS('Infrastructure Pivot'!$S$5:$S$340,'Infrastructure Pivot'!$A$5:$A$340,'Table 2.1a 2021--Compile'!$A88)</f>
        <v>0</v>
      </c>
      <c r="J88" s="52">
        <f>SUMIFS('Infrastructure Pivot'!$Q$5:$Q$340,'Infrastructure Pivot'!$A$5:$A$340,'Table 2.1a 2021--Compile'!$A88)</f>
        <v>16.599999999999998</v>
      </c>
      <c r="K88" s="52">
        <f>SUMIFS('Infrastructure Pivot'!$P$5:$P$340,'Infrastructure Pivot'!$A$5:$A$340,'Table 2.1a 2021--Compile'!$A88)</f>
        <v>0</v>
      </c>
      <c r="L88" s="52">
        <f>SUMIFS('Infrastructure Pivot'!$T$5:$T$340,'Infrastructure Pivot'!$A$5:$A$340,'Table 2.1a 2021--Compile'!$A88)</f>
        <v>1.8</v>
      </c>
      <c r="M88" s="52">
        <f>SUMIFS('Infrastructure Pivot'!$R$5:$R$340,'Infrastructure Pivot'!$A$5:$A$340,'Table 2.1a 2021--Compile'!$A88)</f>
        <v>0</v>
      </c>
      <c r="N88" s="52">
        <f>SUMIFS('Infrastructure Pivot'!$I$5:$I$340,'Infrastructure Pivot'!$A$5:$A$340,'Table 2.1a 2021--Compile'!$A88)</f>
        <v>0</v>
      </c>
      <c r="O88" s="52">
        <f>SUMIFS('Infrastructure Pivot'!$M$5:$M$340,'Infrastructure Pivot'!$A$5:$A$340,'Table 2.1a 2021--Compile'!$A88)</f>
        <v>0</v>
      </c>
      <c r="P88" s="52" t="str">
        <f>VLOOKUP($A88,'Infrastructure FINAL 2023-11-13'!$A$2:$Q$1148,17,FALSE)</f>
        <v>EIA860</v>
      </c>
      <c r="Q88" s="30" t="str">
        <f>VLOOKUP(A88,Notes!$A$2:$F$272,6,FALSE)</f>
        <v/>
      </c>
      <c r="T88" s="53"/>
      <c r="U88" s="53"/>
      <c r="V88" s="53"/>
      <c r="W88" s="53"/>
    </row>
    <row r="89" spans="1:23" s="30" customFormat="1" x14ac:dyDescent="0.25">
      <c r="A89" s="60" t="s">
        <v>1521</v>
      </c>
      <c r="B89" s="30" t="str">
        <f>VLOOKUP($A89,'Infrastructure Pivot'!$A$5:$T$340,2,FALSE)</f>
        <v>(blank)</v>
      </c>
      <c r="C89" s="30">
        <f>VLOOKUP($A89,'Infrastructure Pivot'!$A$5:$T$340,3,FALSE)</f>
        <v>160</v>
      </c>
      <c r="D89" s="30" t="str">
        <f>VLOOKUP($A89,'Infrastructure Pivot'!$A$5:$T$340,4,FALSE)</f>
        <v>Cordova Electric Cooperative</v>
      </c>
      <c r="E89" s="30" t="str">
        <f>VLOOKUP($A89,'Infrastructure Pivot'!$A$5:$T$340,5,FALSE)</f>
        <v>Eyak Service Center BESS</v>
      </c>
      <c r="F89" s="30" t="str">
        <f>VLOOKUP($A89,'Infrastructure Pivot'!$A$5:$T$340,6,FALSE)</f>
        <v>Cordova_grid</v>
      </c>
      <c r="G89" s="30" t="str">
        <f>VLOOKUP($A89,'Infrastructure Pivot'!$A$5:$T$340,7,FALSE)</f>
        <v>Copper River/Chugach</v>
      </c>
      <c r="H89" s="52">
        <f>SUMIFS('Infrastructure Pivot'!$V$5:$V$340,'Infrastructure Pivot'!$A$5:$A$340,'Table 2.1a 2021--Compile'!$A89)</f>
        <v>1</v>
      </c>
      <c r="I89" s="52">
        <f>SUMIFS('Infrastructure Pivot'!$K$5:$K$340,'Infrastructure Pivot'!$A$5:$A$340,'Table 2.1a 2021--Compile'!$A89)+SUMIFS('Infrastructure Pivot'!$L$5:$L$340,'Infrastructure Pivot'!$A$5:$A$340,'Table 2.1a 2021--Compile'!$A89)+SUMIFS('Infrastructure Pivot'!$N$5:$N$340,'Infrastructure Pivot'!$A$5:$A$340,'Table 2.1a 2021--Compile'!$A89)+SUMIFS('Infrastructure Pivot'!$S$5:$S$340,'Infrastructure Pivot'!$A$5:$A$340,'Table 2.1a 2021--Compile'!$A89)</f>
        <v>0</v>
      </c>
      <c r="J89" s="52">
        <f>SUMIFS('Infrastructure Pivot'!$Q$5:$Q$340,'Infrastructure Pivot'!$A$5:$A$340,'Table 2.1a 2021--Compile'!$A89)</f>
        <v>0</v>
      </c>
      <c r="K89" s="52">
        <f>SUMIFS('Infrastructure Pivot'!$P$5:$P$340,'Infrastructure Pivot'!$A$5:$A$340,'Table 2.1a 2021--Compile'!$A89)</f>
        <v>0</v>
      </c>
      <c r="L89" s="52">
        <f>SUMIFS('Infrastructure Pivot'!$T$5:$T$340,'Infrastructure Pivot'!$A$5:$A$340,'Table 2.1a 2021--Compile'!$A89)</f>
        <v>0</v>
      </c>
      <c r="M89" s="52">
        <f>SUMIFS('Infrastructure Pivot'!$R$5:$R$340,'Infrastructure Pivot'!$A$5:$A$340,'Table 2.1a 2021--Compile'!$A89)</f>
        <v>0</v>
      </c>
      <c r="N89" s="52">
        <f>SUMIFS('Infrastructure Pivot'!$I$5:$I$340,'Infrastructure Pivot'!$A$5:$A$340,'Table 2.1a 2021--Compile'!$A89)</f>
        <v>1</v>
      </c>
      <c r="O89" s="52">
        <f>SUMIFS('Infrastructure Pivot'!$M$5:$M$340,'Infrastructure Pivot'!$A$5:$A$340,'Table 2.1a 2021--Compile'!$A89)</f>
        <v>0</v>
      </c>
      <c r="P89" s="52" t="str">
        <f>VLOOKUP($A89,'Infrastructure FINAL 2023-11-13'!$A$2:$Q$1148,17,FALSE)</f>
        <v>EIA860</v>
      </c>
      <c r="Q89" s="30" t="str">
        <f>VLOOKUP(A89,Notes!$A$2:$F$272,6,FALSE)</f>
        <v>Cordova, Eyak</v>
      </c>
      <c r="T89" s="53"/>
      <c r="U89" s="53"/>
      <c r="V89" s="53"/>
      <c r="W89" s="53"/>
    </row>
    <row r="90" spans="1:23" s="30" customFormat="1" x14ac:dyDescent="0.25">
      <c r="A90" s="52" t="s">
        <v>708</v>
      </c>
      <c r="B90" s="30" t="str">
        <f>VLOOKUP($A90,'Infrastructure Pivot'!$A$5:$T$340,2,FALSE)</f>
        <v>(blank)</v>
      </c>
      <c r="C90" s="30">
        <f>VLOOKUP($A90,'Infrastructure Pivot'!$A$5:$T$340,3,FALSE)</f>
        <v>160</v>
      </c>
      <c r="D90" s="30" t="str">
        <f>VLOOKUP($A90,'Infrastructure Pivot'!$A$5:$T$340,4,FALSE)</f>
        <v>Cordova Electric Cooperative</v>
      </c>
      <c r="E90" s="30" t="str">
        <f>VLOOKUP($A90,'Infrastructure Pivot'!$A$5:$T$340,5,FALSE)</f>
        <v>Humpback Creek</v>
      </c>
      <c r="F90" s="30" t="str">
        <f>VLOOKUP($A90,'Infrastructure Pivot'!$A$5:$T$340,6,FALSE)</f>
        <v>Cordova_grid</v>
      </c>
      <c r="G90" s="30" t="str">
        <f>VLOOKUP($A90,'Infrastructure Pivot'!$A$5:$T$340,7,FALSE)</f>
        <v>Copper River/Chugach</v>
      </c>
      <c r="H90" s="52">
        <f>SUMIFS('Infrastructure Pivot'!$V$5:$V$340,'Infrastructure Pivot'!$A$5:$A$340,'Table 2.1a 2021--Compile'!$A90)</f>
        <v>1.2</v>
      </c>
      <c r="I90" s="52">
        <f>SUMIFS('Infrastructure Pivot'!$K$5:$K$340,'Infrastructure Pivot'!$A$5:$A$340,'Table 2.1a 2021--Compile'!$A90)+SUMIFS('Infrastructure Pivot'!$L$5:$L$340,'Infrastructure Pivot'!$A$5:$A$340,'Table 2.1a 2021--Compile'!$A90)+SUMIFS('Infrastructure Pivot'!$N$5:$N$340,'Infrastructure Pivot'!$A$5:$A$340,'Table 2.1a 2021--Compile'!$A90)+SUMIFS('Infrastructure Pivot'!$S$5:$S$340,'Infrastructure Pivot'!$A$5:$A$340,'Table 2.1a 2021--Compile'!$A90)</f>
        <v>0</v>
      </c>
      <c r="J90" s="52">
        <f>SUMIFS('Infrastructure Pivot'!$Q$5:$Q$340,'Infrastructure Pivot'!$A$5:$A$340,'Table 2.1a 2021--Compile'!$A90)</f>
        <v>0</v>
      </c>
      <c r="K90" s="52">
        <f>SUMIFS('Infrastructure Pivot'!$P$5:$P$340,'Infrastructure Pivot'!$A$5:$A$340,'Table 2.1a 2021--Compile'!$A90)</f>
        <v>1.2</v>
      </c>
      <c r="L90" s="52">
        <f>SUMIFS('Infrastructure Pivot'!$T$5:$T$340,'Infrastructure Pivot'!$A$5:$A$340,'Table 2.1a 2021--Compile'!$A90)</f>
        <v>0</v>
      </c>
      <c r="M90" s="52">
        <f>SUMIFS('Infrastructure Pivot'!$R$5:$R$340,'Infrastructure Pivot'!$A$5:$A$340,'Table 2.1a 2021--Compile'!$A90)</f>
        <v>0</v>
      </c>
      <c r="N90" s="52">
        <f>SUMIFS('Infrastructure Pivot'!$I$5:$I$340,'Infrastructure Pivot'!$A$5:$A$340,'Table 2.1a 2021--Compile'!$A90)</f>
        <v>0</v>
      </c>
      <c r="O90" s="52">
        <f>SUMIFS('Infrastructure Pivot'!$M$5:$M$340,'Infrastructure Pivot'!$A$5:$A$340,'Table 2.1a 2021--Compile'!$A90)</f>
        <v>0</v>
      </c>
      <c r="P90" s="52" t="str">
        <f>VLOOKUP($A90,'Infrastructure FINAL 2023-11-13'!$A$2:$Q$1148,17,FALSE)</f>
        <v>EIA860</v>
      </c>
      <c r="Q90" s="30" t="str">
        <f>VLOOKUP(A90,Notes!$A$2:$F$272,6,FALSE)</f>
        <v>Cordova, Eyak</v>
      </c>
      <c r="T90" s="53"/>
      <c r="U90" s="53"/>
      <c r="V90" s="53"/>
      <c r="W90" s="53"/>
    </row>
    <row r="91" spans="1:23" s="30" customFormat="1" x14ac:dyDescent="0.25">
      <c r="A91" s="52" t="s">
        <v>921</v>
      </c>
      <c r="B91" s="30" t="str">
        <f>VLOOKUP($A91,'Infrastructure Pivot'!$A$5:$T$340,2,FALSE)</f>
        <v>(blank)</v>
      </c>
      <c r="C91" s="30">
        <f>VLOOKUP($A91,'Infrastructure Pivot'!$A$5:$T$340,3,FALSE)</f>
        <v>160</v>
      </c>
      <c r="D91" s="30" t="str">
        <f>VLOOKUP($A91,'Infrastructure Pivot'!$A$5:$T$340,4,FALSE)</f>
        <v>Cordova Electric Cooperative</v>
      </c>
      <c r="E91" s="30" t="str">
        <f>VLOOKUP($A91,'Infrastructure Pivot'!$A$5:$T$340,5,FALSE)</f>
        <v>Orca</v>
      </c>
      <c r="F91" s="30" t="str">
        <f>VLOOKUP($A91,'Infrastructure Pivot'!$A$5:$T$340,6,FALSE)</f>
        <v>Cordova_grid</v>
      </c>
      <c r="G91" s="30" t="str">
        <f>VLOOKUP($A91,'Infrastructure Pivot'!$A$5:$T$340,7,FALSE)</f>
        <v>Copper River/Chugach</v>
      </c>
      <c r="H91" s="52">
        <f>SUMIFS('Infrastructure Pivot'!$V$5:$V$340,'Infrastructure Pivot'!$A$5:$A$340,'Table 2.1a 2021--Compile'!$A91)</f>
        <v>10.7</v>
      </c>
      <c r="I91" s="52">
        <f>SUMIFS('Infrastructure Pivot'!$K$5:$K$340,'Infrastructure Pivot'!$A$5:$A$340,'Table 2.1a 2021--Compile'!$A91)+SUMIFS('Infrastructure Pivot'!$L$5:$L$340,'Infrastructure Pivot'!$A$5:$A$340,'Table 2.1a 2021--Compile'!$A91)+SUMIFS('Infrastructure Pivot'!$N$5:$N$340,'Infrastructure Pivot'!$A$5:$A$340,'Table 2.1a 2021--Compile'!$A91)+SUMIFS('Infrastructure Pivot'!$S$5:$S$340,'Infrastructure Pivot'!$A$5:$A$340,'Table 2.1a 2021--Compile'!$A91)</f>
        <v>0</v>
      </c>
      <c r="J91" s="52">
        <f>SUMIFS('Infrastructure Pivot'!$Q$5:$Q$340,'Infrastructure Pivot'!$A$5:$A$340,'Table 2.1a 2021--Compile'!$A91)</f>
        <v>10.7</v>
      </c>
      <c r="K91" s="52">
        <f>SUMIFS('Infrastructure Pivot'!$P$5:$P$340,'Infrastructure Pivot'!$A$5:$A$340,'Table 2.1a 2021--Compile'!$A91)</f>
        <v>0</v>
      </c>
      <c r="L91" s="52">
        <f>SUMIFS('Infrastructure Pivot'!$T$5:$T$340,'Infrastructure Pivot'!$A$5:$A$340,'Table 2.1a 2021--Compile'!$A91)</f>
        <v>0</v>
      </c>
      <c r="M91" s="52">
        <f>SUMIFS('Infrastructure Pivot'!$R$5:$R$340,'Infrastructure Pivot'!$A$5:$A$340,'Table 2.1a 2021--Compile'!$A91)</f>
        <v>0</v>
      </c>
      <c r="N91" s="52">
        <f>SUMIFS('Infrastructure Pivot'!$I$5:$I$340,'Infrastructure Pivot'!$A$5:$A$340,'Table 2.1a 2021--Compile'!$A91)</f>
        <v>0</v>
      </c>
      <c r="O91" s="52">
        <f>SUMIFS('Infrastructure Pivot'!$M$5:$M$340,'Infrastructure Pivot'!$A$5:$A$340,'Table 2.1a 2021--Compile'!$A91)</f>
        <v>0</v>
      </c>
      <c r="P91" s="52" t="str">
        <f>VLOOKUP($A91,'Infrastructure FINAL 2023-11-13'!$A$2:$Q$1148,17,FALSE)</f>
        <v>EIA860</v>
      </c>
      <c r="Q91" s="30" t="str">
        <f>VLOOKUP(A91,Notes!$A$2:$F$272,6,FALSE)</f>
        <v>Cordova, Eyak</v>
      </c>
      <c r="T91" s="53"/>
      <c r="U91" s="53"/>
      <c r="V91" s="53"/>
      <c r="W91" s="53"/>
    </row>
    <row r="92" spans="1:23" s="30" customFormat="1" x14ac:dyDescent="0.25">
      <c r="A92" s="52" t="s">
        <v>966</v>
      </c>
      <c r="B92" s="30" t="str">
        <f>VLOOKUP($A92,'Infrastructure Pivot'!$A$5:$T$340,2,FALSE)</f>
        <v>(blank)</v>
      </c>
      <c r="C92" s="30">
        <f>VLOOKUP($A92,'Infrastructure Pivot'!$A$5:$T$340,3,FALSE)</f>
        <v>160</v>
      </c>
      <c r="D92" s="30" t="str">
        <f>VLOOKUP($A92,'Infrastructure Pivot'!$A$5:$T$340,4,FALSE)</f>
        <v>Cordova Electric Cooperative</v>
      </c>
      <c r="E92" s="30" t="str">
        <f>VLOOKUP($A92,'Infrastructure Pivot'!$A$5:$T$340,5,FALSE)</f>
        <v>Power Creek</v>
      </c>
      <c r="F92" s="30" t="str">
        <f>VLOOKUP($A92,'Infrastructure Pivot'!$A$5:$T$340,6,FALSE)</f>
        <v>Cordova_grid</v>
      </c>
      <c r="G92" s="30" t="str">
        <f>VLOOKUP($A92,'Infrastructure Pivot'!$A$5:$T$340,7,FALSE)</f>
        <v>Copper River/Chugach</v>
      </c>
      <c r="H92" s="52">
        <f>SUMIFS('Infrastructure Pivot'!$V$5:$V$340,'Infrastructure Pivot'!$A$5:$A$340,'Table 2.1a 2021--Compile'!$A92)</f>
        <v>6</v>
      </c>
      <c r="I92" s="52">
        <f>SUMIFS('Infrastructure Pivot'!$K$5:$K$340,'Infrastructure Pivot'!$A$5:$A$340,'Table 2.1a 2021--Compile'!$A92)+SUMIFS('Infrastructure Pivot'!$L$5:$L$340,'Infrastructure Pivot'!$A$5:$A$340,'Table 2.1a 2021--Compile'!$A92)+SUMIFS('Infrastructure Pivot'!$N$5:$N$340,'Infrastructure Pivot'!$A$5:$A$340,'Table 2.1a 2021--Compile'!$A92)+SUMIFS('Infrastructure Pivot'!$S$5:$S$340,'Infrastructure Pivot'!$A$5:$A$340,'Table 2.1a 2021--Compile'!$A92)</f>
        <v>0</v>
      </c>
      <c r="J92" s="52">
        <f>SUMIFS('Infrastructure Pivot'!$Q$5:$Q$340,'Infrastructure Pivot'!$A$5:$A$340,'Table 2.1a 2021--Compile'!$A92)</f>
        <v>0</v>
      </c>
      <c r="K92" s="52">
        <f>SUMIFS('Infrastructure Pivot'!$P$5:$P$340,'Infrastructure Pivot'!$A$5:$A$340,'Table 2.1a 2021--Compile'!$A92)</f>
        <v>6</v>
      </c>
      <c r="L92" s="52">
        <f>SUMIFS('Infrastructure Pivot'!$T$5:$T$340,'Infrastructure Pivot'!$A$5:$A$340,'Table 2.1a 2021--Compile'!$A92)</f>
        <v>0</v>
      </c>
      <c r="M92" s="52">
        <f>SUMIFS('Infrastructure Pivot'!$R$5:$R$340,'Infrastructure Pivot'!$A$5:$A$340,'Table 2.1a 2021--Compile'!$A92)</f>
        <v>0</v>
      </c>
      <c r="N92" s="52">
        <f>SUMIFS('Infrastructure Pivot'!$I$5:$I$340,'Infrastructure Pivot'!$A$5:$A$340,'Table 2.1a 2021--Compile'!$A92)</f>
        <v>0</v>
      </c>
      <c r="O92" s="52">
        <f>SUMIFS('Infrastructure Pivot'!$M$5:$M$340,'Infrastructure Pivot'!$A$5:$A$340,'Table 2.1a 2021--Compile'!$A92)</f>
        <v>0</v>
      </c>
      <c r="P92" s="52" t="str">
        <f>VLOOKUP($A92,'Infrastructure FINAL 2023-11-13'!$A$2:$Q$1148,17,FALSE)</f>
        <v>EIA860</v>
      </c>
      <c r="Q92" s="30" t="str">
        <f>VLOOKUP(A92,Notes!$A$2:$F$272,6,FALSE)</f>
        <v>Cordova, Eyak</v>
      </c>
      <c r="T92" s="53"/>
      <c r="U92" s="53"/>
      <c r="V92" s="53"/>
      <c r="W92" s="53"/>
    </row>
    <row r="93" spans="1:23" s="30" customFormat="1" x14ac:dyDescent="0.25">
      <c r="A93" s="52" t="s">
        <v>493</v>
      </c>
      <c r="B93" s="30">
        <f>VLOOKUP($A93,'Infrastructure Pivot'!$A$5:$T$340,2,FALSE)</f>
        <v>331270</v>
      </c>
      <c r="C93" s="30">
        <f>VLOOKUP($A93,'Infrastructure Pivot'!$A$5:$T$340,3,FALSE)</f>
        <v>169</v>
      </c>
      <c r="D93" s="30" t="str">
        <f>VLOOKUP($A93,'Infrastructure Pivot'!$A$5:$T$340,4,FALSE)</f>
        <v>Alaska Village Electric Cooperative</v>
      </c>
      <c r="E93" s="30" t="str">
        <f>VLOOKUP($A93,'Infrastructure Pivot'!$A$5:$T$340,5,FALSE)</f>
        <v>Brevig Mission</v>
      </c>
      <c r="F93" s="30" t="str">
        <f>VLOOKUP($A93,'Infrastructure Pivot'!$A$5:$T$340,6,FALSE)</f>
        <v>Brevig Mission_grid</v>
      </c>
      <c r="G93" s="30" t="str">
        <f>VLOOKUP($A93,'Infrastructure Pivot'!$A$5:$T$340,7,FALSE)</f>
        <v>Bering Straits</v>
      </c>
      <c r="H93" s="52">
        <f>SUMIFS('Infrastructure Pivot'!$V$5:$V$340,'Infrastructure Pivot'!$A$5:$A$340,'Table 2.1a 2021--Compile'!$A93)</f>
        <v>1</v>
      </c>
      <c r="I93" s="52">
        <f>SUMIFS('Infrastructure Pivot'!$K$5:$K$340,'Infrastructure Pivot'!$A$5:$A$340,'Table 2.1a 2021--Compile'!$A93)+SUMIFS('Infrastructure Pivot'!$L$5:$L$340,'Infrastructure Pivot'!$A$5:$A$340,'Table 2.1a 2021--Compile'!$A93)+SUMIFS('Infrastructure Pivot'!$N$5:$N$340,'Infrastructure Pivot'!$A$5:$A$340,'Table 2.1a 2021--Compile'!$A93)+SUMIFS('Infrastructure Pivot'!$S$5:$S$340,'Infrastructure Pivot'!$A$5:$A$340,'Table 2.1a 2021--Compile'!$A93)</f>
        <v>0</v>
      </c>
      <c r="J93" s="52">
        <f>SUMIFS('Infrastructure Pivot'!$Q$5:$Q$340,'Infrastructure Pivot'!$A$5:$A$340,'Table 2.1a 2021--Compile'!$A93)</f>
        <v>1</v>
      </c>
      <c r="K93" s="52">
        <f>SUMIFS('Infrastructure Pivot'!$P$5:$P$340,'Infrastructure Pivot'!$A$5:$A$340,'Table 2.1a 2021--Compile'!$A93)</f>
        <v>0</v>
      </c>
      <c r="L93" s="52">
        <f>SUMIFS('Infrastructure Pivot'!$T$5:$T$340,'Infrastructure Pivot'!$A$5:$A$340,'Table 2.1a 2021--Compile'!$A93)</f>
        <v>0</v>
      </c>
      <c r="M93" s="52">
        <f>SUMIFS('Infrastructure Pivot'!$R$5:$R$340,'Infrastructure Pivot'!$A$5:$A$340,'Table 2.1a 2021--Compile'!$A93)</f>
        <v>0</v>
      </c>
      <c r="N93" s="52">
        <f>SUMIFS('Infrastructure Pivot'!$I$5:$I$340,'Infrastructure Pivot'!$A$5:$A$340,'Table 2.1a 2021--Compile'!$A93)</f>
        <v>0</v>
      </c>
      <c r="O93" s="52">
        <f>SUMIFS('Infrastructure Pivot'!$M$5:$M$340,'Infrastructure Pivot'!$A$5:$A$340,'Table 2.1a 2021--Compile'!$A93)</f>
        <v>0</v>
      </c>
      <c r="P93" s="52" t="str">
        <f>VLOOKUP($A93,'Infrastructure FINAL 2023-11-13'!$A$2:$Q$1148,17,FALSE)</f>
        <v>EIA860</v>
      </c>
      <c r="Q93" s="30" t="str">
        <f>VLOOKUP(A93,Notes!$A$2:$F$272,6,FALSE)</f>
        <v/>
      </c>
      <c r="T93" s="53"/>
      <c r="U93" s="53"/>
      <c r="V93" s="53"/>
      <c r="W93" s="53"/>
    </row>
    <row r="94" spans="1:23" s="30" customFormat="1" x14ac:dyDescent="0.25">
      <c r="A94" s="52" t="s">
        <v>625</v>
      </c>
      <c r="B94" s="30">
        <f>VLOOKUP($A94,'Infrastructure Pivot'!$A$5:$T$340,2,FALSE)</f>
        <v>331300</v>
      </c>
      <c r="C94" s="30">
        <f>VLOOKUP($A94,'Infrastructure Pivot'!$A$5:$T$340,3,FALSE)</f>
        <v>169</v>
      </c>
      <c r="D94" s="30" t="str">
        <f>VLOOKUP($A94,'Infrastructure Pivot'!$A$5:$T$340,4,FALSE)</f>
        <v>Alaska Village Electric Cooperative</v>
      </c>
      <c r="E94" s="30" t="str">
        <f>VLOOKUP($A94,'Infrastructure Pivot'!$A$5:$T$340,5,FALSE)</f>
        <v>Elim</v>
      </c>
      <c r="F94" s="30" t="str">
        <f>VLOOKUP($A94,'Infrastructure Pivot'!$A$5:$T$340,6,FALSE)</f>
        <v>Elim_grid</v>
      </c>
      <c r="G94" s="30" t="str">
        <f>VLOOKUP($A94,'Infrastructure Pivot'!$A$5:$T$340,7,FALSE)</f>
        <v>Bering Straits</v>
      </c>
      <c r="H94" s="52">
        <f>SUMIFS('Infrastructure Pivot'!$V$5:$V$340,'Infrastructure Pivot'!$A$5:$A$340,'Table 2.1a 2021--Compile'!$A94)</f>
        <v>1.31</v>
      </c>
      <c r="I94" s="52">
        <f>SUMIFS('Infrastructure Pivot'!$K$5:$K$340,'Infrastructure Pivot'!$A$5:$A$340,'Table 2.1a 2021--Compile'!$A94)+SUMIFS('Infrastructure Pivot'!$L$5:$L$340,'Infrastructure Pivot'!$A$5:$A$340,'Table 2.1a 2021--Compile'!$A94)+SUMIFS('Infrastructure Pivot'!$N$5:$N$340,'Infrastructure Pivot'!$A$5:$A$340,'Table 2.1a 2021--Compile'!$A94)+SUMIFS('Infrastructure Pivot'!$S$5:$S$340,'Infrastructure Pivot'!$A$5:$A$340,'Table 2.1a 2021--Compile'!$A94)</f>
        <v>0</v>
      </c>
      <c r="J94" s="52">
        <f>SUMIFS('Infrastructure Pivot'!$Q$5:$Q$340,'Infrastructure Pivot'!$A$5:$A$340,'Table 2.1a 2021--Compile'!$A94)</f>
        <v>1.31</v>
      </c>
      <c r="K94" s="52">
        <f>SUMIFS('Infrastructure Pivot'!$P$5:$P$340,'Infrastructure Pivot'!$A$5:$A$340,'Table 2.1a 2021--Compile'!$A94)</f>
        <v>0</v>
      </c>
      <c r="L94" s="52">
        <f>SUMIFS('Infrastructure Pivot'!$T$5:$T$340,'Infrastructure Pivot'!$A$5:$A$340,'Table 2.1a 2021--Compile'!$A94)</f>
        <v>0</v>
      </c>
      <c r="M94" s="52">
        <f>SUMIFS('Infrastructure Pivot'!$R$5:$R$340,'Infrastructure Pivot'!$A$5:$A$340,'Table 2.1a 2021--Compile'!$A94)</f>
        <v>0</v>
      </c>
      <c r="N94" s="52">
        <f>SUMIFS('Infrastructure Pivot'!$I$5:$I$340,'Infrastructure Pivot'!$A$5:$A$340,'Table 2.1a 2021--Compile'!$A94)</f>
        <v>0</v>
      </c>
      <c r="O94" s="52">
        <f>SUMIFS('Infrastructure Pivot'!$M$5:$M$340,'Infrastructure Pivot'!$A$5:$A$340,'Table 2.1a 2021--Compile'!$A94)</f>
        <v>0</v>
      </c>
      <c r="P94" s="52" t="str">
        <f>VLOOKUP($A94,'Infrastructure FINAL 2023-11-13'!$A$2:$Q$1148,17,FALSE)</f>
        <v>EIA860</v>
      </c>
      <c r="Q94" s="30" t="str">
        <f>VLOOKUP(A94,Notes!$A$2:$F$272,6,FALSE)</f>
        <v/>
      </c>
      <c r="T94" s="53"/>
      <c r="U94" s="53"/>
      <c r="V94" s="53"/>
      <c r="W94" s="53"/>
    </row>
    <row r="95" spans="1:23" s="30" customFormat="1" x14ac:dyDescent="0.25">
      <c r="A95" s="52" t="s">
        <v>663</v>
      </c>
      <c r="B95" s="30">
        <f>VLOOKUP($A95,'Infrastructure Pivot'!$A$5:$T$340,2,FALSE)</f>
        <v>331320</v>
      </c>
      <c r="C95" s="30">
        <f>VLOOKUP($A95,'Infrastructure Pivot'!$A$5:$T$340,3,FALSE)</f>
        <v>169</v>
      </c>
      <c r="D95" s="30" t="str">
        <f>VLOOKUP($A95,'Infrastructure Pivot'!$A$5:$T$340,4,FALSE)</f>
        <v>Alaska Village Electric Cooperative</v>
      </c>
      <c r="E95" s="30" t="str">
        <f>VLOOKUP($A95,'Infrastructure Pivot'!$A$5:$T$340,5,FALSE)</f>
        <v>Gambell</v>
      </c>
      <c r="F95" s="30" t="str">
        <f>VLOOKUP($A95,'Infrastructure Pivot'!$A$5:$T$340,6,FALSE)</f>
        <v>Gambell_grid</v>
      </c>
      <c r="G95" s="30" t="str">
        <f>VLOOKUP($A95,'Infrastructure Pivot'!$A$5:$T$340,7,FALSE)</f>
        <v>Bering Straits</v>
      </c>
      <c r="H95" s="52">
        <f>SUMIFS('Infrastructure Pivot'!$V$5:$V$340,'Infrastructure Pivot'!$A$5:$A$340,'Table 2.1a 2021--Compile'!$A95)</f>
        <v>2.25</v>
      </c>
      <c r="I95" s="52">
        <f>SUMIFS('Infrastructure Pivot'!$K$5:$K$340,'Infrastructure Pivot'!$A$5:$A$340,'Table 2.1a 2021--Compile'!$A95)+SUMIFS('Infrastructure Pivot'!$L$5:$L$340,'Infrastructure Pivot'!$A$5:$A$340,'Table 2.1a 2021--Compile'!$A95)+SUMIFS('Infrastructure Pivot'!$N$5:$N$340,'Infrastructure Pivot'!$A$5:$A$340,'Table 2.1a 2021--Compile'!$A95)+SUMIFS('Infrastructure Pivot'!$S$5:$S$340,'Infrastructure Pivot'!$A$5:$A$340,'Table 2.1a 2021--Compile'!$A95)</f>
        <v>0</v>
      </c>
      <c r="J95" s="52">
        <f>SUMIFS('Infrastructure Pivot'!$Q$5:$Q$340,'Infrastructure Pivot'!$A$5:$A$340,'Table 2.1a 2021--Compile'!$A95)</f>
        <v>1.9500000000000002</v>
      </c>
      <c r="K95" s="52">
        <f>SUMIFS('Infrastructure Pivot'!$P$5:$P$340,'Infrastructure Pivot'!$A$5:$A$340,'Table 2.1a 2021--Compile'!$A95)</f>
        <v>0</v>
      </c>
      <c r="L95" s="52">
        <f>SUMIFS('Infrastructure Pivot'!$T$5:$T$340,'Infrastructure Pivot'!$A$5:$A$340,'Table 2.1a 2021--Compile'!$A95)</f>
        <v>0.3</v>
      </c>
      <c r="M95" s="52">
        <f>SUMIFS('Infrastructure Pivot'!$R$5:$R$340,'Infrastructure Pivot'!$A$5:$A$340,'Table 2.1a 2021--Compile'!$A95)</f>
        <v>0</v>
      </c>
      <c r="N95" s="52">
        <f>SUMIFS('Infrastructure Pivot'!$I$5:$I$340,'Infrastructure Pivot'!$A$5:$A$340,'Table 2.1a 2021--Compile'!$A95)</f>
        <v>0</v>
      </c>
      <c r="O95" s="52">
        <f>SUMIFS('Infrastructure Pivot'!$M$5:$M$340,'Infrastructure Pivot'!$A$5:$A$340,'Table 2.1a 2021--Compile'!$A95)</f>
        <v>0</v>
      </c>
      <c r="P95" s="52" t="str">
        <f>VLOOKUP($A95,'Infrastructure FINAL 2023-11-13'!$A$2:$Q$1148,17,FALSE)</f>
        <v>EIA860</v>
      </c>
      <c r="Q95" s="30" t="str">
        <f>VLOOKUP(A95,Notes!$A$2:$F$272,6,FALSE)</f>
        <v/>
      </c>
      <c r="T95" s="53"/>
      <c r="U95" s="53"/>
      <c r="V95" s="53"/>
      <c r="W95" s="53"/>
    </row>
    <row r="96" spans="1:23" s="30" customFormat="1" x14ac:dyDescent="0.25">
      <c r="A96" s="52" t="s">
        <v>792</v>
      </c>
      <c r="B96" s="30">
        <f>VLOOKUP($A96,'Infrastructure Pivot'!$A$5:$T$340,2,FALSE)</f>
        <v>331420</v>
      </c>
      <c r="C96" s="30">
        <f>VLOOKUP($A96,'Infrastructure Pivot'!$A$5:$T$340,3,FALSE)</f>
        <v>169</v>
      </c>
      <c r="D96" s="30" t="str">
        <f>VLOOKUP($A96,'Infrastructure Pivot'!$A$5:$T$340,4,FALSE)</f>
        <v>Alaska Village Electric Cooperative</v>
      </c>
      <c r="E96" s="30" t="str">
        <f>VLOOKUP($A96,'Infrastructure Pivot'!$A$5:$T$340,5,FALSE)</f>
        <v>Koyuk</v>
      </c>
      <c r="F96" s="30" t="str">
        <f>VLOOKUP($A96,'Infrastructure Pivot'!$A$5:$T$340,6,FALSE)</f>
        <v>Koyuk_grid</v>
      </c>
      <c r="G96" s="30" t="str">
        <f>VLOOKUP($A96,'Infrastructure Pivot'!$A$5:$T$340,7,FALSE)</f>
        <v>Bering Straits</v>
      </c>
      <c r="H96" s="52">
        <f>SUMIFS('Infrastructure Pivot'!$V$5:$V$340,'Infrastructure Pivot'!$A$5:$A$340,'Table 2.1a 2021--Compile'!$A96)</f>
        <v>1.0489999999999999</v>
      </c>
      <c r="I96" s="52">
        <f>SUMIFS('Infrastructure Pivot'!$K$5:$K$340,'Infrastructure Pivot'!$A$5:$A$340,'Table 2.1a 2021--Compile'!$A96)+SUMIFS('Infrastructure Pivot'!$L$5:$L$340,'Infrastructure Pivot'!$A$5:$A$340,'Table 2.1a 2021--Compile'!$A96)+SUMIFS('Infrastructure Pivot'!$N$5:$N$340,'Infrastructure Pivot'!$A$5:$A$340,'Table 2.1a 2021--Compile'!$A96)+SUMIFS('Infrastructure Pivot'!$S$5:$S$340,'Infrastructure Pivot'!$A$5:$A$340,'Table 2.1a 2021--Compile'!$A96)</f>
        <v>0</v>
      </c>
      <c r="J96" s="52">
        <f>SUMIFS('Infrastructure Pivot'!$Q$5:$Q$340,'Infrastructure Pivot'!$A$5:$A$340,'Table 2.1a 2021--Compile'!$A96)</f>
        <v>1.0489999999999999</v>
      </c>
      <c r="K96" s="52">
        <f>SUMIFS('Infrastructure Pivot'!$P$5:$P$340,'Infrastructure Pivot'!$A$5:$A$340,'Table 2.1a 2021--Compile'!$A96)</f>
        <v>0</v>
      </c>
      <c r="L96" s="52">
        <f>SUMIFS('Infrastructure Pivot'!$T$5:$T$340,'Infrastructure Pivot'!$A$5:$A$340,'Table 2.1a 2021--Compile'!$A96)</f>
        <v>0</v>
      </c>
      <c r="M96" s="52">
        <f>SUMIFS('Infrastructure Pivot'!$R$5:$R$340,'Infrastructure Pivot'!$A$5:$A$340,'Table 2.1a 2021--Compile'!$A96)</f>
        <v>0</v>
      </c>
      <c r="N96" s="52">
        <f>SUMIFS('Infrastructure Pivot'!$I$5:$I$340,'Infrastructure Pivot'!$A$5:$A$340,'Table 2.1a 2021--Compile'!$A96)</f>
        <v>0</v>
      </c>
      <c r="O96" s="52">
        <f>SUMIFS('Infrastructure Pivot'!$M$5:$M$340,'Infrastructure Pivot'!$A$5:$A$340,'Table 2.1a 2021--Compile'!$A96)</f>
        <v>0</v>
      </c>
      <c r="P96" s="52" t="str">
        <f>VLOOKUP($A96,'Infrastructure FINAL 2023-11-13'!$A$2:$Q$1148,17,FALSE)</f>
        <v>AEA PH Assessment</v>
      </c>
      <c r="Q96" s="30" t="str">
        <f>VLOOKUP(A96,Notes!$A$2:$F$272,6,FALSE)</f>
        <v/>
      </c>
      <c r="T96" s="53"/>
      <c r="U96" s="53"/>
      <c r="V96" s="53"/>
      <c r="W96" s="53"/>
    </row>
    <row r="97" spans="1:23" s="30" customFormat="1" x14ac:dyDescent="0.25">
      <c r="A97" s="52" t="s">
        <v>1004</v>
      </c>
      <c r="B97" s="30">
        <f>VLOOKUP($A97,'Infrastructure Pivot'!$A$5:$T$340,2,FALSE)</f>
        <v>331590</v>
      </c>
      <c r="C97" s="30">
        <f>VLOOKUP($A97,'Infrastructure Pivot'!$A$5:$T$340,3,FALSE)</f>
        <v>169</v>
      </c>
      <c r="D97" s="30" t="str">
        <f>VLOOKUP($A97,'Infrastructure Pivot'!$A$5:$T$340,4,FALSE)</f>
        <v>Alaska Village Electric Cooperative</v>
      </c>
      <c r="E97" s="30" t="str">
        <f>VLOOKUP($A97,'Infrastructure Pivot'!$A$5:$T$340,5,FALSE)</f>
        <v>Savoonga</v>
      </c>
      <c r="F97" s="30" t="str">
        <f>VLOOKUP($A97,'Infrastructure Pivot'!$A$5:$T$340,6,FALSE)</f>
        <v>Savoonga_grid</v>
      </c>
      <c r="G97" s="30" t="str">
        <f>VLOOKUP($A97,'Infrastructure Pivot'!$A$5:$T$340,7,FALSE)</f>
        <v>Bering Straits</v>
      </c>
      <c r="H97" s="52">
        <f>SUMIFS('Infrastructure Pivot'!$V$5:$V$340,'Infrastructure Pivot'!$A$5:$A$340,'Table 2.1a 2021--Compile'!$A97)</f>
        <v>1.7</v>
      </c>
      <c r="I97" s="52">
        <f>SUMIFS('Infrastructure Pivot'!$K$5:$K$340,'Infrastructure Pivot'!$A$5:$A$340,'Table 2.1a 2021--Compile'!$A97)+SUMIFS('Infrastructure Pivot'!$L$5:$L$340,'Infrastructure Pivot'!$A$5:$A$340,'Table 2.1a 2021--Compile'!$A97)+SUMIFS('Infrastructure Pivot'!$N$5:$N$340,'Infrastructure Pivot'!$A$5:$A$340,'Table 2.1a 2021--Compile'!$A97)+SUMIFS('Infrastructure Pivot'!$S$5:$S$340,'Infrastructure Pivot'!$A$5:$A$340,'Table 2.1a 2021--Compile'!$A97)</f>
        <v>0</v>
      </c>
      <c r="J97" s="52">
        <f>SUMIFS('Infrastructure Pivot'!$Q$5:$Q$340,'Infrastructure Pivot'!$A$5:$A$340,'Table 2.1a 2021--Compile'!$A97)</f>
        <v>1.5</v>
      </c>
      <c r="K97" s="52">
        <f>SUMIFS('Infrastructure Pivot'!$P$5:$P$340,'Infrastructure Pivot'!$A$5:$A$340,'Table 2.1a 2021--Compile'!$A97)</f>
        <v>0</v>
      </c>
      <c r="L97" s="52">
        <f>SUMIFS('Infrastructure Pivot'!$T$5:$T$340,'Infrastructure Pivot'!$A$5:$A$340,'Table 2.1a 2021--Compile'!$A97)</f>
        <v>0.2</v>
      </c>
      <c r="M97" s="52">
        <f>SUMIFS('Infrastructure Pivot'!$R$5:$R$340,'Infrastructure Pivot'!$A$5:$A$340,'Table 2.1a 2021--Compile'!$A97)</f>
        <v>0</v>
      </c>
      <c r="N97" s="52">
        <f>SUMIFS('Infrastructure Pivot'!$I$5:$I$340,'Infrastructure Pivot'!$A$5:$A$340,'Table 2.1a 2021--Compile'!$A97)</f>
        <v>0</v>
      </c>
      <c r="O97" s="52">
        <f>SUMIFS('Infrastructure Pivot'!$M$5:$M$340,'Infrastructure Pivot'!$A$5:$A$340,'Table 2.1a 2021--Compile'!$A97)</f>
        <v>0</v>
      </c>
      <c r="P97" s="52" t="str">
        <f>VLOOKUP($A97,'Infrastructure FINAL 2023-11-13'!$A$2:$Q$1148,17,FALSE)</f>
        <v>EIA860</v>
      </c>
      <c r="Q97" s="30" t="str">
        <f>VLOOKUP(A97,Notes!$A$2:$F$272,6,FALSE)</f>
        <v/>
      </c>
      <c r="T97" s="53"/>
      <c r="U97" s="53"/>
      <c r="V97" s="53"/>
      <c r="W97" s="53"/>
    </row>
    <row r="98" spans="1:23" s="30" customFormat="1" x14ac:dyDescent="0.25">
      <c r="A98" s="59" t="s">
        <v>1019</v>
      </c>
      <c r="B98" s="30">
        <f>VLOOKUP($A98,'Infrastructure Pivot'!$A$5:$T$340,2,FALSE)</f>
        <v>331630</v>
      </c>
      <c r="C98" s="30">
        <f>VLOOKUP($A98,'Infrastructure Pivot'!$A$5:$T$340,3,FALSE)</f>
        <v>169</v>
      </c>
      <c r="D98" s="30" t="str">
        <f>VLOOKUP($A98,'Infrastructure Pivot'!$A$5:$T$340,4,FALSE)</f>
        <v>Alaska Village Electric Cooperative</v>
      </c>
      <c r="E98" s="30" t="str">
        <f>VLOOKUP($A98,'Infrastructure Pivot'!$A$5:$T$340,5,FALSE)</f>
        <v>Shaktoolik</v>
      </c>
      <c r="F98" s="30" t="str">
        <f>VLOOKUP($A98,'Infrastructure Pivot'!$A$5:$T$340,6,FALSE)</f>
        <v>Shaktoolik_grid</v>
      </c>
      <c r="G98" s="30" t="str">
        <f>VLOOKUP($A98,'Infrastructure Pivot'!$A$5:$T$340,7,FALSE)</f>
        <v>Bering Straits</v>
      </c>
      <c r="H98" s="52">
        <f>SUMIFS('Infrastructure Pivot'!$V$5:$V$340,'Infrastructure Pivot'!$A$5:$A$340,'Table 2.1a 2021--Compile'!$A98)</f>
        <v>0.9850000000000001</v>
      </c>
      <c r="I98" s="52">
        <f>SUMIFS('Infrastructure Pivot'!$K$5:$K$340,'Infrastructure Pivot'!$A$5:$A$340,'Table 2.1a 2021--Compile'!$A98)+SUMIFS('Infrastructure Pivot'!$L$5:$L$340,'Infrastructure Pivot'!$A$5:$A$340,'Table 2.1a 2021--Compile'!$A98)+SUMIFS('Infrastructure Pivot'!$N$5:$N$340,'Infrastructure Pivot'!$A$5:$A$340,'Table 2.1a 2021--Compile'!$A98)+SUMIFS('Infrastructure Pivot'!$S$5:$S$340,'Infrastructure Pivot'!$A$5:$A$340,'Table 2.1a 2021--Compile'!$A98)</f>
        <v>0</v>
      </c>
      <c r="J98" s="52">
        <f>SUMIFS('Infrastructure Pivot'!$Q$5:$Q$340,'Infrastructure Pivot'!$A$5:$A$340,'Table 2.1a 2021--Compile'!$A98)</f>
        <v>0.78500000000000003</v>
      </c>
      <c r="K98" s="52">
        <f>SUMIFS('Infrastructure Pivot'!$P$5:$P$340,'Infrastructure Pivot'!$A$5:$A$340,'Table 2.1a 2021--Compile'!$A98)</f>
        <v>0</v>
      </c>
      <c r="L98" s="52">
        <f>SUMIFS('Infrastructure Pivot'!$T$5:$T$340,'Infrastructure Pivot'!$A$5:$A$340,'Table 2.1a 2021--Compile'!$A98)</f>
        <v>0.2</v>
      </c>
      <c r="M98" s="52">
        <f>SUMIFS('Infrastructure Pivot'!$R$5:$R$340,'Infrastructure Pivot'!$A$5:$A$340,'Table 2.1a 2021--Compile'!$A98)</f>
        <v>0</v>
      </c>
      <c r="N98" s="52">
        <f>SUMIFS('Infrastructure Pivot'!$I$5:$I$340,'Infrastructure Pivot'!$A$5:$A$340,'Table 2.1a 2021--Compile'!$A98)</f>
        <v>0</v>
      </c>
      <c r="O98" s="52">
        <f>SUMIFS('Infrastructure Pivot'!$M$5:$M$340,'Infrastructure Pivot'!$A$5:$A$340,'Table 2.1a 2021--Compile'!$A98)</f>
        <v>0</v>
      </c>
      <c r="P98" s="52" t="str">
        <f>VLOOKUP($A98,'Infrastructure FINAL 2023-11-13'!$A$2:$Q$1148,17,FALSE)</f>
        <v>AEA PH Assessment</v>
      </c>
      <c r="Q98" s="30" t="str">
        <f>VLOOKUP(A98,Notes!$A$2:$F$272,6,FALSE)</f>
        <v/>
      </c>
      <c r="T98" s="53"/>
      <c r="U98" s="53"/>
      <c r="V98" s="53"/>
      <c r="W98" s="53"/>
    </row>
    <row r="99" spans="1:23" s="30" customFormat="1" x14ac:dyDescent="0.25">
      <c r="A99" s="52" t="s">
        <v>1022</v>
      </c>
      <c r="B99" s="30">
        <f>VLOOKUP($A99,'Infrastructure Pivot'!$A$5:$T$340,2,FALSE)</f>
        <v>331640</v>
      </c>
      <c r="C99" s="30">
        <f>VLOOKUP($A99,'Infrastructure Pivot'!$A$5:$T$340,3,FALSE)</f>
        <v>169</v>
      </c>
      <c r="D99" s="30" t="str">
        <f>VLOOKUP($A99,'Infrastructure Pivot'!$A$5:$T$340,4,FALSE)</f>
        <v>Alaska Village Electric Cooperative</v>
      </c>
      <c r="E99" s="30" t="str">
        <f>VLOOKUP($A99,'Infrastructure Pivot'!$A$5:$T$340,5,FALSE)</f>
        <v>Shishmaref</v>
      </c>
      <c r="F99" s="30" t="str">
        <f>VLOOKUP($A99,'Infrastructure Pivot'!$A$5:$T$340,6,FALSE)</f>
        <v>Shishmaref_grid</v>
      </c>
      <c r="G99" s="30" t="str">
        <f>VLOOKUP($A99,'Infrastructure Pivot'!$A$5:$T$340,7,FALSE)</f>
        <v>Bering Straits</v>
      </c>
      <c r="H99" s="52">
        <f>SUMIFS('Infrastructure Pivot'!$V$5:$V$340,'Infrastructure Pivot'!$A$5:$A$340,'Table 2.1a 2021--Compile'!$A99)</f>
        <v>1.4359999999999999</v>
      </c>
      <c r="I99" s="52">
        <f>SUMIFS('Infrastructure Pivot'!$K$5:$K$340,'Infrastructure Pivot'!$A$5:$A$340,'Table 2.1a 2021--Compile'!$A99)+SUMIFS('Infrastructure Pivot'!$L$5:$L$340,'Infrastructure Pivot'!$A$5:$A$340,'Table 2.1a 2021--Compile'!$A99)+SUMIFS('Infrastructure Pivot'!$N$5:$N$340,'Infrastructure Pivot'!$A$5:$A$340,'Table 2.1a 2021--Compile'!$A99)+SUMIFS('Infrastructure Pivot'!$S$5:$S$340,'Infrastructure Pivot'!$A$5:$A$340,'Table 2.1a 2021--Compile'!$A99)</f>
        <v>0</v>
      </c>
      <c r="J99" s="52">
        <f>SUMIFS('Infrastructure Pivot'!$Q$5:$Q$340,'Infrastructure Pivot'!$A$5:$A$340,'Table 2.1a 2021--Compile'!$A99)</f>
        <v>1.4359999999999999</v>
      </c>
      <c r="K99" s="52">
        <f>SUMIFS('Infrastructure Pivot'!$P$5:$P$340,'Infrastructure Pivot'!$A$5:$A$340,'Table 2.1a 2021--Compile'!$A99)</f>
        <v>0</v>
      </c>
      <c r="L99" s="52">
        <f>SUMIFS('Infrastructure Pivot'!$T$5:$T$340,'Infrastructure Pivot'!$A$5:$A$340,'Table 2.1a 2021--Compile'!$A99)</f>
        <v>0</v>
      </c>
      <c r="M99" s="52">
        <f>SUMIFS('Infrastructure Pivot'!$R$5:$R$340,'Infrastructure Pivot'!$A$5:$A$340,'Table 2.1a 2021--Compile'!$A99)</f>
        <v>0</v>
      </c>
      <c r="N99" s="52">
        <f>SUMIFS('Infrastructure Pivot'!$I$5:$I$340,'Infrastructure Pivot'!$A$5:$A$340,'Table 2.1a 2021--Compile'!$A99)</f>
        <v>0</v>
      </c>
      <c r="O99" s="52">
        <f>SUMIFS('Infrastructure Pivot'!$M$5:$M$340,'Infrastructure Pivot'!$A$5:$A$340,'Table 2.1a 2021--Compile'!$A99)</f>
        <v>0</v>
      </c>
      <c r="P99" s="52" t="str">
        <f>VLOOKUP($A99,'Infrastructure FINAL 2023-11-13'!$A$2:$Q$1148,17,FALSE)</f>
        <v>EIA860</v>
      </c>
      <c r="Q99" s="30" t="str">
        <f>VLOOKUP(A99,Notes!$A$2:$F$272,6,FALSE)</f>
        <v/>
      </c>
      <c r="T99" s="53"/>
      <c r="U99" s="53"/>
      <c r="V99" s="53"/>
      <c r="W99" s="53"/>
    </row>
    <row r="100" spans="1:23" s="30" customFormat="1" x14ac:dyDescent="0.25">
      <c r="A100" s="52" t="s">
        <v>992</v>
      </c>
      <c r="B100" s="30">
        <f>VLOOKUP($A100,'Infrastructure Pivot'!$A$5:$T$340,2,FALSE)</f>
        <v>331670</v>
      </c>
      <c r="C100" s="30">
        <f>VLOOKUP($A100,'Infrastructure Pivot'!$A$5:$T$340,3,FALSE)</f>
        <v>169</v>
      </c>
      <c r="D100" s="30" t="str">
        <f>VLOOKUP($A100,'Infrastructure Pivot'!$A$5:$T$340,4,FALSE)</f>
        <v>Alaska Village Electric Cooperative</v>
      </c>
      <c r="E100" s="30" t="str">
        <f>VLOOKUP($A100,'Infrastructure Pivot'!$A$5:$T$340,5,FALSE)</f>
        <v>Saint Michael</v>
      </c>
      <c r="F100" s="30" t="str">
        <f>VLOOKUP($A100,'Infrastructure Pivot'!$A$5:$T$340,6,FALSE)</f>
        <v>Stebbins_grid</v>
      </c>
      <c r="G100" s="30" t="str">
        <f>VLOOKUP($A100,'Infrastructure Pivot'!$A$5:$T$340,7,FALSE)</f>
        <v>Bering Straits</v>
      </c>
      <c r="H100" s="52">
        <f>SUMIFS('Infrastructure Pivot'!$V$5:$V$340,'Infrastructure Pivot'!$A$5:$A$340,'Table 2.1a 2021--Compile'!$A100)</f>
        <v>0.7</v>
      </c>
      <c r="I100" s="52">
        <f>SUMIFS('Infrastructure Pivot'!$K$5:$K$340,'Infrastructure Pivot'!$A$5:$A$340,'Table 2.1a 2021--Compile'!$A100)+SUMIFS('Infrastructure Pivot'!$L$5:$L$340,'Infrastructure Pivot'!$A$5:$A$340,'Table 2.1a 2021--Compile'!$A100)+SUMIFS('Infrastructure Pivot'!$N$5:$N$340,'Infrastructure Pivot'!$A$5:$A$340,'Table 2.1a 2021--Compile'!$A100)+SUMIFS('Infrastructure Pivot'!$S$5:$S$340,'Infrastructure Pivot'!$A$5:$A$340,'Table 2.1a 2021--Compile'!$A100)</f>
        <v>0</v>
      </c>
      <c r="J100" s="52">
        <f>SUMIFS('Infrastructure Pivot'!$Q$5:$Q$340,'Infrastructure Pivot'!$A$5:$A$340,'Table 2.1a 2021--Compile'!$A100)</f>
        <v>0.7</v>
      </c>
      <c r="K100" s="52">
        <f>SUMIFS('Infrastructure Pivot'!$P$5:$P$340,'Infrastructure Pivot'!$A$5:$A$340,'Table 2.1a 2021--Compile'!$A100)</f>
        <v>0</v>
      </c>
      <c r="L100" s="52">
        <f>SUMIFS('Infrastructure Pivot'!$T$5:$T$340,'Infrastructure Pivot'!$A$5:$A$340,'Table 2.1a 2021--Compile'!$A100)</f>
        <v>0</v>
      </c>
      <c r="M100" s="52">
        <f>SUMIFS('Infrastructure Pivot'!$R$5:$R$340,'Infrastructure Pivot'!$A$5:$A$340,'Table 2.1a 2021--Compile'!$A100)</f>
        <v>0</v>
      </c>
      <c r="N100" s="52">
        <f>SUMIFS('Infrastructure Pivot'!$I$5:$I$340,'Infrastructure Pivot'!$A$5:$A$340,'Table 2.1a 2021--Compile'!$A100)</f>
        <v>0</v>
      </c>
      <c r="O100" s="52">
        <f>SUMIFS('Infrastructure Pivot'!$M$5:$M$340,'Infrastructure Pivot'!$A$5:$A$340,'Table 2.1a 2021--Compile'!$A100)</f>
        <v>0</v>
      </c>
      <c r="P100" s="52" t="str">
        <f>VLOOKUP($A100,'Infrastructure FINAL 2023-11-13'!$A$2:$Q$1148,17,FALSE)</f>
        <v>EIA860</v>
      </c>
      <c r="Q100" s="30" t="str">
        <f>VLOOKUP(A100,Notes!$A$2:$F$272,6,FALSE)</f>
        <v>Stebbins; Saint Michael</v>
      </c>
      <c r="T100" s="53"/>
      <c r="U100" s="53"/>
      <c r="V100" s="53"/>
      <c r="W100" s="53"/>
    </row>
    <row r="101" spans="1:23" s="30" customFormat="1" x14ac:dyDescent="0.25">
      <c r="A101" s="52" t="s">
        <v>1047</v>
      </c>
      <c r="B101" s="30">
        <f>VLOOKUP($A101,'Infrastructure Pivot'!$A$5:$T$340,2,FALSE)</f>
        <v>331680</v>
      </c>
      <c r="C101" s="30">
        <f>VLOOKUP($A101,'Infrastructure Pivot'!$A$5:$T$340,3,FALSE)</f>
        <v>169</v>
      </c>
      <c r="D101" s="30" t="str">
        <f>VLOOKUP($A101,'Infrastructure Pivot'!$A$5:$T$340,4,FALSE)</f>
        <v>Alaska Village Electric Cooperative</v>
      </c>
      <c r="E101" s="30" t="str">
        <f>VLOOKUP($A101,'Infrastructure Pivot'!$A$5:$T$340,5,FALSE)</f>
        <v>Stebbins</v>
      </c>
      <c r="F101" s="30" t="str">
        <f>VLOOKUP($A101,'Infrastructure Pivot'!$A$5:$T$340,6,FALSE)</f>
        <v>Stebbins_grid</v>
      </c>
      <c r="G101" s="30" t="str">
        <f>VLOOKUP($A101,'Infrastructure Pivot'!$A$5:$T$340,7,FALSE)</f>
        <v>Bering Straits</v>
      </c>
      <c r="H101" s="52">
        <f>SUMIFS('Infrastructure Pivot'!$V$5:$V$340,'Infrastructure Pivot'!$A$5:$A$340,'Table 2.1a 2021--Compile'!$A101)</f>
        <v>2.1120000000000001</v>
      </c>
      <c r="I101" s="52">
        <f>SUMIFS('Infrastructure Pivot'!$K$5:$K$340,'Infrastructure Pivot'!$A$5:$A$340,'Table 2.1a 2021--Compile'!$A101)+SUMIFS('Infrastructure Pivot'!$L$5:$L$340,'Infrastructure Pivot'!$A$5:$A$340,'Table 2.1a 2021--Compile'!$A101)+SUMIFS('Infrastructure Pivot'!$N$5:$N$340,'Infrastructure Pivot'!$A$5:$A$340,'Table 2.1a 2021--Compile'!$A101)+SUMIFS('Infrastructure Pivot'!$S$5:$S$340,'Infrastructure Pivot'!$A$5:$A$340,'Table 2.1a 2021--Compile'!$A101)</f>
        <v>0</v>
      </c>
      <c r="J101" s="52">
        <f>SUMIFS('Infrastructure Pivot'!$Q$5:$Q$340,'Infrastructure Pivot'!$A$5:$A$340,'Table 2.1a 2021--Compile'!$A101)</f>
        <v>2.1120000000000001</v>
      </c>
      <c r="K101" s="52">
        <f>SUMIFS('Infrastructure Pivot'!$P$5:$P$340,'Infrastructure Pivot'!$A$5:$A$340,'Table 2.1a 2021--Compile'!$A101)</f>
        <v>0</v>
      </c>
      <c r="L101" s="52">
        <f>SUMIFS('Infrastructure Pivot'!$T$5:$T$340,'Infrastructure Pivot'!$A$5:$A$340,'Table 2.1a 2021--Compile'!$A101)</f>
        <v>0</v>
      </c>
      <c r="M101" s="52">
        <f>SUMIFS('Infrastructure Pivot'!$R$5:$R$340,'Infrastructure Pivot'!$A$5:$A$340,'Table 2.1a 2021--Compile'!$A101)</f>
        <v>0</v>
      </c>
      <c r="N101" s="52">
        <f>SUMIFS('Infrastructure Pivot'!$I$5:$I$340,'Infrastructure Pivot'!$A$5:$A$340,'Table 2.1a 2021--Compile'!$A101)</f>
        <v>0</v>
      </c>
      <c r="O101" s="52">
        <f>SUMIFS('Infrastructure Pivot'!$M$5:$M$340,'Infrastructure Pivot'!$A$5:$A$340,'Table 2.1a 2021--Compile'!$A101)</f>
        <v>0</v>
      </c>
      <c r="P101" s="52" t="str">
        <f>VLOOKUP($A101,'Infrastructure FINAL 2023-11-13'!$A$2:$Q$1148,17,FALSE)</f>
        <v>EIA860</v>
      </c>
      <c r="Q101" s="30" t="str">
        <f>VLOOKUP(A101,Notes!$A$2:$F$272,6,FALSE)</f>
        <v>Stebbins; Saint Michael</v>
      </c>
      <c r="T101" s="53"/>
      <c r="U101" s="53"/>
      <c r="V101" s="53"/>
      <c r="W101" s="53"/>
    </row>
    <row r="102" spans="1:23" s="30" customFormat="1" x14ac:dyDescent="0.25">
      <c r="A102" s="59" t="s">
        <v>1070</v>
      </c>
      <c r="B102" s="30">
        <f>VLOOKUP($A102,'Infrastructure Pivot'!$A$5:$T$340,2,FALSE)</f>
        <v>331685</v>
      </c>
      <c r="C102" s="30">
        <f>VLOOKUP($A102,'Infrastructure Pivot'!$A$5:$T$340,3,FALSE)</f>
        <v>169</v>
      </c>
      <c r="D102" s="30" t="str">
        <f>VLOOKUP($A102,'Infrastructure Pivot'!$A$5:$T$340,4,FALSE)</f>
        <v>Alaska Village Electric Cooperative</v>
      </c>
      <c r="E102" s="30" t="str">
        <f>VLOOKUP($A102,'Infrastructure Pivot'!$A$5:$T$340,5,FALSE)</f>
        <v>Teller</v>
      </c>
      <c r="F102" s="30" t="str">
        <f>VLOOKUP($A102,'Infrastructure Pivot'!$A$5:$T$340,6,FALSE)</f>
        <v>Teller_grid</v>
      </c>
      <c r="G102" s="30" t="str">
        <f>VLOOKUP($A102,'Infrastructure Pivot'!$A$5:$T$340,7,FALSE)</f>
        <v>Bering Straits</v>
      </c>
      <c r="H102" s="52">
        <f>SUMIFS('Infrastructure Pivot'!$V$5:$V$340,'Infrastructure Pivot'!$A$5:$A$340,'Table 2.1a 2021--Compile'!$A102)</f>
        <v>1.0499999999999998</v>
      </c>
      <c r="I102" s="52">
        <f>SUMIFS('Infrastructure Pivot'!$K$5:$K$340,'Infrastructure Pivot'!$A$5:$A$340,'Table 2.1a 2021--Compile'!$A102)+SUMIFS('Infrastructure Pivot'!$L$5:$L$340,'Infrastructure Pivot'!$A$5:$A$340,'Table 2.1a 2021--Compile'!$A102)+SUMIFS('Infrastructure Pivot'!$N$5:$N$340,'Infrastructure Pivot'!$A$5:$A$340,'Table 2.1a 2021--Compile'!$A102)+SUMIFS('Infrastructure Pivot'!$S$5:$S$340,'Infrastructure Pivot'!$A$5:$A$340,'Table 2.1a 2021--Compile'!$A102)</f>
        <v>0</v>
      </c>
      <c r="J102" s="52">
        <f>SUMIFS('Infrastructure Pivot'!$Q$5:$Q$340,'Infrastructure Pivot'!$A$5:$A$340,'Table 2.1a 2021--Compile'!$A102)</f>
        <v>1.0499999999999998</v>
      </c>
      <c r="K102" s="52">
        <f>SUMIFS('Infrastructure Pivot'!$P$5:$P$340,'Infrastructure Pivot'!$A$5:$A$340,'Table 2.1a 2021--Compile'!$A102)</f>
        <v>0</v>
      </c>
      <c r="L102" s="52">
        <f>SUMIFS('Infrastructure Pivot'!$T$5:$T$340,'Infrastructure Pivot'!$A$5:$A$340,'Table 2.1a 2021--Compile'!$A102)</f>
        <v>0</v>
      </c>
      <c r="M102" s="52">
        <f>SUMIFS('Infrastructure Pivot'!$R$5:$R$340,'Infrastructure Pivot'!$A$5:$A$340,'Table 2.1a 2021--Compile'!$A102)</f>
        <v>0</v>
      </c>
      <c r="N102" s="52">
        <f>SUMIFS('Infrastructure Pivot'!$I$5:$I$340,'Infrastructure Pivot'!$A$5:$A$340,'Table 2.1a 2021--Compile'!$A102)</f>
        <v>0</v>
      </c>
      <c r="O102" s="52">
        <f>SUMIFS('Infrastructure Pivot'!$M$5:$M$340,'Infrastructure Pivot'!$A$5:$A$340,'Table 2.1a 2021--Compile'!$A102)</f>
        <v>0</v>
      </c>
      <c r="P102" s="52" t="str">
        <f>VLOOKUP($A102,'Infrastructure FINAL 2023-11-13'!$A$2:$Q$1148,17,FALSE)</f>
        <v>AEA PH Assessment</v>
      </c>
      <c r="T102" s="53"/>
      <c r="U102" s="53"/>
      <c r="V102" s="53"/>
      <c r="W102" s="53"/>
    </row>
    <row r="103" spans="1:23" s="30" customFormat="1" x14ac:dyDescent="0.25">
      <c r="A103" s="59" t="s">
        <v>1141</v>
      </c>
      <c r="B103" s="30">
        <f>VLOOKUP($A103,'Infrastructure Pivot'!$A$5:$T$340,2,FALSE)</f>
        <v>331730</v>
      </c>
      <c r="C103" s="30">
        <f>VLOOKUP($A103,'Infrastructure Pivot'!$A$5:$T$340,3,FALSE)</f>
        <v>169</v>
      </c>
      <c r="D103" s="30" t="str">
        <f>VLOOKUP($A103,'Infrastructure Pivot'!$A$5:$T$340,4,FALSE)</f>
        <v>Alaska Village Electric Cooperative</v>
      </c>
      <c r="E103" s="30" t="str">
        <f>VLOOKUP($A103,'Infrastructure Pivot'!$A$5:$T$340,5,FALSE)</f>
        <v>Wales</v>
      </c>
      <c r="F103" s="30" t="str">
        <f>VLOOKUP($A103,'Infrastructure Pivot'!$A$5:$T$340,6,FALSE)</f>
        <v>Wales_grid</v>
      </c>
      <c r="G103" s="30" t="str">
        <f>VLOOKUP($A103,'Infrastructure Pivot'!$A$5:$T$340,7,FALSE)</f>
        <v>Bering Straits</v>
      </c>
      <c r="H103" s="52">
        <f>SUMIFS('Infrastructure Pivot'!$V$5:$V$340,'Infrastructure Pivot'!$A$5:$A$340,'Table 2.1a 2021--Compile'!$A103)</f>
        <v>0.495</v>
      </c>
      <c r="I103" s="52">
        <f>SUMIFS('Infrastructure Pivot'!$K$5:$K$340,'Infrastructure Pivot'!$A$5:$A$340,'Table 2.1a 2021--Compile'!$A103)+SUMIFS('Infrastructure Pivot'!$L$5:$L$340,'Infrastructure Pivot'!$A$5:$A$340,'Table 2.1a 2021--Compile'!$A103)+SUMIFS('Infrastructure Pivot'!$N$5:$N$340,'Infrastructure Pivot'!$A$5:$A$340,'Table 2.1a 2021--Compile'!$A103)+SUMIFS('Infrastructure Pivot'!$S$5:$S$340,'Infrastructure Pivot'!$A$5:$A$340,'Table 2.1a 2021--Compile'!$A103)</f>
        <v>0</v>
      </c>
      <c r="J103" s="52">
        <f>SUMIFS('Infrastructure Pivot'!$Q$5:$Q$340,'Infrastructure Pivot'!$A$5:$A$340,'Table 2.1a 2021--Compile'!$A103)</f>
        <v>0.495</v>
      </c>
      <c r="K103" s="52">
        <f>SUMIFS('Infrastructure Pivot'!$P$5:$P$340,'Infrastructure Pivot'!$A$5:$A$340,'Table 2.1a 2021--Compile'!$A103)</f>
        <v>0</v>
      </c>
      <c r="L103" s="52">
        <f>SUMIFS('Infrastructure Pivot'!$T$5:$T$340,'Infrastructure Pivot'!$A$5:$A$340,'Table 2.1a 2021--Compile'!$A103)</f>
        <v>0</v>
      </c>
      <c r="M103" s="52">
        <f>SUMIFS('Infrastructure Pivot'!$R$5:$R$340,'Infrastructure Pivot'!$A$5:$A$340,'Table 2.1a 2021--Compile'!$A103)</f>
        <v>0</v>
      </c>
      <c r="N103" s="52">
        <f>SUMIFS('Infrastructure Pivot'!$I$5:$I$340,'Infrastructure Pivot'!$A$5:$A$340,'Table 2.1a 2021--Compile'!$A103)</f>
        <v>0</v>
      </c>
      <c r="O103" s="52">
        <f>SUMIFS('Infrastructure Pivot'!$M$5:$M$340,'Infrastructure Pivot'!$A$5:$A$340,'Table 2.1a 2021--Compile'!$A103)</f>
        <v>0</v>
      </c>
      <c r="P103" s="52" t="str">
        <f>VLOOKUP($A103,'Infrastructure FINAL 2023-11-13'!$A$2:$Q$1148,17,FALSE)</f>
        <v>AEA PH Assessment</v>
      </c>
      <c r="T103" s="53"/>
      <c r="U103" s="53"/>
      <c r="V103" s="53"/>
      <c r="W103" s="53"/>
    </row>
    <row r="104" spans="1:23" s="30" customFormat="1" x14ac:dyDescent="0.25">
      <c r="A104" s="52" t="s">
        <v>868</v>
      </c>
      <c r="B104" s="30">
        <f>VLOOKUP($A104,'Infrastructure Pivot'!$A$5:$T$340,2,FALSE)</f>
        <v>331480</v>
      </c>
      <c r="C104" s="30">
        <f>VLOOKUP($A104,'Infrastructure Pivot'!$A$5:$T$340,3,FALSE)</f>
        <v>169</v>
      </c>
      <c r="D104" s="30" t="str">
        <f>VLOOKUP($A104,'Infrastructure Pivot'!$A$5:$T$340,4,FALSE)</f>
        <v>Alaska Village Electric Cooperative</v>
      </c>
      <c r="E104" s="30" t="str">
        <f>VLOOKUP($A104,'Infrastructure Pivot'!$A$5:$T$340,5,FALSE)</f>
        <v>New Stuyahok</v>
      </c>
      <c r="F104" s="30" t="str">
        <f>VLOOKUP($A104,'Infrastructure Pivot'!$A$5:$T$340,6,FALSE)</f>
        <v>New Stuyahok_grid</v>
      </c>
      <c r="G104" s="30" t="str">
        <f>VLOOKUP($A104,'Infrastructure Pivot'!$A$5:$T$340,7,FALSE)</f>
        <v>Bristol Bay</v>
      </c>
      <c r="H104" s="52">
        <f>SUMIFS('Infrastructure Pivot'!$V$5:$V$340,'Infrastructure Pivot'!$A$5:$A$340,'Table 2.1a 2021--Compile'!$A104)</f>
        <v>1.2310000000000001</v>
      </c>
      <c r="I104" s="52">
        <f>SUMIFS('Infrastructure Pivot'!$K$5:$K$340,'Infrastructure Pivot'!$A$5:$A$340,'Table 2.1a 2021--Compile'!$A104)+SUMIFS('Infrastructure Pivot'!$L$5:$L$340,'Infrastructure Pivot'!$A$5:$A$340,'Table 2.1a 2021--Compile'!$A104)+SUMIFS('Infrastructure Pivot'!$N$5:$N$340,'Infrastructure Pivot'!$A$5:$A$340,'Table 2.1a 2021--Compile'!$A104)+SUMIFS('Infrastructure Pivot'!$S$5:$S$340,'Infrastructure Pivot'!$A$5:$A$340,'Table 2.1a 2021--Compile'!$A104)</f>
        <v>0</v>
      </c>
      <c r="J104" s="52">
        <f>SUMIFS('Infrastructure Pivot'!$Q$5:$Q$340,'Infrastructure Pivot'!$A$5:$A$340,'Table 2.1a 2021--Compile'!$A104)</f>
        <v>1.2310000000000001</v>
      </c>
      <c r="K104" s="52">
        <f>SUMIFS('Infrastructure Pivot'!$P$5:$P$340,'Infrastructure Pivot'!$A$5:$A$340,'Table 2.1a 2021--Compile'!$A104)</f>
        <v>0</v>
      </c>
      <c r="L104" s="52">
        <f>SUMIFS('Infrastructure Pivot'!$T$5:$T$340,'Infrastructure Pivot'!$A$5:$A$340,'Table 2.1a 2021--Compile'!$A104)</f>
        <v>0</v>
      </c>
      <c r="M104" s="52">
        <f>SUMIFS('Infrastructure Pivot'!$R$5:$R$340,'Infrastructure Pivot'!$A$5:$A$340,'Table 2.1a 2021--Compile'!$A104)</f>
        <v>0</v>
      </c>
      <c r="N104" s="52">
        <f>SUMIFS('Infrastructure Pivot'!$I$5:$I$340,'Infrastructure Pivot'!$A$5:$A$340,'Table 2.1a 2021--Compile'!$A104)</f>
        <v>0</v>
      </c>
      <c r="O104" s="52">
        <f>SUMIFS('Infrastructure Pivot'!$M$5:$M$340,'Infrastructure Pivot'!$A$5:$A$340,'Table 2.1a 2021--Compile'!$A104)</f>
        <v>0</v>
      </c>
      <c r="P104" s="52" t="str">
        <f>VLOOKUP($A104,'Infrastructure FINAL 2023-11-13'!$A$2:$Q$1148,17,FALSE)</f>
        <v>EIA860</v>
      </c>
      <c r="Q104" s="30" t="str">
        <f>VLOOKUP(A104,Notes!$A$2:$F$272,6,FALSE)</f>
        <v/>
      </c>
      <c r="T104" s="53"/>
      <c r="U104" s="53"/>
      <c r="V104" s="53"/>
      <c r="W104" s="53"/>
    </row>
    <row r="105" spans="1:23" s="30" customFormat="1" x14ac:dyDescent="0.25">
      <c r="A105" s="52" t="s">
        <v>1091</v>
      </c>
      <c r="B105" s="30">
        <f>VLOOKUP($A105,'Infrastructure Pivot'!$A$5:$T$340,2,FALSE)</f>
        <v>331690</v>
      </c>
      <c r="C105" s="30">
        <f>VLOOKUP($A105,'Infrastructure Pivot'!$A$5:$T$340,3,FALSE)</f>
        <v>169</v>
      </c>
      <c r="D105" s="30" t="str">
        <f>VLOOKUP($A105,'Infrastructure Pivot'!$A$5:$T$340,4,FALSE)</f>
        <v>Alaska Village Electric Cooperative</v>
      </c>
      <c r="E105" s="30" t="str">
        <f>VLOOKUP($A105,'Infrastructure Pivot'!$A$5:$T$340,5,FALSE)</f>
        <v>Togiak</v>
      </c>
      <c r="F105" s="30" t="str">
        <f>VLOOKUP($A105,'Infrastructure Pivot'!$A$5:$T$340,6,FALSE)</f>
        <v>Togiak_grid</v>
      </c>
      <c r="G105" s="30" t="str">
        <f>VLOOKUP($A105,'Infrastructure Pivot'!$A$5:$T$340,7,FALSE)</f>
        <v>Bristol Bay</v>
      </c>
      <c r="H105" s="52">
        <f>SUMIFS('Infrastructure Pivot'!$V$5:$V$340,'Infrastructure Pivot'!$A$5:$A$340,'Table 2.1a 2021--Compile'!$A105)</f>
        <v>2.6339999999999999</v>
      </c>
      <c r="I105" s="52">
        <f>SUMIFS('Infrastructure Pivot'!$K$5:$K$340,'Infrastructure Pivot'!$A$5:$A$340,'Table 2.1a 2021--Compile'!$A105)+SUMIFS('Infrastructure Pivot'!$L$5:$L$340,'Infrastructure Pivot'!$A$5:$A$340,'Table 2.1a 2021--Compile'!$A105)+SUMIFS('Infrastructure Pivot'!$N$5:$N$340,'Infrastructure Pivot'!$A$5:$A$340,'Table 2.1a 2021--Compile'!$A105)+SUMIFS('Infrastructure Pivot'!$S$5:$S$340,'Infrastructure Pivot'!$A$5:$A$340,'Table 2.1a 2021--Compile'!$A105)</f>
        <v>0</v>
      </c>
      <c r="J105" s="52">
        <f>SUMIFS('Infrastructure Pivot'!$Q$5:$Q$340,'Infrastructure Pivot'!$A$5:$A$340,'Table 2.1a 2021--Compile'!$A105)</f>
        <v>2.6339999999999999</v>
      </c>
      <c r="K105" s="52">
        <f>SUMIFS('Infrastructure Pivot'!$P$5:$P$340,'Infrastructure Pivot'!$A$5:$A$340,'Table 2.1a 2021--Compile'!$A105)</f>
        <v>0</v>
      </c>
      <c r="L105" s="52">
        <f>SUMIFS('Infrastructure Pivot'!$T$5:$T$340,'Infrastructure Pivot'!$A$5:$A$340,'Table 2.1a 2021--Compile'!$A105)</f>
        <v>0</v>
      </c>
      <c r="M105" s="52">
        <f>SUMIFS('Infrastructure Pivot'!$R$5:$R$340,'Infrastructure Pivot'!$A$5:$A$340,'Table 2.1a 2021--Compile'!$A105)</f>
        <v>0</v>
      </c>
      <c r="N105" s="52">
        <f>SUMIFS('Infrastructure Pivot'!$I$5:$I$340,'Infrastructure Pivot'!$A$5:$A$340,'Table 2.1a 2021--Compile'!$A105)</f>
        <v>0</v>
      </c>
      <c r="O105" s="52">
        <f>SUMIFS('Infrastructure Pivot'!$M$5:$M$340,'Infrastructure Pivot'!$A$5:$A$340,'Table 2.1a 2021--Compile'!$A105)</f>
        <v>0</v>
      </c>
      <c r="P105" s="52" t="str">
        <f>VLOOKUP($A105,'Infrastructure FINAL 2023-11-13'!$A$2:$Q$1148,17,FALSE)</f>
        <v>EIA860</v>
      </c>
      <c r="Q105" s="30" t="str">
        <f>VLOOKUP(A105,Notes!$A$2:$F$272,6,FALSE)</f>
        <v>Togiak; Twin Hills</v>
      </c>
      <c r="T105" s="53"/>
      <c r="U105" s="53"/>
      <c r="V105" s="53"/>
      <c r="W105" s="53"/>
    </row>
    <row r="106" spans="1:23" s="30" customFormat="1" x14ac:dyDescent="0.25">
      <c r="A106" s="52" t="s">
        <v>918</v>
      </c>
      <c r="B106" s="30">
        <f>VLOOKUP($A106,'Infrastructure Pivot'!$A$5:$T$340,2,FALSE)</f>
        <v>331540</v>
      </c>
      <c r="C106" s="30">
        <f>VLOOKUP($A106,'Infrastructure Pivot'!$A$5:$T$340,3,FALSE)</f>
        <v>169</v>
      </c>
      <c r="D106" s="30" t="str">
        <f>VLOOKUP($A106,'Infrastructure Pivot'!$A$5:$T$340,4,FALSE)</f>
        <v>Alaska Village Electric Cooperative</v>
      </c>
      <c r="E106" s="30" t="str">
        <f>VLOOKUP($A106,'Infrastructure Pivot'!$A$5:$T$340,5,FALSE)</f>
        <v>Old Harbor</v>
      </c>
      <c r="F106" s="30" t="str">
        <f>VLOOKUP($A106,'Infrastructure Pivot'!$A$5:$T$340,6,FALSE)</f>
        <v>Old Harbor_grid</v>
      </c>
      <c r="G106" s="30" t="str">
        <f>VLOOKUP($A106,'Infrastructure Pivot'!$A$5:$T$340,7,FALSE)</f>
        <v>Kodiak</v>
      </c>
      <c r="H106" s="52">
        <f>SUMIFS('Infrastructure Pivot'!$V$5:$V$340,'Infrastructure Pivot'!$A$5:$A$340,'Table 2.1a 2021--Compile'!$A106)</f>
        <v>1</v>
      </c>
      <c r="I106" s="52">
        <f>SUMIFS('Infrastructure Pivot'!$K$5:$K$340,'Infrastructure Pivot'!$A$5:$A$340,'Table 2.1a 2021--Compile'!$A106)+SUMIFS('Infrastructure Pivot'!$L$5:$L$340,'Infrastructure Pivot'!$A$5:$A$340,'Table 2.1a 2021--Compile'!$A106)+SUMIFS('Infrastructure Pivot'!$N$5:$N$340,'Infrastructure Pivot'!$A$5:$A$340,'Table 2.1a 2021--Compile'!$A106)+SUMIFS('Infrastructure Pivot'!$S$5:$S$340,'Infrastructure Pivot'!$A$5:$A$340,'Table 2.1a 2021--Compile'!$A106)</f>
        <v>0</v>
      </c>
      <c r="J106" s="52">
        <f>SUMIFS('Infrastructure Pivot'!$Q$5:$Q$340,'Infrastructure Pivot'!$A$5:$A$340,'Table 2.1a 2021--Compile'!$A106)</f>
        <v>1</v>
      </c>
      <c r="K106" s="52">
        <f>SUMIFS('Infrastructure Pivot'!$P$5:$P$340,'Infrastructure Pivot'!$A$5:$A$340,'Table 2.1a 2021--Compile'!$A106)</f>
        <v>0</v>
      </c>
      <c r="L106" s="52">
        <f>SUMIFS('Infrastructure Pivot'!$T$5:$T$340,'Infrastructure Pivot'!$A$5:$A$340,'Table 2.1a 2021--Compile'!$A106)</f>
        <v>0</v>
      </c>
      <c r="M106" s="52">
        <f>SUMIFS('Infrastructure Pivot'!$R$5:$R$340,'Infrastructure Pivot'!$A$5:$A$340,'Table 2.1a 2021--Compile'!$A106)</f>
        <v>0</v>
      </c>
      <c r="N106" s="52">
        <f>SUMIFS('Infrastructure Pivot'!$I$5:$I$340,'Infrastructure Pivot'!$A$5:$A$340,'Table 2.1a 2021--Compile'!$A106)</f>
        <v>0</v>
      </c>
      <c r="O106" s="52">
        <f>SUMIFS('Infrastructure Pivot'!$M$5:$M$340,'Infrastructure Pivot'!$A$5:$A$340,'Table 2.1a 2021--Compile'!$A106)</f>
        <v>0</v>
      </c>
      <c r="P106" s="52" t="str">
        <f>VLOOKUP($A106,'Infrastructure FINAL 2023-11-13'!$A$2:$Q$1148,17,FALSE)</f>
        <v>AEA PH Assessment</v>
      </c>
      <c r="Q106" s="30" t="str">
        <f>VLOOKUP(A106,Notes!$A$2:$F$272,6,FALSE)</f>
        <v/>
      </c>
      <c r="T106" s="53"/>
      <c r="U106" s="53"/>
      <c r="V106" s="53"/>
      <c r="W106" s="53"/>
    </row>
    <row r="107" spans="1:23" s="30" customFormat="1" x14ac:dyDescent="0.25">
      <c r="A107" s="52" t="s">
        <v>386</v>
      </c>
      <c r="B107" s="30">
        <f>VLOOKUP($A107,'Infrastructure Pivot'!$A$5:$T$340,2,FALSE)</f>
        <v>331240</v>
      </c>
      <c r="C107" s="30">
        <f>VLOOKUP($A107,'Infrastructure Pivot'!$A$5:$T$340,3,FALSE)</f>
        <v>169</v>
      </c>
      <c r="D107" s="30" t="str">
        <f>VLOOKUP($A107,'Infrastructure Pivot'!$A$5:$T$340,4,FALSE)</f>
        <v>Alaska Village Electric Cooperative</v>
      </c>
      <c r="E107" s="30" t="str">
        <f>VLOOKUP($A107,'Infrastructure Pivot'!$A$5:$T$340,5,FALSE)</f>
        <v>Alakanuk</v>
      </c>
      <c r="F107" s="30" t="str">
        <f>VLOOKUP($A107,'Infrastructure Pivot'!$A$5:$T$340,6,FALSE)</f>
        <v>Alakanuk_grid</v>
      </c>
      <c r="G107" s="30" t="str">
        <f>VLOOKUP($A107,'Infrastructure Pivot'!$A$5:$T$340,7,FALSE)</f>
        <v>Lower Yukon-Kuskokwim</v>
      </c>
      <c r="H107" s="52">
        <f>SUMIFS('Infrastructure Pivot'!$V$5:$V$340,'Infrastructure Pivot'!$A$5:$A$340,'Table 2.1a 2021--Compile'!$A107)</f>
        <v>0.8</v>
      </c>
      <c r="I107" s="52">
        <f>SUMIFS('Infrastructure Pivot'!$K$5:$K$340,'Infrastructure Pivot'!$A$5:$A$340,'Table 2.1a 2021--Compile'!$A107)+SUMIFS('Infrastructure Pivot'!$L$5:$L$340,'Infrastructure Pivot'!$A$5:$A$340,'Table 2.1a 2021--Compile'!$A107)+SUMIFS('Infrastructure Pivot'!$N$5:$N$340,'Infrastructure Pivot'!$A$5:$A$340,'Table 2.1a 2021--Compile'!$A107)+SUMIFS('Infrastructure Pivot'!$S$5:$S$340,'Infrastructure Pivot'!$A$5:$A$340,'Table 2.1a 2021--Compile'!$A107)</f>
        <v>0</v>
      </c>
      <c r="J107" s="52">
        <f>SUMIFS('Infrastructure Pivot'!$Q$5:$Q$340,'Infrastructure Pivot'!$A$5:$A$340,'Table 2.1a 2021--Compile'!$A107)</f>
        <v>0.8</v>
      </c>
      <c r="K107" s="52">
        <f>SUMIFS('Infrastructure Pivot'!$P$5:$P$340,'Infrastructure Pivot'!$A$5:$A$340,'Table 2.1a 2021--Compile'!$A107)</f>
        <v>0</v>
      </c>
      <c r="L107" s="52">
        <f>SUMIFS('Infrastructure Pivot'!$T$5:$T$340,'Infrastructure Pivot'!$A$5:$A$340,'Table 2.1a 2021--Compile'!$A107)</f>
        <v>0</v>
      </c>
      <c r="M107" s="52">
        <f>SUMIFS('Infrastructure Pivot'!$R$5:$R$340,'Infrastructure Pivot'!$A$5:$A$340,'Table 2.1a 2021--Compile'!$A107)</f>
        <v>0</v>
      </c>
      <c r="N107" s="52">
        <f>SUMIFS('Infrastructure Pivot'!$I$5:$I$340,'Infrastructure Pivot'!$A$5:$A$340,'Table 2.1a 2021--Compile'!$A107)</f>
        <v>0</v>
      </c>
      <c r="O107" s="52">
        <f>SUMIFS('Infrastructure Pivot'!$M$5:$M$340,'Infrastructure Pivot'!$A$5:$A$340,'Table 2.1a 2021--Compile'!$A107)</f>
        <v>0</v>
      </c>
      <c r="P107" s="52" t="str">
        <f>VLOOKUP($A107,'Infrastructure FINAL 2023-11-13'!$A$2:$Q$1148,17,FALSE)</f>
        <v>EIA860</v>
      </c>
      <c r="Q107" s="30" t="str">
        <f>VLOOKUP(A107,Notes!$A$2:$F$272,6,FALSE)</f>
        <v/>
      </c>
      <c r="T107" s="53"/>
      <c r="U107" s="53"/>
      <c r="V107" s="53"/>
      <c r="W107" s="53"/>
    </row>
    <row r="108" spans="1:23" s="30" customFormat="1" x14ac:dyDescent="0.25">
      <c r="A108" s="52" t="s">
        <v>528</v>
      </c>
      <c r="B108" s="30">
        <f>VLOOKUP($A108,'Infrastructure Pivot'!$A$5:$T$340,2,FALSE)</f>
        <v>331280</v>
      </c>
      <c r="C108" s="30">
        <f>VLOOKUP($A108,'Infrastructure Pivot'!$A$5:$T$340,3,FALSE)</f>
        <v>169</v>
      </c>
      <c r="D108" s="30" t="str">
        <f>VLOOKUP($A108,'Infrastructure Pivot'!$A$5:$T$340,4,FALSE)</f>
        <v>Alaska Village Electric Cooperative</v>
      </c>
      <c r="E108" s="30" t="str">
        <f>VLOOKUP($A108,'Infrastructure Pivot'!$A$5:$T$340,5,FALSE)</f>
        <v>Chevak</v>
      </c>
      <c r="F108" s="30" t="str">
        <f>VLOOKUP($A108,'Infrastructure Pivot'!$A$5:$T$340,6,FALSE)</f>
        <v>Chevak_grid</v>
      </c>
      <c r="G108" s="30" t="str">
        <f>VLOOKUP($A108,'Infrastructure Pivot'!$A$5:$T$340,7,FALSE)</f>
        <v>Lower Yukon-Kuskokwim</v>
      </c>
      <c r="H108" s="52">
        <f>SUMIFS('Infrastructure Pivot'!$V$5:$V$340,'Infrastructure Pivot'!$A$5:$A$340,'Table 2.1a 2021--Compile'!$A108)</f>
        <v>2.2000000000000002</v>
      </c>
      <c r="I108" s="52">
        <f>SUMIFS('Infrastructure Pivot'!$K$5:$K$340,'Infrastructure Pivot'!$A$5:$A$340,'Table 2.1a 2021--Compile'!$A108)+SUMIFS('Infrastructure Pivot'!$L$5:$L$340,'Infrastructure Pivot'!$A$5:$A$340,'Table 2.1a 2021--Compile'!$A108)+SUMIFS('Infrastructure Pivot'!$N$5:$N$340,'Infrastructure Pivot'!$A$5:$A$340,'Table 2.1a 2021--Compile'!$A108)+SUMIFS('Infrastructure Pivot'!$S$5:$S$340,'Infrastructure Pivot'!$A$5:$A$340,'Table 2.1a 2021--Compile'!$A108)</f>
        <v>0</v>
      </c>
      <c r="J108" s="52">
        <f>SUMIFS('Infrastructure Pivot'!$Q$5:$Q$340,'Infrastructure Pivot'!$A$5:$A$340,'Table 2.1a 2021--Compile'!$A108)</f>
        <v>1.8</v>
      </c>
      <c r="K108" s="52">
        <f>SUMIFS('Infrastructure Pivot'!$P$5:$P$340,'Infrastructure Pivot'!$A$5:$A$340,'Table 2.1a 2021--Compile'!$A108)</f>
        <v>0</v>
      </c>
      <c r="L108" s="52">
        <f>SUMIFS('Infrastructure Pivot'!$T$5:$T$340,'Infrastructure Pivot'!$A$5:$A$340,'Table 2.1a 2021--Compile'!$A108)</f>
        <v>0.4</v>
      </c>
      <c r="M108" s="52">
        <f>SUMIFS('Infrastructure Pivot'!$R$5:$R$340,'Infrastructure Pivot'!$A$5:$A$340,'Table 2.1a 2021--Compile'!$A108)</f>
        <v>0</v>
      </c>
      <c r="N108" s="52">
        <f>SUMIFS('Infrastructure Pivot'!$I$5:$I$340,'Infrastructure Pivot'!$A$5:$A$340,'Table 2.1a 2021--Compile'!$A108)</f>
        <v>0</v>
      </c>
      <c r="O108" s="52">
        <f>SUMIFS('Infrastructure Pivot'!$M$5:$M$340,'Infrastructure Pivot'!$A$5:$A$340,'Table 2.1a 2021--Compile'!$A108)</f>
        <v>0</v>
      </c>
      <c r="P108" s="52" t="str">
        <f>VLOOKUP($A108,'Infrastructure FINAL 2023-11-13'!$A$2:$Q$1148,17,FALSE)</f>
        <v>EIA860</v>
      </c>
      <c r="Q108" s="30" t="str">
        <f>VLOOKUP(A108,Notes!$A$2:$F$272,6,FALSE)</f>
        <v/>
      </c>
      <c r="T108" s="53"/>
      <c r="U108" s="53"/>
      <c r="V108" s="53"/>
      <c r="W108" s="53"/>
    </row>
    <row r="109" spans="1:23" s="30" customFormat="1" x14ac:dyDescent="0.25">
      <c r="A109" s="52" t="s">
        <v>602</v>
      </c>
      <c r="B109" s="30">
        <f>VLOOKUP($A109,'Infrastructure Pivot'!$A$5:$T$340,2,FALSE)</f>
        <v>331290</v>
      </c>
      <c r="C109" s="30">
        <f>VLOOKUP($A109,'Infrastructure Pivot'!$A$5:$T$340,3,FALSE)</f>
        <v>169</v>
      </c>
      <c r="D109" s="30" t="str">
        <f>VLOOKUP($A109,'Infrastructure Pivot'!$A$5:$T$340,4,FALSE)</f>
        <v>Alaska Village Electric Cooperative</v>
      </c>
      <c r="E109" s="30" t="str">
        <f>VLOOKUP($A109,'Infrastructure Pivot'!$A$5:$T$340,5,FALSE)</f>
        <v>Eek</v>
      </c>
      <c r="F109" s="30" t="str">
        <f>VLOOKUP($A109,'Infrastructure Pivot'!$A$5:$T$340,6,FALSE)</f>
        <v>Eek_grid</v>
      </c>
      <c r="G109" s="30" t="str">
        <f>VLOOKUP($A109,'Infrastructure Pivot'!$A$5:$T$340,7,FALSE)</f>
        <v>Lower Yukon-Kuskokwim</v>
      </c>
      <c r="H109" s="52">
        <f>SUMIFS('Infrastructure Pivot'!$V$5:$V$340,'Infrastructure Pivot'!$A$5:$A$340,'Table 2.1a 2021--Compile'!$A109)</f>
        <v>1.1199999999999999</v>
      </c>
      <c r="I109" s="52">
        <f>SUMIFS('Infrastructure Pivot'!$K$5:$K$340,'Infrastructure Pivot'!$A$5:$A$340,'Table 2.1a 2021--Compile'!$A109)+SUMIFS('Infrastructure Pivot'!$L$5:$L$340,'Infrastructure Pivot'!$A$5:$A$340,'Table 2.1a 2021--Compile'!$A109)+SUMIFS('Infrastructure Pivot'!$N$5:$N$340,'Infrastructure Pivot'!$A$5:$A$340,'Table 2.1a 2021--Compile'!$A109)+SUMIFS('Infrastructure Pivot'!$S$5:$S$340,'Infrastructure Pivot'!$A$5:$A$340,'Table 2.1a 2021--Compile'!$A109)</f>
        <v>0</v>
      </c>
      <c r="J109" s="52">
        <f>SUMIFS('Infrastructure Pivot'!$Q$5:$Q$340,'Infrastructure Pivot'!$A$5:$A$340,'Table 2.1a 2021--Compile'!$A109)</f>
        <v>1.1199999999999999</v>
      </c>
      <c r="K109" s="52">
        <f>SUMIFS('Infrastructure Pivot'!$P$5:$P$340,'Infrastructure Pivot'!$A$5:$A$340,'Table 2.1a 2021--Compile'!$A109)</f>
        <v>0</v>
      </c>
      <c r="L109" s="52">
        <f>SUMIFS('Infrastructure Pivot'!$T$5:$T$340,'Infrastructure Pivot'!$A$5:$A$340,'Table 2.1a 2021--Compile'!$A109)</f>
        <v>0</v>
      </c>
      <c r="M109" s="52">
        <f>SUMIFS('Infrastructure Pivot'!$R$5:$R$340,'Infrastructure Pivot'!$A$5:$A$340,'Table 2.1a 2021--Compile'!$A109)</f>
        <v>0</v>
      </c>
      <c r="N109" s="52">
        <f>SUMIFS('Infrastructure Pivot'!$I$5:$I$340,'Infrastructure Pivot'!$A$5:$A$340,'Table 2.1a 2021--Compile'!$A109)</f>
        <v>0</v>
      </c>
      <c r="O109" s="52">
        <f>SUMIFS('Infrastructure Pivot'!$M$5:$M$340,'Infrastructure Pivot'!$A$5:$A$340,'Table 2.1a 2021--Compile'!$A109)</f>
        <v>0</v>
      </c>
      <c r="P109" s="52" t="str">
        <f>VLOOKUP($A109,'Infrastructure FINAL 2023-11-13'!$A$2:$Q$1148,17,FALSE)</f>
        <v>AEA PH Assessment</v>
      </c>
      <c r="Q109" s="30" t="str">
        <f>VLOOKUP(A109,Notes!$A$2:$F$272,6,FALSE)</f>
        <v/>
      </c>
      <c r="T109" s="53"/>
      <c r="U109" s="53"/>
      <c r="V109" s="53"/>
      <c r="W109" s="53"/>
    </row>
    <row r="110" spans="1:23" s="30" customFormat="1" x14ac:dyDescent="0.25">
      <c r="A110" s="52" t="s">
        <v>628</v>
      </c>
      <c r="B110" s="30">
        <f>VLOOKUP($A110,'Infrastructure Pivot'!$A$5:$T$340,2,FALSE)</f>
        <v>331310</v>
      </c>
      <c r="C110" s="30">
        <f>VLOOKUP($A110,'Infrastructure Pivot'!$A$5:$T$340,3,FALSE)</f>
        <v>169</v>
      </c>
      <c r="D110" s="30" t="str">
        <f>VLOOKUP($A110,'Infrastructure Pivot'!$A$5:$T$340,4,FALSE)</f>
        <v>Alaska Village Electric Cooperative</v>
      </c>
      <c r="E110" s="30" t="str">
        <f>VLOOKUP($A110,'Infrastructure Pivot'!$A$5:$T$340,5,FALSE)</f>
        <v>Emmonak</v>
      </c>
      <c r="F110" s="30" t="str">
        <f>VLOOKUP($A110,'Infrastructure Pivot'!$A$5:$T$340,6,FALSE)</f>
        <v>Emmonak_grid</v>
      </c>
      <c r="G110" s="30" t="str">
        <f>VLOOKUP($A110,'Infrastructure Pivot'!$A$5:$T$340,7,FALSE)</f>
        <v>Lower Yukon-Kuskokwim</v>
      </c>
      <c r="H110" s="52">
        <f>SUMIFS('Infrastructure Pivot'!$V$5:$V$340,'Infrastructure Pivot'!$A$5:$A$340,'Table 2.1a 2021--Compile'!$A110)</f>
        <v>3.5999999999999996</v>
      </c>
      <c r="I110" s="52">
        <f>SUMIFS('Infrastructure Pivot'!$K$5:$K$340,'Infrastructure Pivot'!$A$5:$A$340,'Table 2.1a 2021--Compile'!$A110)+SUMIFS('Infrastructure Pivot'!$L$5:$L$340,'Infrastructure Pivot'!$A$5:$A$340,'Table 2.1a 2021--Compile'!$A110)+SUMIFS('Infrastructure Pivot'!$N$5:$N$340,'Infrastructure Pivot'!$A$5:$A$340,'Table 2.1a 2021--Compile'!$A110)+SUMIFS('Infrastructure Pivot'!$S$5:$S$340,'Infrastructure Pivot'!$A$5:$A$340,'Table 2.1a 2021--Compile'!$A110)</f>
        <v>0</v>
      </c>
      <c r="J110" s="52">
        <f>SUMIFS('Infrastructure Pivot'!$Q$5:$Q$340,'Infrastructure Pivot'!$A$5:$A$340,'Table 2.1a 2021--Compile'!$A110)</f>
        <v>3.1999999999999997</v>
      </c>
      <c r="K110" s="52">
        <f>SUMIFS('Infrastructure Pivot'!$P$5:$P$340,'Infrastructure Pivot'!$A$5:$A$340,'Table 2.1a 2021--Compile'!$A110)</f>
        <v>0</v>
      </c>
      <c r="L110" s="52">
        <f>SUMIFS('Infrastructure Pivot'!$T$5:$T$340,'Infrastructure Pivot'!$A$5:$A$340,'Table 2.1a 2021--Compile'!$A110)</f>
        <v>0.4</v>
      </c>
      <c r="M110" s="52">
        <f>SUMIFS('Infrastructure Pivot'!$R$5:$R$340,'Infrastructure Pivot'!$A$5:$A$340,'Table 2.1a 2021--Compile'!$A110)</f>
        <v>0</v>
      </c>
      <c r="N110" s="52">
        <f>SUMIFS('Infrastructure Pivot'!$I$5:$I$340,'Infrastructure Pivot'!$A$5:$A$340,'Table 2.1a 2021--Compile'!$A110)</f>
        <v>0</v>
      </c>
      <c r="O110" s="52">
        <f>SUMIFS('Infrastructure Pivot'!$M$5:$M$340,'Infrastructure Pivot'!$A$5:$A$340,'Table 2.1a 2021--Compile'!$A110)</f>
        <v>0</v>
      </c>
      <c r="P110" s="52" t="str">
        <f>VLOOKUP($A110,'Infrastructure FINAL 2023-11-13'!$A$2:$Q$1148,17,FALSE)</f>
        <v>EIA860</v>
      </c>
      <c r="Q110" s="30" t="str">
        <f>VLOOKUP(A110,Notes!$A$2:$F$272,6,FALSE)</f>
        <v>Emmonak; Alakanuk</v>
      </c>
      <c r="T110" s="53"/>
      <c r="U110" s="53"/>
      <c r="V110" s="53"/>
      <c r="W110" s="53"/>
    </row>
    <row r="111" spans="1:23" s="30" customFormat="1" x14ac:dyDescent="0.25">
      <c r="A111" s="52" t="s">
        <v>675</v>
      </c>
      <c r="B111" s="30">
        <f>VLOOKUP($A111,'Infrastructure Pivot'!$A$5:$T$340,2,FALSE)</f>
        <v>331330</v>
      </c>
      <c r="C111" s="30">
        <f>VLOOKUP($A111,'Infrastructure Pivot'!$A$5:$T$340,3,FALSE)</f>
        <v>169</v>
      </c>
      <c r="D111" s="30" t="str">
        <f>VLOOKUP($A111,'Infrastructure Pivot'!$A$5:$T$340,4,FALSE)</f>
        <v>Alaska Village Electric Cooperative</v>
      </c>
      <c r="E111" s="30" t="str">
        <f>VLOOKUP($A111,'Infrastructure Pivot'!$A$5:$T$340,5,FALSE)</f>
        <v>Goodnews Bay</v>
      </c>
      <c r="F111" s="30" t="str">
        <f>VLOOKUP($A111,'Infrastructure Pivot'!$A$5:$T$340,6,FALSE)</f>
        <v>Goodnews Bay_grid</v>
      </c>
      <c r="G111" s="30" t="str">
        <f>VLOOKUP($A111,'Infrastructure Pivot'!$A$5:$T$340,7,FALSE)</f>
        <v>Lower Yukon-Kuskokwim</v>
      </c>
      <c r="H111" s="52">
        <f>SUMIFS('Infrastructure Pivot'!$V$5:$V$340,'Infrastructure Pivot'!$A$5:$A$340,'Table 2.1a 2021--Compile'!$A111)</f>
        <v>0.64200000000000002</v>
      </c>
      <c r="I111" s="52">
        <f>SUMIFS('Infrastructure Pivot'!$K$5:$K$340,'Infrastructure Pivot'!$A$5:$A$340,'Table 2.1a 2021--Compile'!$A111)+SUMIFS('Infrastructure Pivot'!$L$5:$L$340,'Infrastructure Pivot'!$A$5:$A$340,'Table 2.1a 2021--Compile'!$A111)+SUMIFS('Infrastructure Pivot'!$N$5:$N$340,'Infrastructure Pivot'!$A$5:$A$340,'Table 2.1a 2021--Compile'!$A111)+SUMIFS('Infrastructure Pivot'!$S$5:$S$340,'Infrastructure Pivot'!$A$5:$A$340,'Table 2.1a 2021--Compile'!$A111)</f>
        <v>0</v>
      </c>
      <c r="J111" s="52">
        <f>SUMIFS('Infrastructure Pivot'!$Q$5:$Q$340,'Infrastructure Pivot'!$A$5:$A$340,'Table 2.1a 2021--Compile'!$A111)</f>
        <v>0.64200000000000002</v>
      </c>
      <c r="K111" s="52">
        <f>SUMIFS('Infrastructure Pivot'!$P$5:$P$340,'Infrastructure Pivot'!$A$5:$A$340,'Table 2.1a 2021--Compile'!$A111)</f>
        <v>0</v>
      </c>
      <c r="L111" s="52">
        <f>SUMIFS('Infrastructure Pivot'!$T$5:$T$340,'Infrastructure Pivot'!$A$5:$A$340,'Table 2.1a 2021--Compile'!$A111)</f>
        <v>0</v>
      </c>
      <c r="M111" s="52">
        <f>SUMIFS('Infrastructure Pivot'!$R$5:$R$340,'Infrastructure Pivot'!$A$5:$A$340,'Table 2.1a 2021--Compile'!$A111)</f>
        <v>0</v>
      </c>
      <c r="N111" s="52">
        <f>SUMIFS('Infrastructure Pivot'!$I$5:$I$340,'Infrastructure Pivot'!$A$5:$A$340,'Table 2.1a 2021--Compile'!$A111)</f>
        <v>0</v>
      </c>
      <c r="O111" s="52">
        <f>SUMIFS('Infrastructure Pivot'!$M$5:$M$340,'Infrastructure Pivot'!$A$5:$A$340,'Table 2.1a 2021--Compile'!$A111)</f>
        <v>0</v>
      </c>
      <c r="P111" s="52" t="str">
        <f>VLOOKUP($A111,'Infrastructure FINAL 2023-11-13'!$A$2:$Q$1148,17,FALSE)</f>
        <v>AEA PH Assessment</v>
      </c>
      <c r="Q111" s="30" t="str">
        <f>VLOOKUP(A111,Notes!$A$2:$F$272,6,FALSE)</f>
        <v/>
      </c>
      <c r="T111" s="53"/>
      <c r="U111" s="53"/>
      <c r="V111" s="53"/>
      <c r="W111" s="53"/>
    </row>
    <row r="112" spans="1:23" s="30" customFormat="1" x14ac:dyDescent="0.25">
      <c r="A112" s="52" t="s">
        <v>701</v>
      </c>
      <c r="B112" s="30">
        <f>VLOOKUP($A112,'Infrastructure Pivot'!$A$5:$T$340,2,FALSE)</f>
        <v>331360</v>
      </c>
      <c r="C112" s="30">
        <f>VLOOKUP($A112,'Infrastructure Pivot'!$A$5:$T$340,3,FALSE)</f>
        <v>169</v>
      </c>
      <c r="D112" s="30" t="str">
        <f>VLOOKUP($A112,'Infrastructure Pivot'!$A$5:$T$340,4,FALSE)</f>
        <v>Alaska Village Electric Cooperative</v>
      </c>
      <c r="E112" s="30" t="str">
        <f>VLOOKUP($A112,'Infrastructure Pivot'!$A$5:$T$340,5,FALSE)</f>
        <v>Hooper Bay</v>
      </c>
      <c r="F112" s="30" t="str">
        <f>VLOOKUP($A112,'Infrastructure Pivot'!$A$5:$T$340,6,FALSE)</f>
        <v>Hooper Bay_grid</v>
      </c>
      <c r="G112" s="30" t="str">
        <f>VLOOKUP($A112,'Infrastructure Pivot'!$A$5:$T$340,7,FALSE)</f>
        <v>Lower Yukon-Kuskokwim</v>
      </c>
      <c r="H112" s="52">
        <f>SUMIFS('Infrastructure Pivot'!$V$5:$V$340,'Infrastructure Pivot'!$A$5:$A$340,'Table 2.1a 2021--Compile'!$A112)</f>
        <v>2.5</v>
      </c>
      <c r="I112" s="52">
        <f>SUMIFS('Infrastructure Pivot'!$K$5:$K$340,'Infrastructure Pivot'!$A$5:$A$340,'Table 2.1a 2021--Compile'!$A112)+SUMIFS('Infrastructure Pivot'!$L$5:$L$340,'Infrastructure Pivot'!$A$5:$A$340,'Table 2.1a 2021--Compile'!$A112)+SUMIFS('Infrastructure Pivot'!$N$5:$N$340,'Infrastructure Pivot'!$A$5:$A$340,'Table 2.1a 2021--Compile'!$A112)+SUMIFS('Infrastructure Pivot'!$S$5:$S$340,'Infrastructure Pivot'!$A$5:$A$340,'Table 2.1a 2021--Compile'!$A112)</f>
        <v>0</v>
      </c>
      <c r="J112" s="52">
        <f>SUMIFS('Infrastructure Pivot'!$Q$5:$Q$340,'Infrastructure Pivot'!$A$5:$A$340,'Table 2.1a 2021--Compile'!$A112)</f>
        <v>2.2000000000000002</v>
      </c>
      <c r="K112" s="52">
        <f>SUMIFS('Infrastructure Pivot'!$P$5:$P$340,'Infrastructure Pivot'!$A$5:$A$340,'Table 2.1a 2021--Compile'!$A112)</f>
        <v>0</v>
      </c>
      <c r="L112" s="52">
        <f>SUMIFS('Infrastructure Pivot'!$T$5:$T$340,'Infrastructure Pivot'!$A$5:$A$340,'Table 2.1a 2021--Compile'!$A112)</f>
        <v>0.3</v>
      </c>
      <c r="M112" s="52">
        <f>SUMIFS('Infrastructure Pivot'!$R$5:$R$340,'Infrastructure Pivot'!$A$5:$A$340,'Table 2.1a 2021--Compile'!$A112)</f>
        <v>0</v>
      </c>
      <c r="N112" s="52">
        <f>SUMIFS('Infrastructure Pivot'!$I$5:$I$340,'Infrastructure Pivot'!$A$5:$A$340,'Table 2.1a 2021--Compile'!$A112)</f>
        <v>0</v>
      </c>
      <c r="O112" s="52">
        <f>SUMIFS('Infrastructure Pivot'!$M$5:$M$340,'Infrastructure Pivot'!$A$5:$A$340,'Table 2.1a 2021--Compile'!$A112)</f>
        <v>0</v>
      </c>
      <c r="P112" s="52" t="str">
        <f>VLOOKUP($A112,'Infrastructure FINAL 2023-11-13'!$A$2:$Q$1148,17,FALSE)</f>
        <v>EIA860</v>
      </c>
      <c r="Q112" s="30" t="str">
        <f>VLOOKUP(A112,Notes!$A$2:$F$272,6,FALSE)</f>
        <v/>
      </c>
      <c r="T112" s="53"/>
      <c r="U112" s="53"/>
      <c r="V112" s="53"/>
      <c r="W112" s="53"/>
    </row>
    <row r="113" spans="1:23" s="30" customFormat="1" x14ac:dyDescent="0.25">
      <c r="A113" s="52" t="s">
        <v>746</v>
      </c>
      <c r="B113" s="30">
        <f>VLOOKUP($A113,'Infrastructure Pivot'!$A$5:$T$340,2,FALSE)</f>
        <v>331390</v>
      </c>
      <c r="C113" s="30">
        <f>VLOOKUP($A113,'Infrastructure Pivot'!$A$5:$T$340,3,FALSE)</f>
        <v>169</v>
      </c>
      <c r="D113" s="30" t="str">
        <f>VLOOKUP($A113,'Infrastructure Pivot'!$A$5:$T$340,4,FALSE)</f>
        <v>Alaska Village Electric Cooperative</v>
      </c>
      <c r="E113" s="30" t="str">
        <f>VLOOKUP($A113,'Infrastructure Pivot'!$A$5:$T$340,5,FALSE)</f>
        <v>Kasigluk</v>
      </c>
      <c r="F113" s="30" t="str">
        <f>VLOOKUP($A113,'Infrastructure Pivot'!$A$5:$T$340,6,FALSE)</f>
        <v>Kasigluk_grid</v>
      </c>
      <c r="G113" s="30" t="str">
        <f>VLOOKUP($A113,'Infrastructure Pivot'!$A$5:$T$340,7,FALSE)</f>
        <v>Lower Yukon-Kuskokwim</v>
      </c>
      <c r="H113" s="52">
        <f>SUMIFS('Infrastructure Pivot'!$V$5:$V$340,'Infrastructure Pivot'!$A$5:$A$340,'Table 2.1a 2021--Compile'!$A113)</f>
        <v>3.306</v>
      </c>
      <c r="I113" s="52">
        <f>SUMIFS('Infrastructure Pivot'!$K$5:$K$340,'Infrastructure Pivot'!$A$5:$A$340,'Table 2.1a 2021--Compile'!$A113)+SUMIFS('Infrastructure Pivot'!$L$5:$L$340,'Infrastructure Pivot'!$A$5:$A$340,'Table 2.1a 2021--Compile'!$A113)+SUMIFS('Infrastructure Pivot'!$N$5:$N$340,'Infrastructure Pivot'!$A$5:$A$340,'Table 2.1a 2021--Compile'!$A113)+SUMIFS('Infrastructure Pivot'!$S$5:$S$340,'Infrastructure Pivot'!$A$5:$A$340,'Table 2.1a 2021--Compile'!$A113)</f>
        <v>0</v>
      </c>
      <c r="J113" s="52">
        <f>SUMIFS('Infrastructure Pivot'!$Q$5:$Q$340,'Infrastructure Pivot'!$A$5:$A$340,'Table 2.1a 2021--Compile'!$A113)</f>
        <v>3.0060000000000002</v>
      </c>
      <c r="K113" s="52">
        <f>SUMIFS('Infrastructure Pivot'!$P$5:$P$340,'Infrastructure Pivot'!$A$5:$A$340,'Table 2.1a 2021--Compile'!$A113)</f>
        <v>0</v>
      </c>
      <c r="L113" s="52">
        <f>SUMIFS('Infrastructure Pivot'!$T$5:$T$340,'Infrastructure Pivot'!$A$5:$A$340,'Table 2.1a 2021--Compile'!$A113)</f>
        <v>0.3</v>
      </c>
      <c r="M113" s="52">
        <f>SUMIFS('Infrastructure Pivot'!$R$5:$R$340,'Infrastructure Pivot'!$A$5:$A$340,'Table 2.1a 2021--Compile'!$A113)</f>
        <v>0</v>
      </c>
      <c r="N113" s="52">
        <f>SUMIFS('Infrastructure Pivot'!$I$5:$I$340,'Infrastructure Pivot'!$A$5:$A$340,'Table 2.1a 2021--Compile'!$A113)</f>
        <v>0</v>
      </c>
      <c r="O113" s="52">
        <f>SUMIFS('Infrastructure Pivot'!$M$5:$M$340,'Infrastructure Pivot'!$A$5:$A$340,'Table 2.1a 2021--Compile'!$A113)</f>
        <v>0</v>
      </c>
      <c r="P113" s="52" t="str">
        <f>VLOOKUP($A113,'Infrastructure FINAL 2023-11-13'!$A$2:$Q$1148,17,FALSE)</f>
        <v>EIA860</v>
      </c>
      <c r="Q113" s="30" t="str">
        <f>VLOOKUP(A113,Notes!$A$2:$F$272,6,FALSE)</f>
        <v>Kasigluk; Nunapitchuk</v>
      </c>
      <c r="T113" s="53"/>
      <c r="U113" s="53"/>
      <c r="V113" s="53"/>
      <c r="W113" s="53"/>
    </row>
    <row r="114" spans="1:23" s="30" customFormat="1" x14ac:dyDescent="0.25">
      <c r="A114" s="52" t="s">
        <v>835</v>
      </c>
      <c r="B114" s="30">
        <f>VLOOKUP($A114,'Infrastructure Pivot'!$A$5:$T$340,2,FALSE)</f>
        <v>331440</v>
      </c>
      <c r="C114" s="30">
        <f>VLOOKUP($A114,'Infrastructure Pivot'!$A$5:$T$340,3,FALSE)</f>
        <v>169</v>
      </c>
      <c r="D114" s="30" t="str">
        <f>VLOOKUP($A114,'Infrastructure Pivot'!$A$5:$T$340,4,FALSE)</f>
        <v>Alaska Village Electric Cooperative</v>
      </c>
      <c r="E114" s="30" t="str">
        <f>VLOOKUP($A114,'Infrastructure Pivot'!$A$5:$T$340,5,FALSE)</f>
        <v>Marshall</v>
      </c>
      <c r="F114" s="30" t="str">
        <f>VLOOKUP($A114,'Infrastructure Pivot'!$A$5:$T$340,6,FALSE)</f>
        <v>Marshall_grid</v>
      </c>
      <c r="G114" s="30" t="str">
        <f>VLOOKUP($A114,'Infrastructure Pivot'!$A$5:$T$340,7,FALSE)</f>
        <v>Lower Yukon-Kuskokwim</v>
      </c>
      <c r="H114" s="52">
        <f>SUMIFS('Infrastructure Pivot'!$V$5:$V$340,'Infrastructure Pivot'!$A$5:$A$340,'Table 2.1a 2021--Compile'!$A114)</f>
        <v>1.1499999999999999</v>
      </c>
      <c r="I114" s="52">
        <f>SUMIFS('Infrastructure Pivot'!$K$5:$K$340,'Infrastructure Pivot'!$A$5:$A$340,'Table 2.1a 2021--Compile'!$A114)+SUMIFS('Infrastructure Pivot'!$L$5:$L$340,'Infrastructure Pivot'!$A$5:$A$340,'Table 2.1a 2021--Compile'!$A114)+SUMIFS('Infrastructure Pivot'!$N$5:$N$340,'Infrastructure Pivot'!$A$5:$A$340,'Table 2.1a 2021--Compile'!$A114)+SUMIFS('Infrastructure Pivot'!$S$5:$S$340,'Infrastructure Pivot'!$A$5:$A$340,'Table 2.1a 2021--Compile'!$A114)</f>
        <v>0</v>
      </c>
      <c r="J114" s="52">
        <f>SUMIFS('Infrastructure Pivot'!$Q$5:$Q$340,'Infrastructure Pivot'!$A$5:$A$340,'Table 2.1a 2021--Compile'!$A114)</f>
        <v>1.1499999999999999</v>
      </c>
      <c r="K114" s="52">
        <f>SUMIFS('Infrastructure Pivot'!$P$5:$P$340,'Infrastructure Pivot'!$A$5:$A$340,'Table 2.1a 2021--Compile'!$A114)</f>
        <v>0</v>
      </c>
      <c r="L114" s="52">
        <f>SUMIFS('Infrastructure Pivot'!$T$5:$T$340,'Infrastructure Pivot'!$A$5:$A$340,'Table 2.1a 2021--Compile'!$A114)</f>
        <v>0</v>
      </c>
      <c r="M114" s="52">
        <f>SUMIFS('Infrastructure Pivot'!$R$5:$R$340,'Infrastructure Pivot'!$A$5:$A$340,'Table 2.1a 2021--Compile'!$A114)</f>
        <v>0</v>
      </c>
      <c r="N114" s="52">
        <f>SUMIFS('Infrastructure Pivot'!$I$5:$I$340,'Infrastructure Pivot'!$A$5:$A$340,'Table 2.1a 2021--Compile'!$A114)</f>
        <v>0</v>
      </c>
      <c r="O114" s="52">
        <f>SUMIFS('Infrastructure Pivot'!$M$5:$M$340,'Infrastructure Pivot'!$A$5:$A$340,'Table 2.1a 2021--Compile'!$A114)</f>
        <v>0</v>
      </c>
      <c r="P114" s="52" t="str">
        <f>VLOOKUP($A114,'Infrastructure FINAL 2023-11-13'!$A$2:$Q$1148,17,FALSE)</f>
        <v>AEA PH Assessment</v>
      </c>
      <c r="Q114" s="30" t="str">
        <f>VLOOKUP(A114,Notes!$A$2:$F$272,6,FALSE)</f>
        <v/>
      </c>
      <c r="T114" s="53"/>
      <c r="U114" s="53"/>
      <c r="V114" s="53"/>
      <c r="W114" s="53"/>
    </row>
    <row r="115" spans="1:23" s="30" customFormat="1" x14ac:dyDescent="0.25">
      <c r="A115" s="52" t="s">
        <v>843</v>
      </c>
      <c r="B115" s="30">
        <f>VLOOKUP($A115,'Infrastructure Pivot'!$A$5:$T$340,2,FALSE)</f>
        <v>331450</v>
      </c>
      <c r="C115" s="30">
        <f>VLOOKUP($A115,'Infrastructure Pivot'!$A$5:$T$340,3,FALSE)</f>
        <v>169</v>
      </c>
      <c r="D115" s="30" t="str">
        <f>VLOOKUP($A115,'Infrastructure Pivot'!$A$5:$T$340,4,FALSE)</f>
        <v>Alaska Village Electric Cooperative</v>
      </c>
      <c r="E115" s="30" t="str">
        <f>VLOOKUP($A115,'Infrastructure Pivot'!$A$5:$T$340,5,FALSE)</f>
        <v>Mekoryuk</v>
      </c>
      <c r="F115" s="30" t="str">
        <f>VLOOKUP($A115,'Infrastructure Pivot'!$A$5:$T$340,6,FALSE)</f>
        <v>Mekoryuk_grid</v>
      </c>
      <c r="G115" s="30" t="str">
        <f>VLOOKUP($A115,'Infrastructure Pivot'!$A$5:$T$340,7,FALSE)</f>
        <v>Lower Yukon-Kuskokwim</v>
      </c>
      <c r="H115" s="52">
        <f>SUMIFS('Infrastructure Pivot'!$V$5:$V$340,'Infrastructure Pivot'!$A$5:$A$340,'Table 2.1a 2021--Compile'!$A115)</f>
        <v>0.90300000000000002</v>
      </c>
      <c r="I115" s="52">
        <f>SUMIFS('Infrastructure Pivot'!$K$5:$K$340,'Infrastructure Pivot'!$A$5:$A$340,'Table 2.1a 2021--Compile'!$A115)+SUMIFS('Infrastructure Pivot'!$L$5:$L$340,'Infrastructure Pivot'!$A$5:$A$340,'Table 2.1a 2021--Compile'!$A115)+SUMIFS('Infrastructure Pivot'!$N$5:$N$340,'Infrastructure Pivot'!$A$5:$A$340,'Table 2.1a 2021--Compile'!$A115)+SUMIFS('Infrastructure Pivot'!$S$5:$S$340,'Infrastructure Pivot'!$A$5:$A$340,'Table 2.1a 2021--Compile'!$A115)</f>
        <v>0</v>
      </c>
      <c r="J115" s="52">
        <f>SUMIFS('Infrastructure Pivot'!$Q$5:$Q$340,'Infrastructure Pivot'!$A$5:$A$340,'Table 2.1a 2021--Compile'!$A115)</f>
        <v>0.70300000000000007</v>
      </c>
      <c r="K115" s="52">
        <f>SUMIFS('Infrastructure Pivot'!$P$5:$P$340,'Infrastructure Pivot'!$A$5:$A$340,'Table 2.1a 2021--Compile'!$A115)</f>
        <v>0</v>
      </c>
      <c r="L115" s="52">
        <f>SUMIFS('Infrastructure Pivot'!$T$5:$T$340,'Infrastructure Pivot'!$A$5:$A$340,'Table 2.1a 2021--Compile'!$A115)</f>
        <v>0.2</v>
      </c>
      <c r="M115" s="52">
        <f>SUMIFS('Infrastructure Pivot'!$R$5:$R$340,'Infrastructure Pivot'!$A$5:$A$340,'Table 2.1a 2021--Compile'!$A115)</f>
        <v>0</v>
      </c>
      <c r="N115" s="52">
        <f>SUMIFS('Infrastructure Pivot'!$I$5:$I$340,'Infrastructure Pivot'!$A$5:$A$340,'Table 2.1a 2021--Compile'!$A115)</f>
        <v>0</v>
      </c>
      <c r="O115" s="52">
        <f>SUMIFS('Infrastructure Pivot'!$M$5:$M$340,'Infrastructure Pivot'!$A$5:$A$340,'Table 2.1a 2021--Compile'!$A115)</f>
        <v>0</v>
      </c>
      <c r="P115" s="52" t="str">
        <f>VLOOKUP($A115,'Infrastructure FINAL 2023-11-13'!$A$2:$Q$1148,17,FALSE)</f>
        <v>AEA PH Assessment</v>
      </c>
      <c r="Q115" s="30" t="str">
        <f>VLOOKUP(A115,Notes!$A$2:$F$272,6,FALSE)</f>
        <v/>
      </c>
      <c r="T115" s="53"/>
      <c r="U115" s="53"/>
      <c r="V115" s="53"/>
      <c r="W115" s="53"/>
    </row>
    <row r="116" spans="1:23" s="30" customFormat="1" x14ac:dyDescent="0.25">
      <c r="A116" s="52" t="s">
        <v>849</v>
      </c>
      <c r="B116" s="30">
        <f>VLOOKUP($A116,'Infrastructure Pivot'!$A$5:$T$340,2,FALSE)</f>
        <v>331470</v>
      </c>
      <c r="C116" s="30">
        <f>VLOOKUP($A116,'Infrastructure Pivot'!$A$5:$T$340,3,FALSE)</f>
        <v>169</v>
      </c>
      <c r="D116" s="30" t="str">
        <f>VLOOKUP($A116,'Infrastructure Pivot'!$A$5:$T$340,4,FALSE)</f>
        <v>Alaska Village Electric Cooperative</v>
      </c>
      <c r="E116" s="30" t="str">
        <f>VLOOKUP($A116,'Infrastructure Pivot'!$A$5:$T$340,5,FALSE)</f>
        <v>Mountain Village</v>
      </c>
      <c r="F116" s="30" t="str">
        <f>VLOOKUP($A116,'Infrastructure Pivot'!$A$5:$T$340,6,FALSE)</f>
        <v>Saint Mary's_grid</v>
      </c>
      <c r="G116" s="30" t="str">
        <f>VLOOKUP($A116,'Infrastructure Pivot'!$A$5:$T$340,7,FALSE)</f>
        <v>Lower Yukon-Kuskokwim</v>
      </c>
      <c r="H116" s="52">
        <f>SUMIFS('Infrastructure Pivot'!$V$5:$V$340,'Infrastructure Pivot'!$A$5:$A$340,'Table 2.1a 2021--Compile'!$A116)</f>
        <v>2.2999999999999998</v>
      </c>
      <c r="I116" s="52">
        <f>SUMIFS('Infrastructure Pivot'!$K$5:$K$340,'Infrastructure Pivot'!$A$5:$A$340,'Table 2.1a 2021--Compile'!$A116)+SUMIFS('Infrastructure Pivot'!$L$5:$L$340,'Infrastructure Pivot'!$A$5:$A$340,'Table 2.1a 2021--Compile'!$A116)+SUMIFS('Infrastructure Pivot'!$N$5:$N$340,'Infrastructure Pivot'!$A$5:$A$340,'Table 2.1a 2021--Compile'!$A116)+SUMIFS('Infrastructure Pivot'!$S$5:$S$340,'Infrastructure Pivot'!$A$5:$A$340,'Table 2.1a 2021--Compile'!$A116)</f>
        <v>0</v>
      </c>
      <c r="J116" s="52">
        <f>SUMIFS('Infrastructure Pivot'!$Q$5:$Q$340,'Infrastructure Pivot'!$A$5:$A$340,'Table 2.1a 2021--Compile'!$A116)</f>
        <v>2.2999999999999998</v>
      </c>
      <c r="K116" s="52">
        <f>SUMIFS('Infrastructure Pivot'!$P$5:$P$340,'Infrastructure Pivot'!$A$5:$A$340,'Table 2.1a 2021--Compile'!$A116)</f>
        <v>0</v>
      </c>
      <c r="L116" s="52">
        <f>SUMIFS('Infrastructure Pivot'!$T$5:$T$340,'Infrastructure Pivot'!$A$5:$A$340,'Table 2.1a 2021--Compile'!$A116)</f>
        <v>0</v>
      </c>
      <c r="M116" s="52">
        <f>SUMIFS('Infrastructure Pivot'!$R$5:$R$340,'Infrastructure Pivot'!$A$5:$A$340,'Table 2.1a 2021--Compile'!$A116)</f>
        <v>0</v>
      </c>
      <c r="N116" s="52">
        <f>SUMIFS('Infrastructure Pivot'!$I$5:$I$340,'Infrastructure Pivot'!$A$5:$A$340,'Table 2.1a 2021--Compile'!$A116)</f>
        <v>0</v>
      </c>
      <c r="O116" s="52">
        <f>SUMIFS('Infrastructure Pivot'!$M$5:$M$340,'Infrastructure Pivot'!$A$5:$A$340,'Table 2.1a 2021--Compile'!$A116)</f>
        <v>0</v>
      </c>
      <c r="P116" s="52" t="str">
        <f>VLOOKUP($A116,'Infrastructure FINAL 2023-11-13'!$A$2:$Q$1148,17,FALSE)</f>
        <v>EIA860</v>
      </c>
      <c r="Q116" s="30" t="str">
        <f>VLOOKUP(A116,Notes!$A$2:$F$272,6,FALSE)</f>
        <v>Saint Mary's, Andreafsky; Pitkas Point; Mountain Village</v>
      </c>
      <c r="T116" s="53"/>
      <c r="U116" s="53"/>
      <c r="V116" s="53"/>
      <c r="W116" s="53"/>
    </row>
    <row r="117" spans="1:23" s="30" customFormat="1" x14ac:dyDescent="0.25">
      <c r="A117" s="52" t="s">
        <v>881</v>
      </c>
      <c r="B117" s="30">
        <f>VLOOKUP($A117,'Infrastructure Pivot'!$A$5:$T$340,2,FALSE)</f>
        <v>331490</v>
      </c>
      <c r="C117" s="30">
        <f>VLOOKUP($A117,'Infrastructure Pivot'!$A$5:$T$340,3,FALSE)</f>
        <v>169</v>
      </c>
      <c r="D117" s="30" t="str">
        <f>VLOOKUP($A117,'Infrastructure Pivot'!$A$5:$T$340,4,FALSE)</f>
        <v>Alaska Village Electric Cooperative</v>
      </c>
      <c r="E117" s="30" t="str">
        <f>VLOOKUP($A117,'Infrastructure Pivot'!$A$5:$T$340,5,FALSE)</f>
        <v>Nightmute</v>
      </c>
      <c r="F117" s="30" t="str">
        <f>VLOOKUP($A117,'Infrastructure Pivot'!$A$5:$T$340,6,FALSE)</f>
        <v>Toksook Bay_grid</v>
      </c>
      <c r="G117" s="30" t="str">
        <f>VLOOKUP($A117,'Infrastructure Pivot'!$A$5:$T$340,7,FALSE)</f>
        <v>Lower Yukon-Kuskokwim</v>
      </c>
      <c r="H117" s="52">
        <f>SUMIFS('Infrastructure Pivot'!$V$5:$V$340,'Infrastructure Pivot'!$A$5:$A$340,'Table 2.1a 2021--Compile'!$A117)</f>
        <v>0.32500000000000001</v>
      </c>
      <c r="I117" s="52">
        <f>SUMIFS('Infrastructure Pivot'!$K$5:$K$340,'Infrastructure Pivot'!$A$5:$A$340,'Table 2.1a 2021--Compile'!$A117)+SUMIFS('Infrastructure Pivot'!$L$5:$L$340,'Infrastructure Pivot'!$A$5:$A$340,'Table 2.1a 2021--Compile'!$A117)+SUMIFS('Infrastructure Pivot'!$N$5:$N$340,'Infrastructure Pivot'!$A$5:$A$340,'Table 2.1a 2021--Compile'!$A117)+SUMIFS('Infrastructure Pivot'!$S$5:$S$340,'Infrastructure Pivot'!$A$5:$A$340,'Table 2.1a 2021--Compile'!$A117)</f>
        <v>0</v>
      </c>
      <c r="J117" s="52">
        <f>SUMIFS('Infrastructure Pivot'!$Q$5:$Q$340,'Infrastructure Pivot'!$A$5:$A$340,'Table 2.1a 2021--Compile'!$A117)</f>
        <v>0.32500000000000001</v>
      </c>
      <c r="K117" s="52">
        <f>SUMIFS('Infrastructure Pivot'!$P$5:$P$340,'Infrastructure Pivot'!$A$5:$A$340,'Table 2.1a 2021--Compile'!$A117)</f>
        <v>0</v>
      </c>
      <c r="L117" s="52">
        <f>SUMIFS('Infrastructure Pivot'!$T$5:$T$340,'Infrastructure Pivot'!$A$5:$A$340,'Table 2.1a 2021--Compile'!$A117)</f>
        <v>0</v>
      </c>
      <c r="M117" s="52">
        <f>SUMIFS('Infrastructure Pivot'!$R$5:$R$340,'Infrastructure Pivot'!$A$5:$A$340,'Table 2.1a 2021--Compile'!$A117)</f>
        <v>0</v>
      </c>
      <c r="N117" s="52">
        <f>SUMIFS('Infrastructure Pivot'!$I$5:$I$340,'Infrastructure Pivot'!$A$5:$A$340,'Table 2.1a 2021--Compile'!$A117)</f>
        <v>0</v>
      </c>
      <c r="O117" s="52">
        <f>SUMIFS('Infrastructure Pivot'!$M$5:$M$340,'Infrastructure Pivot'!$A$5:$A$340,'Table 2.1a 2021--Compile'!$A117)</f>
        <v>0</v>
      </c>
      <c r="P117" s="52" t="str">
        <f>VLOOKUP($A117,'Infrastructure FINAL 2023-11-13'!$A$2:$Q$1148,17,FALSE)</f>
        <v>AEA PH Assessment</v>
      </c>
      <c r="Q117" s="30" t="str">
        <f>VLOOKUP(A117,Notes!$A$2:$F$272,6,FALSE)</f>
        <v>Tooksook Bay; Tununak; Nightmute</v>
      </c>
      <c r="T117" s="53"/>
      <c r="U117" s="53"/>
      <c r="V117" s="53"/>
      <c r="W117" s="53"/>
    </row>
    <row r="118" spans="1:23" s="30" customFormat="1" x14ac:dyDescent="0.25">
      <c r="A118" s="52" t="s">
        <v>914</v>
      </c>
      <c r="B118" s="30">
        <f>VLOOKUP($A118,'Infrastructure Pivot'!$A$5:$T$340,2,FALSE)</f>
        <v>331530</v>
      </c>
      <c r="C118" s="30">
        <f>VLOOKUP($A118,'Infrastructure Pivot'!$A$5:$T$340,3,FALSE)</f>
        <v>169</v>
      </c>
      <c r="D118" s="30" t="str">
        <f>VLOOKUP($A118,'Infrastructure Pivot'!$A$5:$T$340,4,FALSE)</f>
        <v>Alaska Village Electric Cooperative</v>
      </c>
      <c r="E118" s="30" t="str">
        <f>VLOOKUP($A118,'Infrastructure Pivot'!$A$5:$T$340,5,FALSE)</f>
        <v>Nunapitchuk</v>
      </c>
      <c r="F118" s="30" t="str">
        <f>VLOOKUP($A118,'Infrastructure Pivot'!$A$5:$T$340,6,FALSE)</f>
        <v>Nunapitchuk_grid</v>
      </c>
      <c r="G118" s="30" t="str">
        <f>VLOOKUP($A118,'Infrastructure Pivot'!$A$5:$T$340,7,FALSE)</f>
        <v>Lower Yukon-Kuskokwim</v>
      </c>
      <c r="H118" s="52">
        <f>SUMIFS('Infrastructure Pivot'!$V$5:$V$340,'Infrastructure Pivot'!$A$5:$A$340,'Table 2.1a 2021--Compile'!$A118)</f>
        <v>0.5</v>
      </c>
      <c r="I118" s="52">
        <f>SUMIFS('Infrastructure Pivot'!$K$5:$K$340,'Infrastructure Pivot'!$A$5:$A$340,'Table 2.1a 2021--Compile'!$A118)+SUMIFS('Infrastructure Pivot'!$L$5:$L$340,'Infrastructure Pivot'!$A$5:$A$340,'Table 2.1a 2021--Compile'!$A118)+SUMIFS('Infrastructure Pivot'!$N$5:$N$340,'Infrastructure Pivot'!$A$5:$A$340,'Table 2.1a 2021--Compile'!$A118)+SUMIFS('Infrastructure Pivot'!$S$5:$S$340,'Infrastructure Pivot'!$A$5:$A$340,'Table 2.1a 2021--Compile'!$A118)</f>
        <v>0</v>
      </c>
      <c r="J118" s="52">
        <f>SUMIFS('Infrastructure Pivot'!$Q$5:$Q$340,'Infrastructure Pivot'!$A$5:$A$340,'Table 2.1a 2021--Compile'!$A118)</f>
        <v>0.5</v>
      </c>
      <c r="K118" s="52">
        <f>SUMIFS('Infrastructure Pivot'!$P$5:$P$340,'Infrastructure Pivot'!$A$5:$A$340,'Table 2.1a 2021--Compile'!$A118)</f>
        <v>0</v>
      </c>
      <c r="L118" s="52">
        <f>SUMIFS('Infrastructure Pivot'!$T$5:$T$340,'Infrastructure Pivot'!$A$5:$A$340,'Table 2.1a 2021--Compile'!$A118)</f>
        <v>0</v>
      </c>
      <c r="M118" s="52">
        <f>SUMIFS('Infrastructure Pivot'!$R$5:$R$340,'Infrastructure Pivot'!$A$5:$A$340,'Table 2.1a 2021--Compile'!$A118)</f>
        <v>0</v>
      </c>
      <c r="N118" s="52">
        <f>SUMIFS('Infrastructure Pivot'!$I$5:$I$340,'Infrastructure Pivot'!$A$5:$A$340,'Table 2.1a 2021--Compile'!$A118)</f>
        <v>0</v>
      </c>
      <c r="O118" s="52">
        <f>SUMIFS('Infrastructure Pivot'!$M$5:$M$340,'Infrastructure Pivot'!$A$5:$A$340,'Table 2.1a 2021--Compile'!$A118)</f>
        <v>0</v>
      </c>
      <c r="P118" s="52" t="str">
        <f>VLOOKUP($A118,'Infrastructure FINAL 2023-11-13'!$A$2:$Q$1148,17,FALSE)</f>
        <v>EIA860</v>
      </c>
      <c r="Q118" s="30" t="str">
        <f>VLOOKUP(A118,Notes!$A$2:$F$272,6,FALSE)</f>
        <v>Kasigluk; Nunapitchuk</v>
      </c>
      <c r="T118" s="53"/>
      <c r="U118" s="53"/>
      <c r="V118" s="53"/>
      <c r="W118" s="53"/>
    </row>
    <row r="119" spans="1:23" s="30" customFormat="1" x14ac:dyDescent="0.25">
      <c r="A119" s="52" t="s">
        <v>944</v>
      </c>
      <c r="B119" s="30">
        <f>VLOOKUP($A119,'Infrastructure Pivot'!$A$5:$T$340,2,FALSE)</f>
        <v>331550</v>
      </c>
      <c r="C119" s="30">
        <f>VLOOKUP($A119,'Infrastructure Pivot'!$A$5:$T$340,3,FALSE)</f>
        <v>169</v>
      </c>
      <c r="D119" s="30" t="str">
        <f>VLOOKUP($A119,'Infrastructure Pivot'!$A$5:$T$340,4,FALSE)</f>
        <v>Alaska Village Electric Cooperative</v>
      </c>
      <c r="E119" s="30" t="str">
        <f>VLOOKUP($A119,'Infrastructure Pivot'!$A$5:$T$340,5,FALSE)</f>
        <v>Pilot Station</v>
      </c>
      <c r="F119" s="30" t="str">
        <f>VLOOKUP($A119,'Infrastructure Pivot'!$A$5:$T$340,6,FALSE)</f>
        <v>Pilot Station_grid</v>
      </c>
      <c r="G119" s="30" t="str">
        <f>VLOOKUP($A119,'Infrastructure Pivot'!$A$5:$T$340,7,FALSE)</f>
        <v>Lower Yukon-Kuskokwim</v>
      </c>
      <c r="H119" s="52">
        <f>SUMIFS('Infrastructure Pivot'!$V$5:$V$340,'Infrastructure Pivot'!$A$5:$A$340,'Table 2.1a 2021--Compile'!$A119)</f>
        <v>1.5009999999999999</v>
      </c>
      <c r="I119" s="52">
        <f>SUMIFS('Infrastructure Pivot'!$K$5:$K$340,'Infrastructure Pivot'!$A$5:$A$340,'Table 2.1a 2021--Compile'!$A119)+SUMIFS('Infrastructure Pivot'!$L$5:$L$340,'Infrastructure Pivot'!$A$5:$A$340,'Table 2.1a 2021--Compile'!$A119)+SUMIFS('Infrastructure Pivot'!$N$5:$N$340,'Infrastructure Pivot'!$A$5:$A$340,'Table 2.1a 2021--Compile'!$A119)+SUMIFS('Infrastructure Pivot'!$S$5:$S$340,'Infrastructure Pivot'!$A$5:$A$340,'Table 2.1a 2021--Compile'!$A119)</f>
        <v>0</v>
      </c>
      <c r="J119" s="52">
        <f>SUMIFS('Infrastructure Pivot'!$Q$5:$Q$340,'Infrastructure Pivot'!$A$5:$A$340,'Table 2.1a 2021--Compile'!$A119)</f>
        <v>1.5009999999999999</v>
      </c>
      <c r="K119" s="52">
        <f>SUMIFS('Infrastructure Pivot'!$P$5:$P$340,'Infrastructure Pivot'!$A$5:$A$340,'Table 2.1a 2021--Compile'!$A119)</f>
        <v>0</v>
      </c>
      <c r="L119" s="52">
        <f>SUMIFS('Infrastructure Pivot'!$T$5:$T$340,'Infrastructure Pivot'!$A$5:$A$340,'Table 2.1a 2021--Compile'!$A119)</f>
        <v>0</v>
      </c>
      <c r="M119" s="52">
        <f>SUMIFS('Infrastructure Pivot'!$R$5:$R$340,'Infrastructure Pivot'!$A$5:$A$340,'Table 2.1a 2021--Compile'!$A119)</f>
        <v>0</v>
      </c>
      <c r="N119" s="52">
        <f>SUMIFS('Infrastructure Pivot'!$I$5:$I$340,'Infrastructure Pivot'!$A$5:$A$340,'Table 2.1a 2021--Compile'!$A119)</f>
        <v>0</v>
      </c>
      <c r="O119" s="52">
        <f>SUMIFS('Infrastructure Pivot'!$M$5:$M$340,'Infrastructure Pivot'!$A$5:$A$340,'Table 2.1a 2021--Compile'!$A119)</f>
        <v>0</v>
      </c>
      <c r="P119" s="52" t="str">
        <f>VLOOKUP($A119,'Infrastructure FINAL 2023-11-13'!$A$2:$Q$1148,17,FALSE)</f>
        <v>EIA860</v>
      </c>
      <c r="Q119" s="30" t="str">
        <f>VLOOKUP(A119,Notes!$A$2:$F$272,6,FALSE)</f>
        <v/>
      </c>
      <c r="T119" s="53"/>
      <c r="U119" s="53"/>
      <c r="V119" s="53"/>
      <c r="W119" s="53"/>
    </row>
    <row r="120" spans="1:23" s="30" customFormat="1" x14ac:dyDescent="0.25">
      <c r="A120" s="52" t="s">
        <v>968</v>
      </c>
      <c r="B120" s="30">
        <f>VLOOKUP($A120,'Infrastructure Pivot'!$A$5:$T$340,2,FALSE)</f>
        <v>331570</v>
      </c>
      <c r="C120" s="30">
        <f>VLOOKUP($A120,'Infrastructure Pivot'!$A$5:$T$340,3,FALSE)</f>
        <v>169</v>
      </c>
      <c r="D120" s="30" t="str">
        <f>VLOOKUP($A120,'Infrastructure Pivot'!$A$5:$T$340,4,FALSE)</f>
        <v>Alaska Village Electric Cooperative</v>
      </c>
      <c r="E120" s="30" t="str">
        <f>VLOOKUP($A120,'Infrastructure Pivot'!$A$5:$T$340,5,FALSE)</f>
        <v>Quinhagak</v>
      </c>
      <c r="F120" s="30" t="str">
        <f>VLOOKUP($A120,'Infrastructure Pivot'!$A$5:$T$340,6,FALSE)</f>
        <v>Quinhagak_grid</v>
      </c>
      <c r="G120" s="30" t="str">
        <f>VLOOKUP($A120,'Infrastructure Pivot'!$A$5:$T$340,7,FALSE)</f>
        <v>Lower Yukon-Kuskokwim</v>
      </c>
      <c r="H120" s="52">
        <f>SUMIFS('Infrastructure Pivot'!$V$5:$V$340,'Infrastructure Pivot'!$A$5:$A$340,'Table 2.1a 2021--Compile'!$A120)</f>
        <v>1.58</v>
      </c>
      <c r="I120" s="52">
        <f>SUMIFS('Infrastructure Pivot'!$K$5:$K$340,'Infrastructure Pivot'!$A$5:$A$340,'Table 2.1a 2021--Compile'!$A120)+SUMIFS('Infrastructure Pivot'!$L$5:$L$340,'Infrastructure Pivot'!$A$5:$A$340,'Table 2.1a 2021--Compile'!$A120)+SUMIFS('Infrastructure Pivot'!$N$5:$N$340,'Infrastructure Pivot'!$A$5:$A$340,'Table 2.1a 2021--Compile'!$A120)+SUMIFS('Infrastructure Pivot'!$S$5:$S$340,'Infrastructure Pivot'!$A$5:$A$340,'Table 2.1a 2021--Compile'!$A120)</f>
        <v>0</v>
      </c>
      <c r="J120" s="52">
        <f>SUMIFS('Infrastructure Pivot'!$Q$5:$Q$340,'Infrastructure Pivot'!$A$5:$A$340,'Table 2.1a 2021--Compile'!$A120)</f>
        <v>1.28</v>
      </c>
      <c r="K120" s="52">
        <f>SUMIFS('Infrastructure Pivot'!$P$5:$P$340,'Infrastructure Pivot'!$A$5:$A$340,'Table 2.1a 2021--Compile'!$A120)</f>
        <v>0</v>
      </c>
      <c r="L120" s="52">
        <f>SUMIFS('Infrastructure Pivot'!$T$5:$T$340,'Infrastructure Pivot'!$A$5:$A$340,'Table 2.1a 2021--Compile'!$A120)</f>
        <v>0.3</v>
      </c>
      <c r="M120" s="52">
        <f>SUMIFS('Infrastructure Pivot'!$R$5:$R$340,'Infrastructure Pivot'!$A$5:$A$340,'Table 2.1a 2021--Compile'!$A120)</f>
        <v>0</v>
      </c>
      <c r="N120" s="52">
        <f>SUMIFS('Infrastructure Pivot'!$I$5:$I$340,'Infrastructure Pivot'!$A$5:$A$340,'Table 2.1a 2021--Compile'!$A120)</f>
        <v>0</v>
      </c>
      <c r="O120" s="52">
        <f>SUMIFS('Infrastructure Pivot'!$M$5:$M$340,'Infrastructure Pivot'!$A$5:$A$340,'Table 2.1a 2021--Compile'!$A120)</f>
        <v>0</v>
      </c>
      <c r="P120" s="52" t="str">
        <f>VLOOKUP($A120,'Infrastructure FINAL 2023-11-13'!$A$2:$Q$1148,17,FALSE)</f>
        <v>EIA860</v>
      </c>
      <c r="Q120" s="30" t="str">
        <f>VLOOKUP(A120,Notes!$A$2:$F$272,6,FALSE)</f>
        <v/>
      </c>
      <c r="T120" s="53"/>
      <c r="U120" s="53"/>
      <c r="V120" s="53"/>
      <c r="W120" s="53"/>
    </row>
    <row r="121" spans="1:23" s="30" customFormat="1" x14ac:dyDescent="0.25">
      <c r="A121" s="59" t="s">
        <v>982</v>
      </c>
      <c r="B121" s="30">
        <f>VLOOKUP($A121,'Infrastructure Pivot'!$A$5:$T$340,2,FALSE)</f>
        <v>331580</v>
      </c>
      <c r="C121" s="30">
        <f>VLOOKUP($A121,'Infrastructure Pivot'!$A$5:$T$340,3,FALSE)</f>
        <v>169</v>
      </c>
      <c r="D121" s="30" t="str">
        <f>VLOOKUP($A121,'Infrastructure Pivot'!$A$5:$T$340,4,FALSE)</f>
        <v>Alaska Village Electric Cooperative</v>
      </c>
      <c r="E121" s="30" t="str">
        <f>VLOOKUP($A121,'Infrastructure Pivot'!$A$5:$T$340,5,FALSE)</f>
        <v>Russian Mission</v>
      </c>
      <c r="F121" s="30" t="str">
        <f>VLOOKUP($A121,'Infrastructure Pivot'!$A$5:$T$340,6,FALSE)</f>
        <v>Russian Mission_grid</v>
      </c>
      <c r="G121" s="30" t="str">
        <f>VLOOKUP($A121,'Infrastructure Pivot'!$A$5:$T$340,7,FALSE)</f>
        <v>Lower Yukon-Kuskokwim</v>
      </c>
      <c r="H121" s="52">
        <f>SUMIFS('Infrastructure Pivot'!$V$5:$V$340,'Infrastructure Pivot'!$A$5:$A$340,'Table 2.1a 2021--Compile'!$A121)</f>
        <v>0.90400000000000003</v>
      </c>
      <c r="I121" s="52">
        <f>SUMIFS('Infrastructure Pivot'!$K$5:$K$340,'Infrastructure Pivot'!$A$5:$A$340,'Table 2.1a 2021--Compile'!$A121)+SUMIFS('Infrastructure Pivot'!$L$5:$L$340,'Infrastructure Pivot'!$A$5:$A$340,'Table 2.1a 2021--Compile'!$A121)+SUMIFS('Infrastructure Pivot'!$N$5:$N$340,'Infrastructure Pivot'!$A$5:$A$340,'Table 2.1a 2021--Compile'!$A121)+SUMIFS('Infrastructure Pivot'!$S$5:$S$340,'Infrastructure Pivot'!$A$5:$A$340,'Table 2.1a 2021--Compile'!$A121)</f>
        <v>0</v>
      </c>
      <c r="J121" s="52">
        <f>SUMIFS('Infrastructure Pivot'!$Q$5:$Q$340,'Infrastructure Pivot'!$A$5:$A$340,'Table 2.1a 2021--Compile'!$A121)</f>
        <v>0.90400000000000003</v>
      </c>
      <c r="K121" s="52">
        <f>SUMIFS('Infrastructure Pivot'!$P$5:$P$340,'Infrastructure Pivot'!$A$5:$A$340,'Table 2.1a 2021--Compile'!$A121)</f>
        <v>0</v>
      </c>
      <c r="L121" s="52">
        <f>SUMIFS('Infrastructure Pivot'!$T$5:$T$340,'Infrastructure Pivot'!$A$5:$A$340,'Table 2.1a 2021--Compile'!$A121)</f>
        <v>0</v>
      </c>
      <c r="M121" s="52">
        <f>SUMIFS('Infrastructure Pivot'!$R$5:$R$340,'Infrastructure Pivot'!$A$5:$A$340,'Table 2.1a 2021--Compile'!$A121)</f>
        <v>0</v>
      </c>
      <c r="N121" s="52">
        <f>SUMIFS('Infrastructure Pivot'!$I$5:$I$340,'Infrastructure Pivot'!$A$5:$A$340,'Table 2.1a 2021--Compile'!$A121)</f>
        <v>0</v>
      </c>
      <c r="O121" s="52">
        <f>SUMIFS('Infrastructure Pivot'!$M$5:$M$340,'Infrastructure Pivot'!$A$5:$A$340,'Table 2.1a 2021--Compile'!$A121)</f>
        <v>0</v>
      </c>
      <c r="P121" s="52" t="str">
        <f>VLOOKUP($A121,'Infrastructure FINAL 2023-11-13'!$A$2:$Q$1148,17,FALSE)</f>
        <v>AEA PH Assessment</v>
      </c>
      <c r="Q121" s="30" t="str">
        <f>VLOOKUP(A121,Notes!$A$2:$F$272,6,FALSE)</f>
        <v/>
      </c>
      <c r="T121" s="53"/>
      <c r="U121" s="53"/>
      <c r="V121" s="53"/>
      <c r="W121" s="53"/>
    </row>
    <row r="122" spans="1:23" s="30" customFormat="1" x14ac:dyDescent="0.25">
      <c r="A122" s="52" t="s">
        <v>1007</v>
      </c>
      <c r="B122" s="30">
        <f>VLOOKUP($A122,'Infrastructure Pivot'!$A$5:$T$340,2,FALSE)</f>
        <v>331600</v>
      </c>
      <c r="C122" s="30">
        <f>VLOOKUP($A122,'Infrastructure Pivot'!$A$5:$T$340,3,FALSE)</f>
        <v>169</v>
      </c>
      <c r="D122" s="30" t="str">
        <f>VLOOKUP($A122,'Infrastructure Pivot'!$A$5:$T$340,4,FALSE)</f>
        <v>Alaska Village Electric Cooperative</v>
      </c>
      <c r="E122" s="30" t="str">
        <f>VLOOKUP($A122,'Infrastructure Pivot'!$A$5:$T$340,5,FALSE)</f>
        <v>Scammon Bay</v>
      </c>
      <c r="F122" s="30" t="str">
        <f>VLOOKUP($A122,'Infrastructure Pivot'!$A$5:$T$340,6,FALSE)</f>
        <v>Scammon Bay_grid</v>
      </c>
      <c r="G122" s="30" t="str">
        <f>VLOOKUP($A122,'Infrastructure Pivot'!$A$5:$T$340,7,FALSE)</f>
        <v>Lower Yukon-Kuskokwim</v>
      </c>
      <c r="H122" s="52">
        <f>SUMIFS('Infrastructure Pivot'!$V$5:$V$340,'Infrastructure Pivot'!$A$5:$A$340,'Table 2.1a 2021--Compile'!$A122)</f>
        <v>1.08</v>
      </c>
      <c r="I122" s="52">
        <f>SUMIFS('Infrastructure Pivot'!$K$5:$K$340,'Infrastructure Pivot'!$A$5:$A$340,'Table 2.1a 2021--Compile'!$A122)+SUMIFS('Infrastructure Pivot'!$L$5:$L$340,'Infrastructure Pivot'!$A$5:$A$340,'Table 2.1a 2021--Compile'!$A122)+SUMIFS('Infrastructure Pivot'!$N$5:$N$340,'Infrastructure Pivot'!$A$5:$A$340,'Table 2.1a 2021--Compile'!$A122)+SUMIFS('Infrastructure Pivot'!$S$5:$S$340,'Infrastructure Pivot'!$A$5:$A$340,'Table 2.1a 2021--Compile'!$A122)</f>
        <v>0</v>
      </c>
      <c r="J122" s="52">
        <f>SUMIFS('Infrastructure Pivot'!$Q$5:$Q$340,'Infrastructure Pivot'!$A$5:$A$340,'Table 2.1a 2021--Compile'!$A122)</f>
        <v>1.08</v>
      </c>
      <c r="K122" s="52">
        <f>SUMIFS('Infrastructure Pivot'!$P$5:$P$340,'Infrastructure Pivot'!$A$5:$A$340,'Table 2.1a 2021--Compile'!$A122)</f>
        <v>0</v>
      </c>
      <c r="L122" s="52">
        <f>SUMIFS('Infrastructure Pivot'!$T$5:$T$340,'Infrastructure Pivot'!$A$5:$A$340,'Table 2.1a 2021--Compile'!$A122)</f>
        <v>0</v>
      </c>
      <c r="M122" s="52">
        <f>SUMIFS('Infrastructure Pivot'!$R$5:$R$340,'Infrastructure Pivot'!$A$5:$A$340,'Table 2.1a 2021--Compile'!$A122)</f>
        <v>0</v>
      </c>
      <c r="N122" s="52">
        <f>SUMIFS('Infrastructure Pivot'!$I$5:$I$340,'Infrastructure Pivot'!$A$5:$A$340,'Table 2.1a 2021--Compile'!$A122)</f>
        <v>0</v>
      </c>
      <c r="O122" s="52">
        <f>SUMIFS('Infrastructure Pivot'!$M$5:$M$340,'Infrastructure Pivot'!$A$5:$A$340,'Table 2.1a 2021--Compile'!$A122)</f>
        <v>0</v>
      </c>
      <c r="P122" s="52" t="str">
        <f>VLOOKUP($A122,'Infrastructure FINAL 2023-11-13'!$A$2:$Q$1148,17,FALSE)</f>
        <v>AEA PH Assessment</v>
      </c>
      <c r="Q122" s="30" t="str">
        <f>VLOOKUP(A122,Notes!$A$2:$F$272,6,FALSE)</f>
        <v/>
      </c>
      <c r="T122" s="53"/>
      <c r="U122" s="53"/>
      <c r="V122" s="53"/>
      <c r="W122" s="53"/>
    </row>
    <row r="123" spans="1:23" s="30" customFormat="1" x14ac:dyDescent="0.25">
      <c r="A123" s="52" t="s">
        <v>990</v>
      </c>
      <c r="B123" s="30">
        <f>VLOOKUP($A123,'Infrastructure Pivot'!$A$5:$T$340,2,FALSE)</f>
        <v>331660</v>
      </c>
      <c r="C123" s="30">
        <f>VLOOKUP($A123,'Infrastructure Pivot'!$A$5:$T$340,3,FALSE)</f>
        <v>169</v>
      </c>
      <c r="D123" s="30" t="str">
        <f>VLOOKUP($A123,'Infrastructure Pivot'!$A$5:$T$340,4,FALSE)</f>
        <v>Alaska Village Electric Cooperative</v>
      </c>
      <c r="E123" s="30" t="str">
        <f>VLOOKUP($A123,'Infrastructure Pivot'!$A$5:$T$340,5,FALSE)</f>
        <v>Saint Mary's</v>
      </c>
      <c r="F123" s="30" t="str">
        <f>VLOOKUP($A123,'Infrastructure Pivot'!$A$5:$T$340,6,FALSE)</f>
        <v>Saint Mary's_grid</v>
      </c>
      <c r="G123" s="30" t="str">
        <f>VLOOKUP($A123,'Infrastructure Pivot'!$A$5:$T$340,7,FALSE)</f>
        <v>Lower Yukon-Kuskokwim</v>
      </c>
      <c r="H123" s="52">
        <f>SUMIFS('Infrastructure Pivot'!$V$5:$V$340,'Infrastructure Pivot'!$A$5:$A$340,'Table 2.1a 2021--Compile'!$A123)</f>
        <v>3.18</v>
      </c>
      <c r="I123" s="52">
        <f>SUMIFS('Infrastructure Pivot'!$K$5:$K$340,'Infrastructure Pivot'!$A$5:$A$340,'Table 2.1a 2021--Compile'!$A123)+SUMIFS('Infrastructure Pivot'!$L$5:$L$340,'Infrastructure Pivot'!$A$5:$A$340,'Table 2.1a 2021--Compile'!$A123)+SUMIFS('Infrastructure Pivot'!$N$5:$N$340,'Infrastructure Pivot'!$A$5:$A$340,'Table 2.1a 2021--Compile'!$A123)+SUMIFS('Infrastructure Pivot'!$S$5:$S$340,'Infrastructure Pivot'!$A$5:$A$340,'Table 2.1a 2021--Compile'!$A123)</f>
        <v>0</v>
      </c>
      <c r="J123" s="52">
        <f>SUMIFS('Infrastructure Pivot'!$Q$5:$Q$340,'Infrastructure Pivot'!$A$5:$A$340,'Table 2.1a 2021--Compile'!$A123)</f>
        <v>2.2800000000000002</v>
      </c>
      <c r="K123" s="52">
        <f>SUMIFS('Infrastructure Pivot'!$P$5:$P$340,'Infrastructure Pivot'!$A$5:$A$340,'Table 2.1a 2021--Compile'!$A123)</f>
        <v>0</v>
      </c>
      <c r="L123" s="52">
        <f>SUMIFS('Infrastructure Pivot'!$T$5:$T$340,'Infrastructure Pivot'!$A$5:$A$340,'Table 2.1a 2021--Compile'!$A123)</f>
        <v>0.9</v>
      </c>
      <c r="M123" s="52">
        <f>SUMIFS('Infrastructure Pivot'!$R$5:$R$340,'Infrastructure Pivot'!$A$5:$A$340,'Table 2.1a 2021--Compile'!$A123)</f>
        <v>0</v>
      </c>
      <c r="N123" s="52">
        <f>SUMIFS('Infrastructure Pivot'!$I$5:$I$340,'Infrastructure Pivot'!$A$5:$A$340,'Table 2.1a 2021--Compile'!$A123)</f>
        <v>0</v>
      </c>
      <c r="O123" s="52">
        <f>SUMIFS('Infrastructure Pivot'!$M$5:$M$340,'Infrastructure Pivot'!$A$5:$A$340,'Table 2.1a 2021--Compile'!$A123)</f>
        <v>0</v>
      </c>
      <c r="P123" s="52" t="str">
        <f>VLOOKUP($A123,'Infrastructure FINAL 2023-11-13'!$A$2:$Q$1148,17,FALSE)</f>
        <v>EIA860</v>
      </c>
      <c r="Q123" s="30" t="str">
        <f>VLOOKUP(A123,Notes!$A$2:$F$272,6,FALSE)</f>
        <v>Saint Mary's, Andreafsky; Pitkas Point; Mountain Village</v>
      </c>
      <c r="T123" s="53"/>
      <c r="U123" s="53"/>
      <c r="V123" s="53"/>
      <c r="W123" s="53"/>
    </row>
    <row r="124" spans="1:23" s="30" customFormat="1" x14ac:dyDescent="0.25">
      <c r="A124" s="52" t="s">
        <v>1097</v>
      </c>
      <c r="B124" s="30">
        <f>VLOOKUP($A124,'Infrastructure Pivot'!$A$5:$T$340,2,FALSE)</f>
        <v>331700</v>
      </c>
      <c r="C124" s="30">
        <f>VLOOKUP($A124,'Infrastructure Pivot'!$A$5:$T$340,3,FALSE)</f>
        <v>169</v>
      </c>
      <c r="D124" s="30" t="str">
        <f>VLOOKUP($A124,'Infrastructure Pivot'!$A$5:$T$340,4,FALSE)</f>
        <v>Alaska Village Electric Cooperative</v>
      </c>
      <c r="E124" s="30" t="str">
        <f>VLOOKUP($A124,'Infrastructure Pivot'!$A$5:$T$340,5,FALSE)</f>
        <v>Toksook Bay</v>
      </c>
      <c r="F124" s="30" t="str">
        <f>VLOOKUP($A124,'Infrastructure Pivot'!$A$5:$T$340,6,FALSE)</f>
        <v>Toksook Bay_grid</v>
      </c>
      <c r="G124" s="30" t="str">
        <f>VLOOKUP($A124,'Infrastructure Pivot'!$A$5:$T$340,7,FALSE)</f>
        <v>Lower Yukon-Kuskokwim</v>
      </c>
      <c r="H124" s="52">
        <f>SUMIFS('Infrastructure Pivot'!$V$5:$V$340,'Infrastructure Pivot'!$A$5:$A$340,'Table 2.1a 2021--Compile'!$A124)</f>
        <v>2.1060000000000003</v>
      </c>
      <c r="I124" s="52">
        <f>SUMIFS('Infrastructure Pivot'!$K$5:$K$340,'Infrastructure Pivot'!$A$5:$A$340,'Table 2.1a 2021--Compile'!$A124)+SUMIFS('Infrastructure Pivot'!$L$5:$L$340,'Infrastructure Pivot'!$A$5:$A$340,'Table 2.1a 2021--Compile'!$A124)+SUMIFS('Infrastructure Pivot'!$N$5:$N$340,'Infrastructure Pivot'!$A$5:$A$340,'Table 2.1a 2021--Compile'!$A124)+SUMIFS('Infrastructure Pivot'!$S$5:$S$340,'Infrastructure Pivot'!$A$5:$A$340,'Table 2.1a 2021--Compile'!$A124)</f>
        <v>0</v>
      </c>
      <c r="J124" s="52">
        <f>SUMIFS('Infrastructure Pivot'!$Q$5:$Q$340,'Infrastructure Pivot'!$A$5:$A$340,'Table 2.1a 2021--Compile'!$A124)</f>
        <v>2.0060000000000002</v>
      </c>
      <c r="K124" s="52">
        <f>SUMIFS('Infrastructure Pivot'!$P$5:$P$340,'Infrastructure Pivot'!$A$5:$A$340,'Table 2.1a 2021--Compile'!$A124)</f>
        <v>0</v>
      </c>
      <c r="L124" s="52">
        <f>SUMIFS('Infrastructure Pivot'!$T$5:$T$340,'Infrastructure Pivot'!$A$5:$A$340,'Table 2.1a 2021--Compile'!$A124)</f>
        <v>0.1</v>
      </c>
      <c r="M124" s="52">
        <f>SUMIFS('Infrastructure Pivot'!$R$5:$R$340,'Infrastructure Pivot'!$A$5:$A$340,'Table 2.1a 2021--Compile'!$A124)</f>
        <v>0</v>
      </c>
      <c r="N124" s="52">
        <f>SUMIFS('Infrastructure Pivot'!$I$5:$I$340,'Infrastructure Pivot'!$A$5:$A$340,'Table 2.1a 2021--Compile'!$A124)</f>
        <v>0</v>
      </c>
      <c r="O124" s="52">
        <f>SUMIFS('Infrastructure Pivot'!$M$5:$M$340,'Infrastructure Pivot'!$A$5:$A$340,'Table 2.1a 2021--Compile'!$A124)</f>
        <v>0</v>
      </c>
      <c r="P124" s="52" t="str">
        <f>VLOOKUP($A124,'Infrastructure FINAL 2023-11-13'!$A$2:$Q$1148,17,FALSE)</f>
        <v>EIA860</v>
      </c>
      <c r="Q124" s="30" t="str">
        <f>VLOOKUP(A124,Notes!$A$2:$F$272,6,FALSE)</f>
        <v>Tooksook Bay; Tununak; Nightmute</v>
      </c>
      <c r="T124" s="53"/>
      <c r="U124" s="53"/>
      <c r="V124" s="53"/>
      <c r="W124" s="53"/>
    </row>
    <row r="125" spans="1:23" s="30" customFormat="1" x14ac:dyDescent="0.25">
      <c r="A125" s="59" t="s">
        <v>1106</v>
      </c>
      <c r="B125" s="30">
        <f>VLOOKUP($A125,'Infrastructure Pivot'!$A$5:$T$340,2,FALSE)</f>
        <v>331710</v>
      </c>
      <c r="C125" s="30">
        <f>VLOOKUP($A125,'Infrastructure Pivot'!$A$5:$T$340,3,FALSE)</f>
        <v>169</v>
      </c>
      <c r="D125" s="30" t="str">
        <f>VLOOKUP($A125,'Infrastructure Pivot'!$A$5:$T$340,4,FALSE)</f>
        <v>Alaska Village Electric Cooperative</v>
      </c>
      <c r="E125" s="30" t="str">
        <f>VLOOKUP($A125,'Infrastructure Pivot'!$A$5:$T$340,5,FALSE)</f>
        <v>Tununak</v>
      </c>
      <c r="F125" s="30" t="str">
        <f>VLOOKUP($A125,'Infrastructure Pivot'!$A$5:$T$340,6,FALSE)</f>
        <v>Toksook Bay_grid</v>
      </c>
      <c r="G125" s="30" t="str">
        <f>VLOOKUP($A125,'Infrastructure Pivot'!$A$5:$T$340,7,FALSE)</f>
        <v>Lower Yukon-Kuskokwim</v>
      </c>
      <c r="H125" s="52">
        <f>SUMIFS('Infrastructure Pivot'!$V$5:$V$340,'Infrastructure Pivot'!$A$5:$A$340,'Table 2.1a 2021--Compile'!$A125)</f>
        <v>0.32500000000000001</v>
      </c>
      <c r="I125" s="52">
        <f>SUMIFS('Infrastructure Pivot'!$K$5:$K$340,'Infrastructure Pivot'!$A$5:$A$340,'Table 2.1a 2021--Compile'!$A125)+SUMIFS('Infrastructure Pivot'!$L$5:$L$340,'Infrastructure Pivot'!$A$5:$A$340,'Table 2.1a 2021--Compile'!$A125)+SUMIFS('Infrastructure Pivot'!$N$5:$N$340,'Infrastructure Pivot'!$A$5:$A$340,'Table 2.1a 2021--Compile'!$A125)+SUMIFS('Infrastructure Pivot'!$S$5:$S$340,'Infrastructure Pivot'!$A$5:$A$340,'Table 2.1a 2021--Compile'!$A125)</f>
        <v>0</v>
      </c>
      <c r="J125" s="52">
        <f>SUMIFS('Infrastructure Pivot'!$Q$5:$Q$340,'Infrastructure Pivot'!$A$5:$A$340,'Table 2.1a 2021--Compile'!$A125)</f>
        <v>0.32500000000000001</v>
      </c>
      <c r="K125" s="52">
        <f>SUMIFS('Infrastructure Pivot'!$P$5:$P$340,'Infrastructure Pivot'!$A$5:$A$340,'Table 2.1a 2021--Compile'!$A125)</f>
        <v>0</v>
      </c>
      <c r="L125" s="52">
        <f>SUMIFS('Infrastructure Pivot'!$T$5:$T$340,'Infrastructure Pivot'!$A$5:$A$340,'Table 2.1a 2021--Compile'!$A125)</f>
        <v>0</v>
      </c>
      <c r="M125" s="52">
        <f>SUMIFS('Infrastructure Pivot'!$R$5:$R$340,'Infrastructure Pivot'!$A$5:$A$340,'Table 2.1a 2021--Compile'!$A125)</f>
        <v>0</v>
      </c>
      <c r="N125" s="52">
        <f>SUMIFS('Infrastructure Pivot'!$I$5:$I$340,'Infrastructure Pivot'!$A$5:$A$340,'Table 2.1a 2021--Compile'!$A125)</f>
        <v>0</v>
      </c>
      <c r="O125" s="52">
        <f>SUMIFS('Infrastructure Pivot'!$M$5:$M$340,'Infrastructure Pivot'!$A$5:$A$340,'Table 2.1a 2021--Compile'!$A125)</f>
        <v>0</v>
      </c>
      <c r="P125" s="52" t="str">
        <f>VLOOKUP($A125,'Infrastructure FINAL 2023-11-13'!$A$2:$Q$1148,17,FALSE)</f>
        <v>AEA PH Assessment</v>
      </c>
      <c r="T125" s="53"/>
      <c r="U125" s="53"/>
      <c r="V125" s="53"/>
      <c r="W125" s="53"/>
    </row>
    <row r="126" spans="1:23" s="30" customFormat="1" x14ac:dyDescent="0.25">
      <c r="A126" s="52" t="s">
        <v>1128</v>
      </c>
      <c r="B126" s="30">
        <f>VLOOKUP($A126,'Infrastructure Pivot'!$A$5:$T$340,2,FALSE)</f>
        <v>331720</v>
      </c>
      <c r="C126" s="30">
        <f>VLOOKUP($A126,'Infrastructure Pivot'!$A$5:$T$340,3,FALSE)</f>
        <v>169</v>
      </c>
      <c r="D126" s="30" t="str">
        <f>VLOOKUP($A126,'Infrastructure Pivot'!$A$5:$T$340,4,FALSE)</f>
        <v>Alaska Village Electric Cooperative</v>
      </c>
      <c r="E126" s="30" t="str">
        <f>VLOOKUP($A126,'Infrastructure Pivot'!$A$5:$T$340,5,FALSE)</f>
        <v>Upper Kalskag</v>
      </c>
      <c r="F126" s="30" t="str">
        <f>VLOOKUP($A126,'Infrastructure Pivot'!$A$5:$T$340,6,FALSE)</f>
        <v>Upper Kalskag_grid</v>
      </c>
      <c r="G126" s="30" t="str">
        <f>VLOOKUP($A126,'Infrastructure Pivot'!$A$5:$T$340,7,FALSE)</f>
        <v>Lower Yukon-Kuskokwim</v>
      </c>
      <c r="H126" s="52">
        <f>SUMIFS('Infrastructure Pivot'!$V$5:$V$340,'Infrastructure Pivot'!$A$5:$A$340,'Table 2.1a 2021--Compile'!$A126)</f>
        <v>1.1000000000000001</v>
      </c>
      <c r="I126" s="52">
        <f>SUMIFS('Infrastructure Pivot'!$K$5:$K$340,'Infrastructure Pivot'!$A$5:$A$340,'Table 2.1a 2021--Compile'!$A126)+SUMIFS('Infrastructure Pivot'!$L$5:$L$340,'Infrastructure Pivot'!$A$5:$A$340,'Table 2.1a 2021--Compile'!$A126)+SUMIFS('Infrastructure Pivot'!$N$5:$N$340,'Infrastructure Pivot'!$A$5:$A$340,'Table 2.1a 2021--Compile'!$A126)+SUMIFS('Infrastructure Pivot'!$S$5:$S$340,'Infrastructure Pivot'!$A$5:$A$340,'Table 2.1a 2021--Compile'!$A126)</f>
        <v>0</v>
      </c>
      <c r="J126" s="52">
        <f>SUMIFS('Infrastructure Pivot'!$Q$5:$Q$340,'Infrastructure Pivot'!$A$5:$A$340,'Table 2.1a 2021--Compile'!$A126)</f>
        <v>1.1000000000000001</v>
      </c>
      <c r="K126" s="52">
        <f>SUMIFS('Infrastructure Pivot'!$P$5:$P$340,'Infrastructure Pivot'!$A$5:$A$340,'Table 2.1a 2021--Compile'!$A126)</f>
        <v>0</v>
      </c>
      <c r="L126" s="52">
        <f>SUMIFS('Infrastructure Pivot'!$T$5:$T$340,'Infrastructure Pivot'!$A$5:$A$340,'Table 2.1a 2021--Compile'!$A126)</f>
        <v>0</v>
      </c>
      <c r="M126" s="52">
        <f>SUMIFS('Infrastructure Pivot'!$R$5:$R$340,'Infrastructure Pivot'!$A$5:$A$340,'Table 2.1a 2021--Compile'!$A126)</f>
        <v>0</v>
      </c>
      <c r="N126" s="52">
        <f>SUMIFS('Infrastructure Pivot'!$I$5:$I$340,'Infrastructure Pivot'!$A$5:$A$340,'Table 2.1a 2021--Compile'!$A126)</f>
        <v>0</v>
      </c>
      <c r="O126" s="52">
        <f>SUMIFS('Infrastructure Pivot'!$M$5:$M$340,'Infrastructure Pivot'!$A$5:$A$340,'Table 2.1a 2021--Compile'!$A126)</f>
        <v>0</v>
      </c>
      <c r="P126" s="52" t="str">
        <f>VLOOKUP($A126,'Infrastructure FINAL 2023-11-13'!$A$2:$Q$1148,17,FALSE)</f>
        <v>EIA860</v>
      </c>
      <c r="Q126" s="30" t="str">
        <f>VLOOKUP(A126,Notes!$A$2:$F$272,6,FALSE)</f>
        <v>Receives power from (Upper) Kalskag via intertie. Refer to (Upper) Kalskag for fuel use and cost data.Kalskag; Lower Kalskag</v>
      </c>
      <c r="T126" s="53"/>
      <c r="U126" s="53"/>
      <c r="V126" s="53"/>
      <c r="W126" s="53"/>
    </row>
    <row r="127" spans="1:23" s="30" customFormat="1" x14ac:dyDescent="0.25">
      <c r="A127" s="52" t="s">
        <v>470</v>
      </c>
      <c r="B127" s="30">
        <f>VLOOKUP($A127,'Infrastructure Pivot'!$A$5:$T$340,2,FALSE)</f>
        <v>331800</v>
      </c>
      <c r="C127" s="30">
        <f>VLOOKUP($A127,'Infrastructure Pivot'!$A$5:$T$340,3,FALSE)</f>
        <v>169</v>
      </c>
      <c r="D127" s="30" t="str">
        <f>VLOOKUP($A127,'Infrastructure Pivot'!$A$5:$T$340,4,FALSE)</f>
        <v>Alaska Village Electric Cooperative</v>
      </c>
      <c r="E127" s="30" t="str">
        <f>VLOOKUP($A127,'Infrastructure Pivot'!$A$5:$T$340,5,FALSE)</f>
        <v>Bethel</v>
      </c>
      <c r="F127" s="30" t="str">
        <f>VLOOKUP($A127,'Infrastructure Pivot'!$A$5:$T$340,6,FALSE)</f>
        <v>Bethel_grid</v>
      </c>
      <c r="G127" s="30" t="str">
        <f>VLOOKUP($A127,'Infrastructure Pivot'!$A$5:$T$340,7,FALSE)</f>
        <v>Lower Yukon-Kuskokwim</v>
      </c>
      <c r="H127" s="52">
        <f>SUMIFS('Infrastructure Pivot'!$V$5:$V$340,'Infrastructure Pivot'!$A$5:$A$340,'Table 2.1a 2021--Compile'!$A127)</f>
        <v>13.5</v>
      </c>
      <c r="I127" s="52">
        <f>SUMIFS('Infrastructure Pivot'!$K$5:$K$340,'Infrastructure Pivot'!$A$5:$A$340,'Table 2.1a 2021--Compile'!$A127)+SUMIFS('Infrastructure Pivot'!$L$5:$L$340,'Infrastructure Pivot'!$A$5:$A$340,'Table 2.1a 2021--Compile'!$A127)+SUMIFS('Infrastructure Pivot'!$N$5:$N$340,'Infrastructure Pivot'!$A$5:$A$340,'Table 2.1a 2021--Compile'!$A127)+SUMIFS('Infrastructure Pivot'!$S$5:$S$340,'Infrastructure Pivot'!$A$5:$A$340,'Table 2.1a 2021--Compile'!$A127)</f>
        <v>0</v>
      </c>
      <c r="J127" s="52">
        <f>SUMIFS('Infrastructure Pivot'!$Q$5:$Q$340,'Infrastructure Pivot'!$A$5:$A$340,'Table 2.1a 2021--Compile'!$A127)</f>
        <v>12.6</v>
      </c>
      <c r="K127" s="52">
        <f>SUMIFS('Infrastructure Pivot'!$P$5:$P$340,'Infrastructure Pivot'!$A$5:$A$340,'Table 2.1a 2021--Compile'!$A127)</f>
        <v>0</v>
      </c>
      <c r="L127" s="52">
        <f>SUMIFS('Infrastructure Pivot'!$T$5:$T$340,'Infrastructure Pivot'!$A$5:$A$340,'Table 2.1a 2021--Compile'!$A127)</f>
        <v>0.9</v>
      </c>
      <c r="M127" s="52">
        <f>SUMIFS('Infrastructure Pivot'!$R$5:$R$340,'Infrastructure Pivot'!$A$5:$A$340,'Table 2.1a 2021--Compile'!$A127)</f>
        <v>0</v>
      </c>
      <c r="N127" s="52">
        <f>SUMIFS('Infrastructure Pivot'!$I$5:$I$340,'Infrastructure Pivot'!$A$5:$A$340,'Table 2.1a 2021--Compile'!$A127)</f>
        <v>0</v>
      </c>
      <c r="O127" s="52">
        <f>SUMIFS('Infrastructure Pivot'!$M$5:$M$340,'Infrastructure Pivot'!$A$5:$A$340,'Table 2.1a 2021--Compile'!$A127)</f>
        <v>0</v>
      </c>
      <c r="P127" s="52" t="str">
        <f>VLOOKUP($A127,'Infrastructure FINAL 2023-11-13'!$A$2:$Q$1148,17,FALSE)</f>
        <v>EIA860</v>
      </c>
      <c r="Q127" s="30" t="str">
        <f>VLOOKUP(A127,Notes!$A$2:$F$272,6,FALSE)</f>
        <v>Bethel, Oscarville; Napakiak</v>
      </c>
      <c r="T127" s="53"/>
      <c r="U127" s="53"/>
      <c r="V127" s="53"/>
      <c r="W127" s="53"/>
    </row>
    <row r="128" spans="1:23" s="30" customFormat="1" x14ac:dyDescent="0.25">
      <c r="A128" s="52" t="s">
        <v>785</v>
      </c>
      <c r="B128" s="30">
        <f>VLOOKUP($A128,'Infrastructure Pivot'!$A$5:$T$340,2,FALSE)</f>
        <v>332120</v>
      </c>
      <c r="C128" s="30">
        <f>VLOOKUP($A128,'Infrastructure Pivot'!$A$5:$T$340,3,FALSE)</f>
        <v>169</v>
      </c>
      <c r="D128" s="30" t="str">
        <f>VLOOKUP($A128,'Infrastructure Pivot'!$A$5:$T$340,4,FALSE)</f>
        <v>Alaska Village Electric Cooperative</v>
      </c>
      <c r="E128" s="30" t="str">
        <f>VLOOKUP($A128,'Infrastructure Pivot'!$A$5:$T$340,5,FALSE)</f>
        <v>Kotlik</v>
      </c>
      <c r="F128" s="30" t="str">
        <f>VLOOKUP($A128,'Infrastructure Pivot'!$A$5:$T$340,6,FALSE)</f>
        <v>Kotlik_grid</v>
      </c>
      <c r="G128" s="30" t="str">
        <f>VLOOKUP($A128,'Infrastructure Pivot'!$A$5:$T$340,7,FALSE)</f>
        <v>Lower Yukon-Kuskokwim</v>
      </c>
      <c r="H128" s="52">
        <f>SUMIFS('Infrastructure Pivot'!$V$5:$V$340,'Infrastructure Pivot'!$A$5:$A$340,'Table 2.1a 2021--Compile'!$A128)</f>
        <v>1.3900000000000001</v>
      </c>
      <c r="I128" s="52">
        <f>SUMIFS('Infrastructure Pivot'!$K$5:$K$340,'Infrastructure Pivot'!$A$5:$A$340,'Table 2.1a 2021--Compile'!$A128)+SUMIFS('Infrastructure Pivot'!$L$5:$L$340,'Infrastructure Pivot'!$A$5:$A$340,'Table 2.1a 2021--Compile'!$A128)+SUMIFS('Infrastructure Pivot'!$N$5:$N$340,'Infrastructure Pivot'!$A$5:$A$340,'Table 2.1a 2021--Compile'!$A128)+SUMIFS('Infrastructure Pivot'!$S$5:$S$340,'Infrastructure Pivot'!$A$5:$A$340,'Table 2.1a 2021--Compile'!$A128)</f>
        <v>0</v>
      </c>
      <c r="J128" s="52">
        <f>SUMIFS('Infrastructure Pivot'!$Q$5:$Q$340,'Infrastructure Pivot'!$A$5:$A$340,'Table 2.1a 2021--Compile'!$A128)</f>
        <v>1.3900000000000001</v>
      </c>
      <c r="K128" s="52">
        <f>SUMIFS('Infrastructure Pivot'!$P$5:$P$340,'Infrastructure Pivot'!$A$5:$A$340,'Table 2.1a 2021--Compile'!$A128)</f>
        <v>0</v>
      </c>
      <c r="L128" s="52">
        <f>SUMIFS('Infrastructure Pivot'!$T$5:$T$340,'Infrastructure Pivot'!$A$5:$A$340,'Table 2.1a 2021--Compile'!$A128)</f>
        <v>0</v>
      </c>
      <c r="M128" s="52">
        <f>SUMIFS('Infrastructure Pivot'!$R$5:$R$340,'Infrastructure Pivot'!$A$5:$A$340,'Table 2.1a 2021--Compile'!$A128)</f>
        <v>0</v>
      </c>
      <c r="N128" s="52">
        <f>SUMIFS('Infrastructure Pivot'!$I$5:$I$340,'Infrastructure Pivot'!$A$5:$A$340,'Table 2.1a 2021--Compile'!$A128)</f>
        <v>0</v>
      </c>
      <c r="O128" s="52">
        <f>SUMIFS('Infrastructure Pivot'!$M$5:$M$340,'Infrastructure Pivot'!$A$5:$A$340,'Table 2.1a 2021--Compile'!$A128)</f>
        <v>0</v>
      </c>
      <c r="P128" s="52" t="str">
        <f>VLOOKUP($A128,'Infrastructure FINAL 2023-11-13'!$A$2:$Q$1148,17,FALSE)</f>
        <v>AEA PH Assessment</v>
      </c>
      <c r="Q128" s="30" t="str">
        <f>VLOOKUP(A128,Notes!$A$2:$F$272,6,FALSE)</f>
        <v/>
      </c>
      <c r="T128" s="53"/>
      <c r="U128" s="53"/>
      <c r="V128" s="53"/>
      <c r="W128" s="53"/>
    </row>
    <row r="129" spans="1:23" x14ac:dyDescent="0.25">
      <c r="A129" s="52" t="s">
        <v>404</v>
      </c>
      <c r="B129" s="30">
        <f>VLOOKUP($A129,'Infrastructure Pivot'!$A$5:$T$340,2,FALSE)</f>
        <v>331250</v>
      </c>
      <c r="C129" s="30">
        <f>VLOOKUP($A129,'Infrastructure Pivot'!$A$5:$T$340,3,FALSE)</f>
        <v>169</v>
      </c>
      <c r="D129" s="30" t="str">
        <f>VLOOKUP($A129,'Infrastructure Pivot'!$A$5:$T$340,4,FALSE)</f>
        <v>Alaska Village Electric Cooperative</v>
      </c>
      <c r="E129" s="30" t="str">
        <f>VLOOKUP($A129,'Infrastructure Pivot'!$A$5:$T$340,5,FALSE)</f>
        <v>Ambler</v>
      </c>
      <c r="F129" s="30" t="str">
        <f>VLOOKUP($A129,'Infrastructure Pivot'!$A$5:$T$340,6,FALSE)</f>
        <v>Ambler_grid</v>
      </c>
      <c r="G129" s="30" t="str">
        <f>VLOOKUP($A129,'Infrastructure Pivot'!$A$5:$T$340,7,FALSE)</f>
        <v>Northwest Arctic</v>
      </c>
      <c r="H129" s="52">
        <f>SUMIFS('Infrastructure Pivot'!$V$5:$V$340,'Infrastructure Pivot'!$A$5:$A$340,'Table 2.1a 2021--Compile'!$A129)</f>
        <v>1.1000000000000001</v>
      </c>
      <c r="I129" s="52">
        <f>SUMIFS('Infrastructure Pivot'!$K$5:$K$340,'Infrastructure Pivot'!$A$5:$A$340,'Table 2.1a 2021--Compile'!$A129)+SUMIFS('Infrastructure Pivot'!$L$5:$L$340,'Infrastructure Pivot'!$A$5:$A$340,'Table 2.1a 2021--Compile'!$A129)+SUMIFS('Infrastructure Pivot'!$N$5:$N$340,'Infrastructure Pivot'!$A$5:$A$340,'Table 2.1a 2021--Compile'!$A129)+SUMIFS('Infrastructure Pivot'!$S$5:$S$340,'Infrastructure Pivot'!$A$5:$A$340,'Table 2.1a 2021--Compile'!$A129)</f>
        <v>0</v>
      </c>
      <c r="J129" s="52">
        <f>SUMIFS('Infrastructure Pivot'!$Q$5:$Q$340,'Infrastructure Pivot'!$A$5:$A$340,'Table 2.1a 2021--Compile'!$A129)</f>
        <v>1.1000000000000001</v>
      </c>
      <c r="K129" s="52">
        <f>SUMIFS('Infrastructure Pivot'!$P$5:$P$340,'Infrastructure Pivot'!$A$5:$A$340,'Table 2.1a 2021--Compile'!$A129)</f>
        <v>0</v>
      </c>
      <c r="L129" s="52">
        <f>SUMIFS('Infrastructure Pivot'!$T$5:$T$340,'Infrastructure Pivot'!$A$5:$A$340,'Table 2.1a 2021--Compile'!$A129)</f>
        <v>0</v>
      </c>
      <c r="M129" s="52">
        <f>SUMIFS('Infrastructure Pivot'!$R$5:$R$340,'Infrastructure Pivot'!$A$5:$A$340,'Table 2.1a 2021--Compile'!$A129)</f>
        <v>0</v>
      </c>
      <c r="N129" s="52">
        <f>SUMIFS('Infrastructure Pivot'!$I$5:$I$340,'Infrastructure Pivot'!$A$5:$A$340,'Table 2.1a 2021--Compile'!$A129)</f>
        <v>0</v>
      </c>
      <c r="O129" s="52">
        <f>SUMIFS('Infrastructure Pivot'!$M$5:$M$340,'Infrastructure Pivot'!$A$5:$A$340,'Table 2.1a 2021--Compile'!$A129)</f>
        <v>0</v>
      </c>
      <c r="P129" s="52" t="str">
        <f>VLOOKUP($A129,'Infrastructure FINAL 2023-11-13'!$A$2:$Q$1148,17,FALSE)</f>
        <v>EIA860</v>
      </c>
      <c r="Q129" s="30" t="str">
        <f>VLOOKUP(A129,Notes!$A$2:$F$272,6,FALSE)</f>
        <v/>
      </c>
      <c r="T129" s="7"/>
      <c r="U129" s="7"/>
      <c r="V129" s="7"/>
      <c r="W129" s="7"/>
    </row>
    <row r="130" spans="1:23" x14ac:dyDescent="0.25">
      <c r="A130" s="52" t="s">
        <v>750</v>
      </c>
      <c r="B130" s="30">
        <f>VLOOKUP($A130,'Infrastructure Pivot'!$A$5:$T$340,2,FALSE)</f>
        <v>331400</v>
      </c>
      <c r="C130" s="30">
        <f>VLOOKUP($A130,'Infrastructure Pivot'!$A$5:$T$340,3,FALSE)</f>
        <v>169</v>
      </c>
      <c r="D130" s="30" t="str">
        <f>VLOOKUP($A130,'Infrastructure Pivot'!$A$5:$T$340,4,FALSE)</f>
        <v>Alaska Village Electric Cooperative</v>
      </c>
      <c r="E130" s="30" t="str">
        <f>VLOOKUP($A130,'Infrastructure Pivot'!$A$5:$T$340,5,FALSE)</f>
        <v>Kiana</v>
      </c>
      <c r="F130" s="30" t="str">
        <f>VLOOKUP($A130,'Infrastructure Pivot'!$A$5:$T$340,6,FALSE)</f>
        <v>Kiana_grid</v>
      </c>
      <c r="G130" s="30" t="str">
        <f>VLOOKUP($A130,'Infrastructure Pivot'!$A$5:$T$340,7,FALSE)</f>
        <v>Northwest Arctic</v>
      </c>
      <c r="H130" s="52">
        <f>SUMIFS('Infrastructure Pivot'!$V$5:$V$340,'Infrastructure Pivot'!$A$5:$A$340,'Table 2.1a 2021--Compile'!$A130)</f>
        <v>1.2</v>
      </c>
      <c r="I130" s="52">
        <f>SUMIFS('Infrastructure Pivot'!$K$5:$K$340,'Infrastructure Pivot'!$A$5:$A$340,'Table 2.1a 2021--Compile'!$A130)+SUMIFS('Infrastructure Pivot'!$L$5:$L$340,'Infrastructure Pivot'!$A$5:$A$340,'Table 2.1a 2021--Compile'!$A130)+SUMIFS('Infrastructure Pivot'!$N$5:$N$340,'Infrastructure Pivot'!$A$5:$A$340,'Table 2.1a 2021--Compile'!$A130)+SUMIFS('Infrastructure Pivot'!$S$5:$S$340,'Infrastructure Pivot'!$A$5:$A$340,'Table 2.1a 2021--Compile'!$A130)</f>
        <v>0</v>
      </c>
      <c r="J130" s="52">
        <f>SUMIFS('Infrastructure Pivot'!$Q$5:$Q$340,'Infrastructure Pivot'!$A$5:$A$340,'Table 2.1a 2021--Compile'!$A130)</f>
        <v>1.2</v>
      </c>
      <c r="K130" s="52">
        <f>SUMIFS('Infrastructure Pivot'!$P$5:$P$340,'Infrastructure Pivot'!$A$5:$A$340,'Table 2.1a 2021--Compile'!$A130)</f>
        <v>0</v>
      </c>
      <c r="L130" s="52">
        <f>SUMIFS('Infrastructure Pivot'!$T$5:$T$340,'Infrastructure Pivot'!$A$5:$A$340,'Table 2.1a 2021--Compile'!$A130)</f>
        <v>0</v>
      </c>
      <c r="M130" s="52">
        <f>SUMIFS('Infrastructure Pivot'!$R$5:$R$340,'Infrastructure Pivot'!$A$5:$A$340,'Table 2.1a 2021--Compile'!$A130)</f>
        <v>0</v>
      </c>
      <c r="N130" s="52">
        <f>SUMIFS('Infrastructure Pivot'!$I$5:$I$340,'Infrastructure Pivot'!$A$5:$A$340,'Table 2.1a 2021--Compile'!$A130)</f>
        <v>0</v>
      </c>
      <c r="O130" s="52">
        <f>SUMIFS('Infrastructure Pivot'!$M$5:$M$340,'Infrastructure Pivot'!$A$5:$A$340,'Table 2.1a 2021--Compile'!$A130)</f>
        <v>0</v>
      </c>
      <c r="P130" s="52" t="str">
        <f>VLOOKUP($A130,'Infrastructure FINAL 2023-11-13'!$A$2:$Q$1148,17,FALSE)</f>
        <v>EIA860</v>
      </c>
      <c r="Q130" s="30" t="str">
        <f>VLOOKUP(A130,Notes!$A$2:$F$272,6,FALSE)</f>
        <v/>
      </c>
      <c r="T130" s="7"/>
      <c r="U130" s="7"/>
      <c r="V130" s="7"/>
      <c r="W130" s="7"/>
    </row>
    <row r="131" spans="1:23" s="30" customFormat="1" x14ac:dyDescent="0.25">
      <c r="A131" s="52" t="s">
        <v>763</v>
      </c>
      <c r="B131" s="30">
        <f>VLOOKUP($A131,'Infrastructure Pivot'!$A$5:$T$340,2,FALSE)</f>
        <v>331410</v>
      </c>
      <c r="C131" s="30">
        <f>VLOOKUP($A131,'Infrastructure Pivot'!$A$5:$T$340,3,FALSE)</f>
        <v>169</v>
      </c>
      <c r="D131" s="30" t="str">
        <f>VLOOKUP($A131,'Infrastructure Pivot'!$A$5:$T$340,4,FALSE)</f>
        <v>Alaska Village Electric Cooperative</v>
      </c>
      <c r="E131" s="30" t="str">
        <f>VLOOKUP($A131,'Infrastructure Pivot'!$A$5:$T$340,5,FALSE)</f>
        <v>Kivalina</v>
      </c>
      <c r="F131" s="30" t="str">
        <f>VLOOKUP($A131,'Infrastructure Pivot'!$A$5:$T$340,6,FALSE)</f>
        <v>Kivalina_grid</v>
      </c>
      <c r="G131" s="30" t="str">
        <f>VLOOKUP($A131,'Infrastructure Pivot'!$A$5:$T$340,7,FALSE)</f>
        <v>Northwest Arctic</v>
      </c>
      <c r="H131" s="52">
        <f>SUMIFS('Infrastructure Pivot'!$V$5:$V$340,'Infrastructure Pivot'!$A$5:$A$340,'Table 2.1a 2021--Compile'!$A131)</f>
        <v>1.1000000000000001</v>
      </c>
      <c r="I131" s="52">
        <f>SUMIFS('Infrastructure Pivot'!$K$5:$K$340,'Infrastructure Pivot'!$A$5:$A$340,'Table 2.1a 2021--Compile'!$A131)+SUMIFS('Infrastructure Pivot'!$L$5:$L$340,'Infrastructure Pivot'!$A$5:$A$340,'Table 2.1a 2021--Compile'!$A131)+SUMIFS('Infrastructure Pivot'!$N$5:$N$340,'Infrastructure Pivot'!$A$5:$A$340,'Table 2.1a 2021--Compile'!$A131)+SUMIFS('Infrastructure Pivot'!$S$5:$S$340,'Infrastructure Pivot'!$A$5:$A$340,'Table 2.1a 2021--Compile'!$A131)</f>
        <v>0</v>
      </c>
      <c r="J131" s="52">
        <f>SUMIFS('Infrastructure Pivot'!$Q$5:$Q$340,'Infrastructure Pivot'!$A$5:$A$340,'Table 2.1a 2021--Compile'!$A131)</f>
        <v>1.1000000000000001</v>
      </c>
      <c r="K131" s="52">
        <f>SUMIFS('Infrastructure Pivot'!$P$5:$P$340,'Infrastructure Pivot'!$A$5:$A$340,'Table 2.1a 2021--Compile'!$A131)</f>
        <v>0</v>
      </c>
      <c r="L131" s="52">
        <f>SUMIFS('Infrastructure Pivot'!$T$5:$T$340,'Infrastructure Pivot'!$A$5:$A$340,'Table 2.1a 2021--Compile'!$A131)</f>
        <v>0</v>
      </c>
      <c r="M131" s="52">
        <f>SUMIFS('Infrastructure Pivot'!$R$5:$R$340,'Infrastructure Pivot'!$A$5:$A$340,'Table 2.1a 2021--Compile'!$A131)</f>
        <v>0</v>
      </c>
      <c r="N131" s="52">
        <f>SUMIFS('Infrastructure Pivot'!$I$5:$I$340,'Infrastructure Pivot'!$A$5:$A$340,'Table 2.1a 2021--Compile'!$A131)</f>
        <v>0</v>
      </c>
      <c r="O131" s="52">
        <f>SUMIFS('Infrastructure Pivot'!$M$5:$M$340,'Infrastructure Pivot'!$A$5:$A$340,'Table 2.1a 2021--Compile'!$A131)</f>
        <v>0</v>
      </c>
      <c r="P131" s="52" t="str">
        <f>VLOOKUP($A131,'Infrastructure FINAL 2023-11-13'!$A$2:$Q$1148,17,FALSE)</f>
        <v>EIA860</v>
      </c>
      <c r="Q131" s="30" t="str">
        <f>VLOOKUP(A131,Notes!$A$2:$F$272,6,FALSE)</f>
        <v/>
      </c>
      <c r="T131" s="53"/>
      <c r="U131" s="53"/>
      <c r="V131" s="53"/>
      <c r="W131" s="53"/>
    </row>
    <row r="132" spans="1:23" s="30" customFormat="1" x14ac:dyDescent="0.25">
      <c r="A132" s="52" t="s">
        <v>893</v>
      </c>
      <c r="B132" s="30">
        <f>VLOOKUP($A132,'Infrastructure Pivot'!$A$5:$T$340,2,FALSE)</f>
        <v>331500</v>
      </c>
      <c r="C132" s="30">
        <f>VLOOKUP($A132,'Infrastructure Pivot'!$A$5:$T$340,3,FALSE)</f>
        <v>169</v>
      </c>
      <c r="D132" s="30" t="str">
        <f>VLOOKUP($A132,'Infrastructure Pivot'!$A$5:$T$340,4,FALSE)</f>
        <v>Alaska Village Electric Cooperative</v>
      </c>
      <c r="E132" s="30" t="str">
        <f>VLOOKUP($A132,'Infrastructure Pivot'!$A$5:$T$340,5,FALSE)</f>
        <v>Noatak</v>
      </c>
      <c r="F132" s="30" t="str">
        <f>VLOOKUP($A132,'Infrastructure Pivot'!$A$5:$T$340,6,FALSE)</f>
        <v>Noatak_grid</v>
      </c>
      <c r="G132" s="30" t="str">
        <f>VLOOKUP($A132,'Infrastructure Pivot'!$A$5:$T$340,7,FALSE)</f>
        <v>Northwest Arctic</v>
      </c>
      <c r="H132" s="52">
        <f>SUMIFS('Infrastructure Pivot'!$V$5:$V$340,'Infrastructure Pivot'!$A$5:$A$340,'Table 2.1a 2021--Compile'!$A132)</f>
        <v>1.252</v>
      </c>
      <c r="I132" s="52">
        <f>SUMIFS('Infrastructure Pivot'!$K$5:$K$340,'Infrastructure Pivot'!$A$5:$A$340,'Table 2.1a 2021--Compile'!$A132)+SUMIFS('Infrastructure Pivot'!$L$5:$L$340,'Infrastructure Pivot'!$A$5:$A$340,'Table 2.1a 2021--Compile'!$A132)+SUMIFS('Infrastructure Pivot'!$N$5:$N$340,'Infrastructure Pivot'!$A$5:$A$340,'Table 2.1a 2021--Compile'!$A132)+SUMIFS('Infrastructure Pivot'!$S$5:$S$340,'Infrastructure Pivot'!$A$5:$A$340,'Table 2.1a 2021--Compile'!$A132)</f>
        <v>0</v>
      </c>
      <c r="J132" s="52">
        <f>SUMIFS('Infrastructure Pivot'!$Q$5:$Q$340,'Infrastructure Pivot'!$A$5:$A$340,'Table 2.1a 2021--Compile'!$A132)</f>
        <v>1.252</v>
      </c>
      <c r="K132" s="52">
        <f>SUMIFS('Infrastructure Pivot'!$P$5:$P$340,'Infrastructure Pivot'!$A$5:$A$340,'Table 2.1a 2021--Compile'!$A132)</f>
        <v>0</v>
      </c>
      <c r="L132" s="52">
        <f>SUMIFS('Infrastructure Pivot'!$T$5:$T$340,'Infrastructure Pivot'!$A$5:$A$340,'Table 2.1a 2021--Compile'!$A132)</f>
        <v>0</v>
      </c>
      <c r="M132" s="52">
        <f>SUMIFS('Infrastructure Pivot'!$R$5:$R$340,'Infrastructure Pivot'!$A$5:$A$340,'Table 2.1a 2021--Compile'!$A132)</f>
        <v>0</v>
      </c>
      <c r="N132" s="52">
        <f>SUMIFS('Infrastructure Pivot'!$I$5:$I$340,'Infrastructure Pivot'!$A$5:$A$340,'Table 2.1a 2021--Compile'!$A132)</f>
        <v>0</v>
      </c>
      <c r="O132" s="52">
        <f>SUMIFS('Infrastructure Pivot'!$M$5:$M$340,'Infrastructure Pivot'!$A$5:$A$340,'Table 2.1a 2021--Compile'!$A132)</f>
        <v>0</v>
      </c>
      <c r="P132" s="52" t="str">
        <f>VLOOKUP($A132,'Infrastructure FINAL 2023-11-13'!$A$2:$Q$1148,17,FALSE)</f>
        <v>EIA860</v>
      </c>
      <c r="Q132" s="30" t="str">
        <f>VLOOKUP(A132,Notes!$A$2:$F$272,6,FALSE)</f>
        <v/>
      </c>
      <c r="T132" s="53"/>
      <c r="U132" s="53"/>
      <c r="V132" s="53"/>
      <c r="W132" s="53"/>
    </row>
    <row r="133" spans="1:23" s="30" customFormat="1" x14ac:dyDescent="0.25">
      <c r="A133" s="52" t="s">
        <v>896</v>
      </c>
      <c r="B133" s="30">
        <f>VLOOKUP($A133,'Infrastructure Pivot'!$A$5:$T$340,2,FALSE)</f>
        <v>331510</v>
      </c>
      <c r="C133" s="30">
        <f>VLOOKUP($A133,'Infrastructure Pivot'!$A$5:$T$340,3,FALSE)</f>
        <v>169</v>
      </c>
      <c r="D133" s="30" t="str">
        <f>VLOOKUP($A133,'Infrastructure Pivot'!$A$5:$T$340,4,FALSE)</f>
        <v>Alaska Village Electric Cooperative</v>
      </c>
      <c r="E133" s="30" t="str">
        <f>VLOOKUP($A133,'Infrastructure Pivot'!$A$5:$T$340,5,FALSE)</f>
        <v>Noorvik</v>
      </c>
      <c r="F133" s="30" t="str">
        <f>VLOOKUP($A133,'Infrastructure Pivot'!$A$5:$T$340,6,FALSE)</f>
        <v>Noorvik_grid</v>
      </c>
      <c r="G133" s="30" t="str">
        <f>VLOOKUP($A133,'Infrastructure Pivot'!$A$5:$T$340,7,FALSE)</f>
        <v>Northwest Arctic</v>
      </c>
      <c r="H133" s="52">
        <f>SUMIFS('Infrastructure Pivot'!$V$5:$V$340,'Infrastructure Pivot'!$A$5:$A$340,'Table 2.1a 2021--Compile'!$A133)</f>
        <v>1.6489999999999998</v>
      </c>
      <c r="I133" s="52">
        <f>SUMIFS('Infrastructure Pivot'!$K$5:$K$340,'Infrastructure Pivot'!$A$5:$A$340,'Table 2.1a 2021--Compile'!$A133)+SUMIFS('Infrastructure Pivot'!$L$5:$L$340,'Infrastructure Pivot'!$A$5:$A$340,'Table 2.1a 2021--Compile'!$A133)+SUMIFS('Infrastructure Pivot'!$N$5:$N$340,'Infrastructure Pivot'!$A$5:$A$340,'Table 2.1a 2021--Compile'!$A133)+SUMIFS('Infrastructure Pivot'!$S$5:$S$340,'Infrastructure Pivot'!$A$5:$A$340,'Table 2.1a 2021--Compile'!$A133)</f>
        <v>0</v>
      </c>
      <c r="J133" s="52">
        <f>SUMIFS('Infrastructure Pivot'!$Q$5:$Q$340,'Infrastructure Pivot'!$A$5:$A$340,'Table 2.1a 2021--Compile'!$A133)</f>
        <v>1.6259999999999999</v>
      </c>
      <c r="K133" s="52">
        <f>SUMIFS('Infrastructure Pivot'!$P$5:$P$340,'Infrastructure Pivot'!$A$5:$A$340,'Table 2.1a 2021--Compile'!$A133)</f>
        <v>0</v>
      </c>
      <c r="L133" s="52">
        <f>SUMIFS('Infrastructure Pivot'!$T$5:$T$340,'Infrastructure Pivot'!$A$5:$A$340,'Table 2.1a 2021--Compile'!$A133)</f>
        <v>0</v>
      </c>
      <c r="M133" s="52">
        <f>SUMIFS('Infrastructure Pivot'!$R$5:$R$340,'Infrastructure Pivot'!$A$5:$A$340,'Table 2.1a 2021--Compile'!$A133)</f>
        <v>2.3E-2</v>
      </c>
      <c r="N133" s="52">
        <f>SUMIFS('Infrastructure Pivot'!$I$5:$I$340,'Infrastructure Pivot'!$A$5:$A$340,'Table 2.1a 2021--Compile'!$A133)</f>
        <v>0</v>
      </c>
      <c r="O133" s="52">
        <f>SUMIFS('Infrastructure Pivot'!$M$5:$M$340,'Infrastructure Pivot'!$A$5:$A$340,'Table 2.1a 2021--Compile'!$A133)</f>
        <v>0</v>
      </c>
      <c r="P133" s="52" t="str">
        <f>VLOOKUP($A133,'Infrastructure FINAL 2023-11-13'!$A$2:$Q$1148,17,FALSE)</f>
        <v>EIA860</v>
      </c>
      <c r="Q133" s="30" t="str">
        <f>VLOOKUP(A133,Notes!$A$2:$F$272,6,FALSE)</f>
        <v/>
      </c>
      <c r="T133" s="53"/>
      <c r="U133" s="53"/>
      <c r="V133" s="53"/>
      <c r="W133" s="53"/>
    </row>
    <row r="134" spans="1:23" s="30" customFormat="1" x14ac:dyDescent="0.25">
      <c r="A134" s="52" t="s">
        <v>1010</v>
      </c>
      <c r="B134" s="30">
        <f>VLOOKUP($A134,'Infrastructure Pivot'!$A$5:$T$340,2,FALSE)</f>
        <v>331610</v>
      </c>
      <c r="C134" s="30">
        <f>VLOOKUP($A134,'Infrastructure Pivot'!$A$5:$T$340,3,FALSE)</f>
        <v>169</v>
      </c>
      <c r="D134" s="30" t="str">
        <f>VLOOKUP($A134,'Infrastructure Pivot'!$A$5:$T$340,4,FALSE)</f>
        <v>Alaska Village Electric Cooperative</v>
      </c>
      <c r="E134" s="30" t="str">
        <f>VLOOKUP($A134,'Infrastructure Pivot'!$A$5:$T$340,5,FALSE)</f>
        <v>Selawik</v>
      </c>
      <c r="F134" s="30" t="str">
        <f>VLOOKUP($A134,'Infrastructure Pivot'!$A$5:$T$340,6,FALSE)</f>
        <v>Selawik_grid</v>
      </c>
      <c r="G134" s="30" t="str">
        <f>VLOOKUP($A134,'Infrastructure Pivot'!$A$5:$T$340,7,FALSE)</f>
        <v>Northwest Arctic</v>
      </c>
      <c r="H134" s="52">
        <f>SUMIFS('Infrastructure Pivot'!$V$5:$V$340,'Infrastructure Pivot'!$A$5:$A$340,'Table 2.1a 2021--Compile'!$A134)</f>
        <v>2.5099999999999998</v>
      </c>
      <c r="I134" s="52">
        <f>SUMIFS('Infrastructure Pivot'!$K$5:$K$340,'Infrastructure Pivot'!$A$5:$A$340,'Table 2.1a 2021--Compile'!$A134)+SUMIFS('Infrastructure Pivot'!$L$5:$L$340,'Infrastructure Pivot'!$A$5:$A$340,'Table 2.1a 2021--Compile'!$A134)+SUMIFS('Infrastructure Pivot'!$N$5:$N$340,'Infrastructure Pivot'!$A$5:$A$340,'Table 2.1a 2021--Compile'!$A134)+SUMIFS('Infrastructure Pivot'!$S$5:$S$340,'Infrastructure Pivot'!$A$5:$A$340,'Table 2.1a 2021--Compile'!$A134)</f>
        <v>0</v>
      </c>
      <c r="J134" s="52">
        <f>SUMIFS('Infrastructure Pivot'!$Q$5:$Q$340,'Infrastructure Pivot'!$A$5:$A$340,'Table 2.1a 2021--Compile'!$A134)</f>
        <v>2.25</v>
      </c>
      <c r="K134" s="52">
        <f>SUMIFS('Infrastructure Pivot'!$P$5:$P$340,'Infrastructure Pivot'!$A$5:$A$340,'Table 2.1a 2021--Compile'!$A134)</f>
        <v>0</v>
      </c>
      <c r="L134" s="52">
        <f>SUMIFS('Infrastructure Pivot'!$T$5:$T$340,'Infrastructure Pivot'!$A$5:$A$340,'Table 2.1a 2021--Compile'!$A134)</f>
        <v>0.26</v>
      </c>
      <c r="M134" s="52">
        <f>SUMIFS('Infrastructure Pivot'!$R$5:$R$340,'Infrastructure Pivot'!$A$5:$A$340,'Table 2.1a 2021--Compile'!$A134)</f>
        <v>0</v>
      </c>
      <c r="N134" s="52">
        <f>SUMIFS('Infrastructure Pivot'!$I$5:$I$340,'Infrastructure Pivot'!$A$5:$A$340,'Table 2.1a 2021--Compile'!$A134)</f>
        <v>0</v>
      </c>
      <c r="O134" s="52">
        <f>SUMIFS('Infrastructure Pivot'!$M$5:$M$340,'Infrastructure Pivot'!$A$5:$A$340,'Table 2.1a 2021--Compile'!$A134)</f>
        <v>0</v>
      </c>
      <c r="P134" s="52" t="str">
        <f>VLOOKUP($A134,'Infrastructure FINAL 2023-11-13'!$A$2:$Q$1148,17,FALSE)</f>
        <v>EIA860</v>
      </c>
      <c r="Q134" s="30" t="str">
        <f>VLOOKUP(A134,Notes!$A$2:$F$272,6,FALSE)</f>
        <v/>
      </c>
      <c r="T134" s="53"/>
      <c r="U134" s="53"/>
      <c r="V134" s="53"/>
      <c r="W134" s="53"/>
    </row>
    <row r="135" spans="1:23" s="30" customFormat="1" x14ac:dyDescent="0.25">
      <c r="A135" s="52" t="s">
        <v>1025</v>
      </c>
      <c r="B135" s="30">
        <f>VLOOKUP($A135,'Infrastructure Pivot'!$A$5:$T$340,2,FALSE)</f>
        <v>331650</v>
      </c>
      <c r="C135" s="30">
        <f>VLOOKUP($A135,'Infrastructure Pivot'!$A$5:$T$340,3,FALSE)</f>
        <v>169</v>
      </c>
      <c r="D135" s="30" t="str">
        <f>VLOOKUP($A135,'Infrastructure Pivot'!$A$5:$T$340,4,FALSE)</f>
        <v>Alaska Village Electric Cooperative</v>
      </c>
      <c r="E135" s="30" t="str">
        <f>VLOOKUP($A135,'Infrastructure Pivot'!$A$5:$T$340,5,FALSE)</f>
        <v>Shungnak</v>
      </c>
      <c r="F135" s="30" t="str">
        <f>VLOOKUP($A135,'Infrastructure Pivot'!$A$5:$T$340,6,FALSE)</f>
        <v>Shungnak_grid</v>
      </c>
      <c r="G135" s="30" t="str">
        <f>VLOOKUP($A135,'Infrastructure Pivot'!$A$5:$T$340,7,FALSE)</f>
        <v>Northwest Arctic</v>
      </c>
      <c r="H135" s="52">
        <f>SUMIFS('Infrastructure Pivot'!$V$5:$V$340,'Infrastructure Pivot'!$A$5:$A$340,'Table 2.1a 2021--Compile'!$A135)</f>
        <v>1.9589999999999999</v>
      </c>
      <c r="I135" s="52">
        <f>SUMIFS('Infrastructure Pivot'!$K$5:$K$340,'Infrastructure Pivot'!$A$5:$A$340,'Table 2.1a 2021--Compile'!$A135)+SUMIFS('Infrastructure Pivot'!$L$5:$L$340,'Infrastructure Pivot'!$A$5:$A$340,'Table 2.1a 2021--Compile'!$A135)+SUMIFS('Infrastructure Pivot'!$N$5:$N$340,'Infrastructure Pivot'!$A$5:$A$340,'Table 2.1a 2021--Compile'!$A135)+SUMIFS('Infrastructure Pivot'!$S$5:$S$340,'Infrastructure Pivot'!$A$5:$A$340,'Table 2.1a 2021--Compile'!$A135)</f>
        <v>0</v>
      </c>
      <c r="J135" s="52">
        <f>SUMIFS('Infrastructure Pivot'!$Q$5:$Q$340,'Infrastructure Pivot'!$A$5:$A$340,'Table 2.1a 2021--Compile'!$A135)</f>
        <v>1.5</v>
      </c>
      <c r="K135" s="52">
        <f>SUMIFS('Infrastructure Pivot'!$P$5:$P$340,'Infrastructure Pivot'!$A$5:$A$340,'Table 2.1a 2021--Compile'!$A135)</f>
        <v>0</v>
      </c>
      <c r="L135" s="52">
        <f>SUMIFS('Infrastructure Pivot'!$T$5:$T$340,'Infrastructure Pivot'!$A$5:$A$340,'Table 2.1a 2021--Compile'!$A135)</f>
        <v>0</v>
      </c>
      <c r="M135" s="52">
        <f>SUMIFS('Infrastructure Pivot'!$R$5:$R$340,'Infrastructure Pivot'!$A$5:$A$340,'Table 2.1a 2021--Compile'!$A135)</f>
        <v>0.224</v>
      </c>
      <c r="N135" s="52">
        <f>SUMIFS('Infrastructure Pivot'!$I$5:$I$340,'Infrastructure Pivot'!$A$5:$A$340,'Table 2.1a 2021--Compile'!$A135)</f>
        <v>0.23499999999999999</v>
      </c>
      <c r="O135" s="52">
        <f>SUMIFS('Infrastructure Pivot'!$M$5:$M$340,'Infrastructure Pivot'!$A$5:$A$340,'Table 2.1a 2021--Compile'!$A135)</f>
        <v>0</v>
      </c>
      <c r="P135" s="52" t="str">
        <f>VLOOKUP($A135,'Infrastructure FINAL 2023-11-13'!$A$2:$Q$1148,17,FALSE)</f>
        <v>NWAB</v>
      </c>
      <c r="Q135" s="30" t="str">
        <f>VLOOKUP(A135,Notes!$A$2:$F$272,6,FALSE)</f>
        <v>Shungnak; Kobuk</v>
      </c>
      <c r="T135" s="53"/>
      <c r="U135" s="53"/>
      <c r="V135" s="53"/>
      <c r="W135" s="53"/>
    </row>
    <row r="136" spans="1:23" s="30" customFormat="1" x14ac:dyDescent="0.25">
      <c r="A136" s="52" t="s">
        <v>619</v>
      </c>
      <c r="B136" s="30">
        <f>VLOOKUP($A136,'Infrastructure Pivot'!$A$5:$T$340,2,FALSE)</f>
        <v>331950</v>
      </c>
      <c r="C136" s="30">
        <f>VLOOKUP($A136,'Infrastructure Pivot'!$A$5:$T$340,3,FALSE)</f>
        <v>169</v>
      </c>
      <c r="D136" s="30" t="str">
        <f>VLOOKUP($A136,'Infrastructure Pivot'!$A$5:$T$340,4,FALSE)</f>
        <v>Alaska Village Electric Cooperative</v>
      </c>
      <c r="E136" s="30" t="str">
        <f>VLOOKUP($A136,'Infrastructure Pivot'!$A$5:$T$340,5,FALSE)</f>
        <v>Ekwok</v>
      </c>
      <c r="F136" s="30" t="str">
        <f>VLOOKUP($A136,'Infrastructure Pivot'!$A$5:$T$340,6,FALSE)</f>
        <v>Ekwok_grid</v>
      </c>
      <c r="G136" s="30" t="str">
        <f>VLOOKUP($A136,'Infrastructure Pivot'!$A$5:$T$340,7,FALSE)</f>
        <v>Southeast</v>
      </c>
      <c r="H136" s="52">
        <f>SUMIFS('Infrastructure Pivot'!$V$5:$V$340,'Infrastructure Pivot'!$A$5:$A$340,'Table 2.1a 2021--Compile'!$A136)</f>
        <v>0.32</v>
      </c>
      <c r="I136" s="52">
        <f>SUMIFS('Infrastructure Pivot'!$K$5:$K$340,'Infrastructure Pivot'!$A$5:$A$340,'Table 2.1a 2021--Compile'!$A136)+SUMIFS('Infrastructure Pivot'!$L$5:$L$340,'Infrastructure Pivot'!$A$5:$A$340,'Table 2.1a 2021--Compile'!$A136)+SUMIFS('Infrastructure Pivot'!$N$5:$N$340,'Infrastructure Pivot'!$A$5:$A$340,'Table 2.1a 2021--Compile'!$A136)+SUMIFS('Infrastructure Pivot'!$S$5:$S$340,'Infrastructure Pivot'!$A$5:$A$340,'Table 2.1a 2021--Compile'!$A136)</f>
        <v>0</v>
      </c>
      <c r="J136" s="52">
        <f>SUMIFS('Infrastructure Pivot'!$Q$5:$Q$340,'Infrastructure Pivot'!$A$5:$A$340,'Table 2.1a 2021--Compile'!$A136)</f>
        <v>0.32</v>
      </c>
      <c r="K136" s="52">
        <f>SUMIFS('Infrastructure Pivot'!$P$5:$P$340,'Infrastructure Pivot'!$A$5:$A$340,'Table 2.1a 2021--Compile'!$A136)</f>
        <v>0</v>
      </c>
      <c r="L136" s="52">
        <f>SUMIFS('Infrastructure Pivot'!$T$5:$T$340,'Infrastructure Pivot'!$A$5:$A$340,'Table 2.1a 2021--Compile'!$A136)</f>
        <v>0</v>
      </c>
      <c r="M136" s="52">
        <f>SUMIFS('Infrastructure Pivot'!$R$5:$R$340,'Infrastructure Pivot'!$A$5:$A$340,'Table 2.1a 2021--Compile'!$A136)</f>
        <v>0</v>
      </c>
      <c r="N136" s="52">
        <f>SUMIFS('Infrastructure Pivot'!$I$5:$I$340,'Infrastructure Pivot'!$A$5:$A$340,'Table 2.1a 2021--Compile'!$A136)</f>
        <v>0</v>
      </c>
      <c r="O136" s="52">
        <f>SUMIFS('Infrastructure Pivot'!$M$5:$M$340,'Infrastructure Pivot'!$A$5:$A$340,'Table 2.1a 2021--Compile'!$A136)</f>
        <v>0</v>
      </c>
      <c r="P136" s="52" t="str">
        <f>VLOOKUP($A136,'Infrastructure FINAL 2023-11-13'!$A$2:$Q$1148,17,FALSE)</f>
        <v>AEA PH Assessment</v>
      </c>
      <c r="Q136" s="30" t="str">
        <f>VLOOKUP(A136,Notes!$A$2:$F$272,6,FALSE)</f>
        <v/>
      </c>
      <c r="T136" s="53"/>
      <c r="U136" s="53"/>
      <c r="V136" s="53"/>
      <c r="W136" s="53"/>
    </row>
    <row r="137" spans="1:23" s="30" customFormat="1" x14ac:dyDescent="0.25">
      <c r="A137" s="59" t="s">
        <v>1163</v>
      </c>
      <c r="B137" s="30">
        <f>VLOOKUP($A137,'Infrastructure Pivot'!$A$5:$T$340,2,FALSE)</f>
        <v>332900</v>
      </c>
      <c r="C137" s="30">
        <f>VLOOKUP($A137,'Infrastructure Pivot'!$A$5:$T$340,3,FALSE)</f>
        <v>169</v>
      </c>
      <c r="D137" s="30" t="str">
        <f>VLOOKUP($A137,'Infrastructure Pivot'!$A$5:$T$340,4,FALSE)</f>
        <v>Alaska Village Electric Cooperative</v>
      </c>
      <c r="E137" s="30" t="str">
        <f>VLOOKUP($A137,'Infrastructure Pivot'!$A$5:$T$340,5,FALSE)</f>
        <v>Yakutat</v>
      </c>
      <c r="F137" s="30" t="str">
        <f>VLOOKUP($A137,'Infrastructure Pivot'!$A$5:$T$340,6,FALSE)</f>
        <v>Yakutat_grid</v>
      </c>
      <c r="G137" s="30" t="str">
        <f>VLOOKUP($A137,'Infrastructure Pivot'!$A$5:$T$340,7,FALSE)</f>
        <v>Southeast</v>
      </c>
      <c r="H137" s="52">
        <f>SUMIFS('Infrastructure Pivot'!$V$5:$V$340,'Infrastructure Pivot'!$A$5:$A$340,'Table 2.1a 2021--Compile'!$A137)</f>
        <v>4.17</v>
      </c>
      <c r="I137" s="52">
        <f>SUMIFS('Infrastructure Pivot'!$K$5:$K$340,'Infrastructure Pivot'!$A$5:$A$340,'Table 2.1a 2021--Compile'!$A137)+SUMIFS('Infrastructure Pivot'!$L$5:$L$340,'Infrastructure Pivot'!$A$5:$A$340,'Table 2.1a 2021--Compile'!$A137)+SUMIFS('Infrastructure Pivot'!$N$5:$N$340,'Infrastructure Pivot'!$A$5:$A$340,'Table 2.1a 2021--Compile'!$A137)+SUMIFS('Infrastructure Pivot'!$S$5:$S$340,'Infrastructure Pivot'!$A$5:$A$340,'Table 2.1a 2021--Compile'!$A137)</f>
        <v>0</v>
      </c>
      <c r="J137" s="52">
        <f>SUMIFS('Infrastructure Pivot'!$Q$5:$Q$340,'Infrastructure Pivot'!$A$5:$A$340,'Table 2.1a 2021--Compile'!$A137)</f>
        <v>4.17</v>
      </c>
      <c r="K137" s="52">
        <f>SUMIFS('Infrastructure Pivot'!$P$5:$P$340,'Infrastructure Pivot'!$A$5:$A$340,'Table 2.1a 2021--Compile'!$A137)</f>
        <v>0</v>
      </c>
      <c r="L137" s="52">
        <f>SUMIFS('Infrastructure Pivot'!$T$5:$T$340,'Infrastructure Pivot'!$A$5:$A$340,'Table 2.1a 2021--Compile'!$A137)</f>
        <v>0</v>
      </c>
      <c r="M137" s="52">
        <f>SUMIFS('Infrastructure Pivot'!$R$5:$R$340,'Infrastructure Pivot'!$A$5:$A$340,'Table 2.1a 2021--Compile'!$A137)</f>
        <v>0</v>
      </c>
      <c r="N137" s="52">
        <f>SUMIFS('Infrastructure Pivot'!$I$5:$I$340,'Infrastructure Pivot'!$A$5:$A$340,'Table 2.1a 2021--Compile'!$A137)</f>
        <v>0</v>
      </c>
      <c r="O137" s="52">
        <f>SUMIFS('Infrastructure Pivot'!$M$5:$M$340,'Infrastructure Pivot'!$A$5:$A$340,'Table 2.1a 2021--Compile'!$A137)</f>
        <v>0</v>
      </c>
      <c r="P137" s="52" t="str">
        <f>VLOOKUP($A137,'Infrastructure FINAL 2023-11-13'!$A$2:$Q$1148,17,FALSE)</f>
        <v>EIA860</v>
      </c>
      <c r="T137" s="53"/>
      <c r="U137" s="53"/>
      <c r="V137" s="53"/>
      <c r="W137" s="53"/>
    </row>
    <row r="138" spans="1:23" s="30" customFormat="1" x14ac:dyDescent="0.25">
      <c r="A138" s="52" t="s">
        <v>428</v>
      </c>
      <c r="B138" s="30">
        <f>VLOOKUP($A138,'Infrastructure Pivot'!$A$5:$T$340,2,FALSE)</f>
        <v>331260</v>
      </c>
      <c r="C138" s="30">
        <f>VLOOKUP($A138,'Infrastructure Pivot'!$A$5:$T$340,3,FALSE)</f>
        <v>169</v>
      </c>
      <c r="D138" s="30" t="str">
        <f>VLOOKUP($A138,'Infrastructure Pivot'!$A$5:$T$340,4,FALSE)</f>
        <v>Alaska Village Electric Cooperative</v>
      </c>
      <c r="E138" s="30" t="str">
        <f>VLOOKUP($A138,'Infrastructure Pivot'!$A$5:$T$340,5,FALSE)</f>
        <v>Anvik</v>
      </c>
      <c r="F138" s="30" t="str">
        <f>VLOOKUP($A138,'Infrastructure Pivot'!$A$5:$T$340,6,FALSE)</f>
        <v>Anvik_grid</v>
      </c>
      <c r="G138" s="30" t="str">
        <f>VLOOKUP($A138,'Infrastructure Pivot'!$A$5:$T$340,7,FALSE)</f>
        <v>Yukon-Koyukuk/Upper Tanana</v>
      </c>
      <c r="H138" s="52">
        <f>SUMIFS('Infrastructure Pivot'!$V$5:$V$340,'Infrastructure Pivot'!$A$5:$A$340,'Table 2.1a 2021--Compile'!$A138)</f>
        <v>0.43999999999999995</v>
      </c>
      <c r="I138" s="52">
        <f>SUMIFS('Infrastructure Pivot'!$K$5:$K$340,'Infrastructure Pivot'!$A$5:$A$340,'Table 2.1a 2021--Compile'!$A138)+SUMIFS('Infrastructure Pivot'!$L$5:$L$340,'Infrastructure Pivot'!$A$5:$A$340,'Table 2.1a 2021--Compile'!$A138)+SUMIFS('Infrastructure Pivot'!$N$5:$N$340,'Infrastructure Pivot'!$A$5:$A$340,'Table 2.1a 2021--Compile'!$A138)+SUMIFS('Infrastructure Pivot'!$S$5:$S$340,'Infrastructure Pivot'!$A$5:$A$340,'Table 2.1a 2021--Compile'!$A138)</f>
        <v>0</v>
      </c>
      <c r="J138" s="52">
        <f>SUMIFS('Infrastructure Pivot'!$Q$5:$Q$340,'Infrastructure Pivot'!$A$5:$A$340,'Table 2.1a 2021--Compile'!$A138)</f>
        <v>0.43999999999999995</v>
      </c>
      <c r="K138" s="52">
        <f>SUMIFS('Infrastructure Pivot'!$P$5:$P$340,'Infrastructure Pivot'!$A$5:$A$340,'Table 2.1a 2021--Compile'!$A138)</f>
        <v>0</v>
      </c>
      <c r="L138" s="52">
        <f>SUMIFS('Infrastructure Pivot'!$T$5:$T$340,'Infrastructure Pivot'!$A$5:$A$340,'Table 2.1a 2021--Compile'!$A138)</f>
        <v>0</v>
      </c>
      <c r="M138" s="52">
        <f>SUMIFS('Infrastructure Pivot'!$R$5:$R$340,'Infrastructure Pivot'!$A$5:$A$340,'Table 2.1a 2021--Compile'!$A138)</f>
        <v>0</v>
      </c>
      <c r="N138" s="52">
        <f>SUMIFS('Infrastructure Pivot'!$I$5:$I$340,'Infrastructure Pivot'!$A$5:$A$340,'Table 2.1a 2021--Compile'!$A138)</f>
        <v>0</v>
      </c>
      <c r="O138" s="52">
        <f>SUMIFS('Infrastructure Pivot'!$M$5:$M$340,'Infrastructure Pivot'!$A$5:$A$340,'Table 2.1a 2021--Compile'!$A138)</f>
        <v>0</v>
      </c>
      <c r="P138" s="52" t="str">
        <f>VLOOKUP($A138,'Infrastructure FINAL 2023-11-13'!$A$2:$Q$1148,17,FALSE)</f>
        <v>AEA PH Assessment</v>
      </c>
      <c r="Q138" s="30" t="str">
        <f>VLOOKUP(A138,Notes!$A$2:$F$272,6,FALSE)</f>
        <v/>
      </c>
      <c r="T138" s="53"/>
      <c r="U138" s="53"/>
      <c r="V138" s="53"/>
      <c r="W138" s="53"/>
    </row>
    <row r="139" spans="1:23" s="30" customFormat="1" x14ac:dyDescent="0.25">
      <c r="A139" s="52" t="s">
        <v>678</v>
      </c>
      <c r="B139" s="30">
        <f>VLOOKUP($A139,'Infrastructure Pivot'!$A$5:$T$340,2,FALSE)</f>
        <v>331340</v>
      </c>
      <c r="C139" s="30">
        <f>VLOOKUP($A139,'Infrastructure Pivot'!$A$5:$T$340,3,FALSE)</f>
        <v>169</v>
      </c>
      <c r="D139" s="30" t="str">
        <f>VLOOKUP($A139,'Infrastructure Pivot'!$A$5:$T$340,4,FALSE)</f>
        <v>Alaska Village Electric Cooperative</v>
      </c>
      <c r="E139" s="30" t="str">
        <f>VLOOKUP($A139,'Infrastructure Pivot'!$A$5:$T$340,5,FALSE)</f>
        <v>Grayling</v>
      </c>
      <c r="F139" s="30" t="str">
        <f>VLOOKUP($A139,'Infrastructure Pivot'!$A$5:$T$340,6,FALSE)</f>
        <v>Grayling_grid</v>
      </c>
      <c r="G139" s="30" t="str">
        <f>VLOOKUP($A139,'Infrastructure Pivot'!$A$5:$T$340,7,FALSE)</f>
        <v>Yukon-Koyukuk/Upper Tanana</v>
      </c>
      <c r="H139" s="52">
        <f>SUMIFS('Infrastructure Pivot'!$V$5:$V$340,'Infrastructure Pivot'!$A$5:$A$340,'Table 2.1a 2021--Compile'!$A139)</f>
        <v>0.373</v>
      </c>
      <c r="I139" s="52">
        <f>SUMIFS('Infrastructure Pivot'!$K$5:$K$340,'Infrastructure Pivot'!$A$5:$A$340,'Table 2.1a 2021--Compile'!$A139)+SUMIFS('Infrastructure Pivot'!$L$5:$L$340,'Infrastructure Pivot'!$A$5:$A$340,'Table 2.1a 2021--Compile'!$A139)+SUMIFS('Infrastructure Pivot'!$N$5:$N$340,'Infrastructure Pivot'!$A$5:$A$340,'Table 2.1a 2021--Compile'!$A139)+SUMIFS('Infrastructure Pivot'!$S$5:$S$340,'Infrastructure Pivot'!$A$5:$A$340,'Table 2.1a 2021--Compile'!$A139)</f>
        <v>0</v>
      </c>
      <c r="J139" s="52">
        <f>SUMIFS('Infrastructure Pivot'!$Q$5:$Q$340,'Infrastructure Pivot'!$A$5:$A$340,'Table 2.1a 2021--Compile'!$A139)</f>
        <v>0.373</v>
      </c>
      <c r="K139" s="52">
        <f>SUMIFS('Infrastructure Pivot'!$P$5:$P$340,'Infrastructure Pivot'!$A$5:$A$340,'Table 2.1a 2021--Compile'!$A139)</f>
        <v>0</v>
      </c>
      <c r="L139" s="52">
        <f>SUMIFS('Infrastructure Pivot'!$T$5:$T$340,'Infrastructure Pivot'!$A$5:$A$340,'Table 2.1a 2021--Compile'!$A139)</f>
        <v>0</v>
      </c>
      <c r="M139" s="52">
        <f>SUMIFS('Infrastructure Pivot'!$R$5:$R$340,'Infrastructure Pivot'!$A$5:$A$340,'Table 2.1a 2021--Compile'!$A139)</f>
        <v>0</v>
      </c>
      <c r="N139" s="52">
        <f>SUMIFS('Infrastructure Pivot'!$I$5:$I$340,'Infrastructure Pivot'!$A$5:$A$340,'Table 2.1a 2021--Compile'!$A139)</f>
        <v>0</v>
      </c>
      <c r="O139" s="52">
        <f>SUMIFS('Infrastructure Pivot'!$M$5:$M$340,'Infrastructure Pivot'!$A$5:$A$340,'Table 2.1a 2021--Compile'!$A139)</f>
        <v>0</v>
      </c>
      <c r="P139" s="52" t="str">
        <f>VLOOKUP($A139,'Infrastructure FINAL 2023-11-13'!$A$2:$Q$1148,17,FALSE)</f>
        <v>AEA PH Assessment</v>
      </c>
      <c r="Q139" s="30" t="str">
        <f>VLOOKUP(A139,Notes!$A$2:$F$272,6,FALSE)</f>
        <v/>
      </c>
      <c r="T139" s="53"/>
      <c r="U139" s="53"/>
      <c r="V139" s="53"/>
      <c r="W139" s="53"/>
    </row>
    <row r="140" spans="1:23" s="30" customFormat="1" x14ac:dyDescent="0.25">
      <c r="A140" s="52" t="s">
        <v>695</v>
      </c>
      <c r="B140" s="30">
        <f>VLOOKUP($A140,'Infrastructure Pivot'!$A$5:$T$340,2,FALSE)</f>
        <v>331350</v>
      </c>
      <c r="C140" s="30">
        <f>VLOOKUP($A140,'Infrastructure Pivot'!$A$5:$T$340,3,FALSE)</f>
        <v>169</v>
      </c>
      <c r="D140" s="30" t="str">
        <f>VLOOKUP($A140,'Infrastructure Pivot'!$A$5:$T$340,4,FALSE)</f>
        <v>Alaska Village Electric Cooperative</v>
      </c>
      <c r="E140" s="30" t="str">
        <f>VLOOKUP($A140,'Infrastructure Pivot'!$A$5:$T$340,5,FALSE)</f>
        <v>Holy Cross</v>
      </c>
      <c r="F140" s="30" t="str">
        <f>VLOOKUP($A140,'Infrastructure Pivot'!$A$5:$T$340,6,FALSE)</f>
        <v>Holy Cross_grid</v>
      </c>
      <c r="G140" s="30" t="str">
        <f>VLOOKUP($A140,'Infrastructure Pivot'!$A$5:$T$340,7,FALSE)</f>
        <v>Yukon-Koyukuk/Upper Tanana</v>
      </c>
      <c r="H140" s="52">
        <f>SUMIFS('Infrastructure Pivot'!$V$5:$V$340,'Infrastructure Pivot'!$A$5:$A$340,'Table 2.1a 2021--Compile'!$A140)</f>
        <v>0.64</v>
      </c>
      <c r="I140" s="52">
        <f>SUMIFS('Infrastructure Pivot'!$K$5:$K$340,'Infrastructure Pivot'!$A$5:$A$340,'Table 2.1a 2021--Compile'!$A140)+SUMIFS('Infrastructure Pivot'!$L$5:$L$340,'Infrastructure Pivot'!$A$5:$A$340,'Table 2.1a 2021--Compile'!$A140)+SUMIFS('Infrastructure Pivot'!$N$5:$N$340,'Infrastructure Pivot'!$A$5:$A$340,'Table 2.1a 2021--Compile'!$A140)+SUMIFS('Infrastructure Pivot'!$S$5:$S$340,'Infrastructure Pivot'!$A$5:$A$340,'Table 2.1a 2021--Compile'!$A140)</f>
        <v>0</v>
      </c>
      <c r="J140" s="52">
        <f>SUMIFS('Infrastructure Pivot'!$Q$5:$Q$340,'Infrastructure Pivot'!$A$5:$A$340,'Table 2.1a 2021--Compile'!$A140)</f>
        <v>0.64</v>
      </c>
      <c r="K140" s="52">
        <f>SUMIFS('Infrastructure Pivot'!$P$5:$P$340,'Infrastructure Pivot'!$A$5:$A$340,'Table 2.1a 2021--Compile'!$A140)</f>
        <v>0</v>
      </c>
      <c r="L140" s="52">
        <f>SUMIFS('Infrastructure Pivot'!$T$5:$T$340,'Infrastructure Pivot'!$A$5:$A$340,'Table 2.1a 2021--Compile'!$A140)</f>
        <v>0</v>
      </c>
      <c r="M140" s="52">
        <f>SUMIFS('Infrastructure Pivot'!$R$5:$R$340,'Infrastructure Pivot'!$A$5:$A$340,'Table 2.1a 2021--Compile'!$A140)</f>
        <v>0</v>
      </c>
      <c r="N140" s="52">
        <f>SUMIFS('Infrastructure Pivot'!$I$5:$I$340,'Infrastructure Pivot'!$A$5:$A$340,'Table 2.1a 2021--Compile'!$A140)</f>
        <v>0</v>
      </c>
      <c r="O140" s="52">
        <f>SUMIFS('Infrastructure Pivot'!$M$5:$M$340,'Infrastructure Pivot'!$A$5:$A$340,'Table 2.1a 2021--Compile'!$A140)</f>
        <v>0</v>
      </c>
      <c r="P140" s="52" t="str">
        <f>VLOOKUP($A140,'Infrastructure FINAL 2023-11-13'!$A$2:$Q$1148,17,FALSE)</f>
        <v>AEA PH Assessment</v>
      </c>
      <c r="Q140" s="30" t="str">
        <f>VLOOKUP(A140,Notes!$A$2:$F$272,6,FALSE)</f>
        <v/>
      </c>
      <c r="T140" s="53"/>
      <c r="U140" s="53"/>
      <c r="V140" s="53"/>
      <c r="W140" s="53"/>
    </row>
    <row r="141" spans="1:23" s="30" customFormat="1" x14ac:dyDescent="0.25">
      <c r="A141" s="52" t="s">
        <v>712</v>
      </c>
      <c r="B141" s="30">
        <f>VLOOKUP($A141,'Infrastructure Pivot'!$A$5:$T$340,2,FALSE)</f>
        <v>331370</v>
      </c>
      <c r="C141" s="30">
        <f>VLOOKUP($A141,'Infrastructure Pivot'!$A$5:$T$340,3,FALSE)</f>
        <v>169</v>
      </c>
      <c r="D141" s="30" t="str">
        <f>VLOOKUP($A141,'Infrastructure Pivot'!$A$5:$T$340,4,FALSE)</f>
        <v>Alaska Village Electric Cooperative</v>
      </c>
      <c r="E141" s="30" t="str">
        <f>VLOOKUP($A141,'Infrastructure Pivot'!$A$5:$T$340,5,FALSE)</f>
        <v>Huslia</v>
      </c>
      <c r="F141" s="30" t="str">
        <f>VLOOKUP($A141,'Infrastructure Pivot'!$A$5:$T$340,6,FALSE)</f>
        <v>Huslia_grid</v>
      </c>
      <c r="G141" s="30" t="str">
        <f>VLOOKUP($A141,'Infrastructure Pivot'!$A$5:$T$340,7,FALSE)</f>
        <v>Yukon-Koyukuk/Upper Tanana</v>
      </c>
      <c r="H141" s="52">
        <f>SUMIFS('Infrastructure Pivot'!$V$5:$V$340,'Infrastructure Pivot'!$A$5:$A$340,'Table 2.1a 2021--Compile'!$A141)</f>
        <v>0.79600000000000004</v>
      </c>
      <c r="I141" s="52">
        <f>SUMIFS('Infrastructure Pivot'!$K$5:$K$340,'Infrastructure Pivot'!$A$5:$A$340,'Table 2.1a 2021--Compile'!$A141)+SUMIFS('Infrastructure Pivot'!$L$5:$L$340,'Infrastructure Pivot'!$A$5:$A$340,'Table 2.1a 2021--Compile'!$A141)+SUMIFS('Infrastructure Pivot'!$N$5:$N$340,'Infrastructure Pivot'!$A$5:$A$340,'Table 2.1a 2021--Compile'!$A141)+SUMIFS('Infrastructure Pivot'!$S$5:$S$340,'Infrastructure Pivot'!$A$5:$A$340,'Table 2.1a 2021--Compile'!$A141)</f>
        <v>0</v>
      </c>
      <c r="J141" s="52">
        <f>SUMIFS('Infrastructure Pivot'!$Q$5:$Q$340,'Infrastructure Pivot'!$A$5:$A$340,'Table 2.1a 2021--Compile'!$A141)</f>
        <v>0.79600000000000004</v>
      </c>
      <c r="K141" s="52">
        <f>SUMIFS('Infrastructure Pivot'!$P$5:$P$340,'Infrastructure Pivot'!$A$5:$A$340,'Table 2.1a 2021--Compile'!$A141)</f>
        <v>0</v>
      </c>
      <c r="L141" s="52">
        <f>SUMIFS('Infrastructure Pivot'!$T$5:$T$340,'Infrastructure Pivot'!$A$5:$A$340,'Table 2.1a 2021--Compile'!$A141)</f>
        <v>0</v>
      </c>
      <c r="M141" s="52">
        <f>SUMIFS('Infrastructure Pivot'!$R$5:$R$340,'Infrastructure Pivot'!$A$5:$A$340,'Table 2.1a 2021--Compile'!$A141)</f>
        <v>0</v>
      </c>
      <c r="N141" s="52">
        <f>SUMIFS('Infrastructure Pivot'!$I$5:$I$340,'Infrastructure Pivot'!$A$5:$A$340,'Table 2.1a 2021--Compile'!$A141)</f>
        <v>0</v>
      </c>
      <c r="O141" s="52">
        <f>SUMIFS('Infrastructure Pivot'!$M$5:$M$340,'Infrastructure Pivot'!$A$5:$A$340,'Table 2.1a 2021--Compile'!$A141)</f>
        <v>0</v>
      </c>
      <c r="P141" s="52" t="str">
        <f>VLOOKUP($A141,'Infrastructure FINAL 2023-11-13'!$A$2:$Q$1148,17,FALSE)</f>
        <v>AEA PH Assessment</v>
      </c>
      <c r="Q141" s="30" t="str">
        <f>VLOOKUP(A141,Notes!$A$2:$F$272,6,FALSE)</f>
        <v/>
      </c>
      <c r="T141" s="53"/>
      <c r="U141" s="53"/>
      <c r="V141" s="53"/>
      <c r="W141" s="53"/>
    </row>
    <row r="142" spans="1:23" s="30" customFormat="1" x14ac:dyDescent="0.25">
      <c r="A142" s="52" t="s">
        <v>737</v>
      </c>
      <c r="B142" s="30">
        <f>VLOOKUP($A142,'Infrastructure Pivot'!$A$5:$T$340,2,FALSE)</f>
        <v>331380</v>
      </c>
      <c r="C142" s="30">
        <f>VLOOKUP($A142,'Infrastructure Pivot'!$A$5:$T$340,3,FALSE)</f>
        <v>169</v>
      </c>
      <c r="D142" s="30" t="str">
        <f>VLOOKUP($A142,'Infrastructure Pivot'!$A$5:$T$340,4,FALSE)</f>
        <v>Alaska Village Electric Cooperative</v>
      </c>
      <c r="E142" s="30" t="str">
        <f>VLOOKUP($A142,'Infrastructure Pivot'!$A$5:$T$340,5,FALSE)</f>
        <v>Kaltag</v>
      </c>
      <c r="F142" s="30" t="str">
        <f>VLOOKUP($A142,'Infrastructure Pivot'!$A$5:$T$340,6,FALSE)</f>
        <v>Kaltag_grid</v>
      </c>
      <c r="G142" s="30" t="str">
        <f>VLOOKUP($A142,'Infrastructure Pivot'!$A$5:$T$340,7,FALSE)</f>
        <v>Yukon-Koyukuk/Upper Tanana</v>
      </c>
      <c r="H142" s="52">
        <f>SUMIFS('Infrastructure Pivot'!$V$5:$V$340,'Infrastructure Pivot'!$A$5:$A$340,'Table 2.1a 2021--Compile'!$A142)</f>
        <v>0.78260000000000007</v>
      </c>
      <c r="I142" s="52">
        <f>SUMIFS('Infrastructure Pivot'!$K$5:$K$340,'Infrastructure Pivot'!$A$5:$A$340,'Table 2.1a 2021--Compile'!$A142)+SUMIFS('Infrastructure Pivot'!$L$5:$L$340,'Infrastructure Pivot'!$A$5:$A$340,'Table 2.1a 2021--Compile'!$A142)+SUMIFS('Infrastructure Pivot'!$N$5:$N$340,'Infrastructure Pivot'!$A$5:$A$340,'Table 2.1a 2021--Compile'!$A142)+SUMIFS('Infrastructure Pivot'!$S$5:$S$340,'Infrastructure Pivot'!$A$5:$A$340,'Table 2.1a 2021--Compile'!$A142)</f>
        <v>0</v>
      </c>
      <c r="J142" s="52">
        <f>SUMIFS('Infrastructure Pivot'!$Q$5:$Q$340,'Infrastructure Pivot'!$A$5:$A$340,'Table 2.1a 2021--Compile'!$A142)</f>
        <v>0.77300000000000002</v>
      </c>
      <c r="K142" s="52">
        <f>SUMIFS('Infrastructure Pivot'!$P$5:$P$340,'Infrastructure Pivot'!$A$5:$A$340,'Table 2.1a 2021--Compile'!$A142)</f>
        <v>0</v>
      </c>
      <c r="L142" s="52">
        <f>SUMIFS('Infrastructure Pivot'!$T$5:$T$340,'Infrastructure Pivot'!$A$5:$A$340,'Table 2.1a 2021--Compile'!$A142)</f>
        <v>0</v>
      </c>
      <c r="M142" s="52">
        <f>SUMIFS('Infrastructure Pivot'!$R$5:$R$340,'Infrastructure Pivot'!$A$5:$A$340,'Table 2.1a 2021--Compile'!$A142)</f>
        <v>9.5999999999999992E-3</v>
      </c>
      <c r="N142" s="52">
        <f>SUMIFS('Infrastructure Pivot'!$I$5:$I$340,'Infrastructure Pivot'!$A$5:$A$340,'Table 2.1a 2021--Compile'!$A142)</f>
        <v>0</v>
      </c>
      <c r="O142" s="52">
        <f>SUMIFS('Infrastructure Pivot'!$M$5:$M$340,'Infrastructure Pivot'!$A$5:$A$340,'Table 2.1a 2021--Compile'!$A142)</f>
        <v>0</v>
      </c>
      <c r="P142" s="52" t="str">
        <f>VLOOKUP($A142,'Infrastructure FINAL 2023-11-13'!$A$2:$Q$1148,17,FALSE)</f>
        <v>AEA PH Assessment</v>
      </c>
      <c r="Q142" s="30" t="str">
        <f>VLOOKUP(A142,Notes!$A$2:$F$272,6,FALSE)</f>
        <v/>
      </c>
      <c r="T142" s="53"/>
      <c r="U142" s="53"/>
      <c r="V142" s="53"/>
      <c r="W142" s="53"/>
    </row>
    <row r="143" spans="1:23" s="30" customFormat="1" x14ac:dyDescent="0.25">
      <c r="A143" s="52" t="s">
        <v>846</v>
      </c>
      <c r="B143" s="30">
        <f>VLOOKUP($A143,'Infrastructure Pivot'!$A$5:$T$340,2,FALSE)</f>
        <v>331460</v>
      </c>
      <c r="C143" s="30">
        <f>VLOOKUP($A143,'Infrastructure Pivot'!$A$5:$T$340,3,FALSE)</f>
        <v>169</v>
      </c>
      <c r="D143" s="30" t="str">
        <f>VLOOKUP($A143,'Infrastructure Pivot'!$A$5:$T$340,4,FALSE)</f>
        <v>Alaska Village Electric Cooperative</v>
      </c>
      <c r="E143" s="30" t="str">
        <f>VLOOKUP($A143,'Infrastructure Pivot'!$A$5:$T$340,5,FALSE)</f>
        <v>Minto</v>
      </c>
      <c r="F143" s="30" t="str">
        <f>VLOOKUP($A143,'Infrastructure Pivot'!$A$5:$T$340,6,FALSE)</f>
        <v>Minto_grid</v>
      </c>
      <c r="G143" s="30" t="str">
        <f>VLOOKUP($A143,'Infrastructure Pivot'!$A$5:$T$340,7,FALSE)</f>
        <v>Yukon-Koyukuk/Upper Tanana</v>
      </c>
      <c r="H143" s="52">
        <f>SUMIFS('Infrastructure Pivot'!$V$5:$V$340,'Infrastructure Pivot'!$A$5:$A$340,'Table 2.1a 2021--Compile'!$A143)</f>
        <v>0.70799999999999996</v>
      </c>
      <c r="I143" s="52">
        <f>SUMIFS('Infrastructure Pivot'!$K$5:$K$340,'Infrastructure Pivot'!$A$5:$A$340,'Table 2.1a 2021--Compile'!$A143)+SUMIFS('Infrastructure Pivot'!$L$5:$L$340,'Infrastructure Pivot'!$A$5:$A$340,'Table 2.1a 2021--Compile'!$A143)+SUMIFS('Infrastructure Pivot'!$N$5:$N$340,'Infrastructure Pivot'!$A$5:$A$340,'Table 2.1a 2021--Compile'!$A143)+SUMIFS('Infrastructure Pivot'!$S$5:$S$340,'Infrastructure Pivot'!$A$5:$A$340,'Table 2.1a 2021--Compile'!$A143)</f>
        <v>0</v>
      </c>
      <c r="J143" s="52">
        <f>SUMIFS('Infrastructure Pivot'!$Q$5:$Q$340,'Infrastructure Pivot'!$A$5:$A$340,'Table 2.1a 2021--Compile'!$A143)</f>
        <v>0.70799999999999996</v>
      </c>
      <c r="K143" s="52">
        <f>SUMIFS('Infrastructure Pivot'!$P$5:$P$340,'Infrastructure Pivot'!$A$5:$A$340,'Table 2.1a 2021--Compile'!$A143)</f>
        <v>0</v>
      </c>
      <c r="L143" s="52">
        <f>SUMIFS('Infrastructure Pivot'!$T$5:$T$340,'Infrastructure Pivot'!$A$5:$A$340,'Table 2.1a 2021--Compile'!$A143)</f>
        <v>0</v>
      </c>
      <c r="M143" s="52">
        <f>SUMIFS('Infrastructure Pivot'!$R$5:$R$340,'Infrastructure Pivot'!$A$5:$A$340,'Table 2.1a 2021--Compile'!$A143)</f>
        <v>0</v>
      </c>
      <c r="N143" s="52">
        <f>SUMIFS('Infrastructure Pivot'!$I$5:$I$340,'Infrastructure Pivot'!$A$5:$A$340,'Table 2.1a 2021--Compile'!$A143)</f>
        <v>0</v>
      </c>
      <c r="O143" s="52">
        <f>SUMIFS('Infrastructure Pivot'!$M$5:$M$340,'Infrastructure Pivot'!$A$5:$A$340,'Table 2.1a 2021--Compile'!$A143)</f>
        <v>0</v>
      </c>
      <c r="P143" s="52" t="str">
        <f>VLOOKUP($A143,'Infrastructure FINAL 2023-11-13'!$A$2:$Q$1148,17,FALSE)</f>
        <v>AEA PH Assessment</v>
      </c>
      <c r="Q143" s="30" t="str">
        <f>VLOOKUP(A143,Notes!$A$2:$F$272,6,FALSE)</f>
        <v/>
      </c>
      <c r="T143" s="53"/>
      <c r="U143" s="53"/>
      <c r="V143" s="53"/>
      <c r="W143" s="53"/>
    </row>
    <row r="144" spans="1:23" s="30" customFormat="1" x14ac:dyDescent="0.25">
      <c r="A144" s="52" t="s">
        <v>907</v>
      </c>
      <c r="B144" s="30">
        <f>VLOOKUP($A144,'Infrastructure Pivot'!$A$5:$T$340,2,FALSE)</f>
        <v>331520</v>
      </c>
      <c r="C144" s="30">
        <f>VLOOKUP($A144,'Infrastructure Pivot'!$A$5:$T$340,3,FALSE)</f>
        <v>169</v>
      </c>
      <c r="D144" s="30" t="str">
        <f>VLOOKUP($A144,'Infrastructure Pivot'!$A$5:$T$340,4,FALSE)</f>
        <v>Alaska Village Electric Cooperative</v>
      </c>
      <c r="E144" s="30" t="str">
        <f>VLOOKUP($A144,'Infrastructure Pivot'!$A$5:$T$340,5,FALSE)</f>
        <v>Nulato</v>
      </c>
      <c r="F144" s="30" t="str">
        <f>VLOOKUP($A144,'Infrastructure Pivot'!$A$5:$T$340,6,FALSE)</f>
        <v>Nulato_grid</v>
      </c>
      <c r="G144" s="30" t="str">
        <f>VLOOKUP($A144,'Infrastructure Pivot'!$A$5:$T$340,7,FALSE)</f>
        <v>Yukon-Koyukuk/Upper Tanana</v>
      </c>
      <c r="H144" s="52">
        <f>SUMIFS('Infrastructure Pivot'!$V$5:$V$340,'Infrastructure Pivot'!$A$5:$A$340,'Table 2.1a 2021--Compile'!$A144)</f>
        <v>1.002</v>
      </c>
      <c r="I144" s="52">
        <f>SUMIFS('Infrastructure Pivot'!$K$5:$K$340,'Infrastructure Pivot'!$A$5:$A$340,'Table 2.1a 2021--Compile'!$A144)+SUMIFS('Infrastructure Pivot'!$L$5:$L$340,'Infrastructure Pivot'!$A$5:$A$340,'Table 2.1a 2021--Compile'!$A144)+SUMIFS('Infrastructure Pivot'!$N$5:$N$340,'Infrastructure Pivot'!$A$5:$A$340,'Table 2.1a 2021--Compile'!$A144)+SUMIFS('Infrastructure Pivot'!$S$5:$S$340,'Infrastructure Pivot'!$A$5:$A$340,'Table 2.1a 2021--Compile'!$A144)</f>
        <v>0</v>
      </c>
      <c r="J144" s="52">
        <f>SUMIFS('Infrastructure Pivot'!$Q$5:$Q$340,'Infrastructure Pivot'!$A$5:$A$340,'Table 2.1a 2021--Compile'!$A144)</f>
        <v>1.002</v>
      </c>
      <c r="K144" s="52">
        <f>SUMIFS('Infrastructure Pivot'!$P$5:$P$340,'Infrastructure Pivot'!$A$5:$A$340,'Table 2.1a 2021--Compile'!$A144)</f>
        <v>0</v>
      </c>
      <c r="L144" s="52">
        <f>SUMIFS('Infrastructure Pivot'!$T$5:$T$340,'Infrastructure Pivot'!$A$5:$A$340,'Table 2.1a 2021--Compile'!$A144)</f>
        <v>0</v>
      </c>
      <c r="M144" s="52">
        <f>SUMIFS('Infrastructure Pivot'!$R$5:$R$340,'Infrastructure Pivot'!$A$5:$A$340,'Table 2.1a 2021--Compile'!$A144)</f>
        <v>0</v>
      </c>
      <c r="N144" s="52">
        <f>SUMIFS('Infrastructure Pivot'!$I$5:$I$340,'Infrastructure Pivot'!$A$5:$A$340,'Table 2.1a 2021--Compile'!$A144)</f>
        <v>0</v>
      </c>
      <c r="O144" s="52">
        <f>SUMIFS('Infrastructure Pivot'!$M$5:$M$340,'Infrastructure Pivot'!$A$5:$A$340,'Table 2.1a 2021--Compile'!$A144)</f>
        <v>0</v>
      </c>
      <c r="P144" s="52" t="str">
        <f>VLOOKUP($A144,'Infrastructure FINAL 2023-11-13'!$A$2:$Q$1148,17,FALSE)</f>
        <v>AEA PH Assessment</v>
      </c>
      <c r="Q144" s="30" t="str">
        <f>VLOOKUP(A144,Notes!$A$2:$F$272,6,FALSE)</f>
        <v/>
      </c>
      <c r="T144" s="53"/>
      <c r="U144" s="53"/>
      <c r="V144" s="53"/>
      <c r="W144" s="53"/>
    </row>
    <row r="145" spans="1:23" s="30" customFormat="1" x14ac:dyDescent="0.25">
      <c r="A145" s="59" t="s">
        <v>1016</v>
      </c>
      <c r="B145" s="30">
        <f>VLOOKUP($A145,'Infrastructure Pivot'!$A$5:$T$340,2,FALSE)</f>
        <v>331620</v>
      </c>
      <c r="C145" s="30">
        <f>VLOOKUP($A145,'Infrastructure Pivot'!$A$5:$T$340,3,FALSE)</f>
        <v>169</v>
      </c>
      <c r="D145" s="30" t="str">
        <f>VLOOKUP($A145,'Infrastructure Pivot'!$A$5:$T$340,4,FALSE)</f>
        <v>Alaska Village Electric Cooperative</v>
      </c>
      <c r="E145" s="30" t="str">
        <f>VLOOKUP($A145,'Infrastructure Pivot'!$A$5:$T$340,5,FALSE)</f>
        <v>Shageluk</v>
      </c>
      <c r="F145" s="30" t="str">
        <f>VLOOKUP($A145,'Infrastructure Pivot'!$A$5:$T$340,6,FALSE)</f>
        <v>Shageluk_grid</v>
      </c>
      <c r="G145" s="30" t="str">
        <f>VLOOKUP($A145,'Infrastructure Pivot'!$A$5:$T$340,7,FALSE)</f>
        <v>Yukon-Koyukuk/Upper Tanana</v>
      </c>
      <c r="H145" s="52">
        <f>SUMIFS('Infrastructure Pivot'!$V$5:$V$340,'Infrastructure Pivot'!$A$5:$A$340,'Table 2.1a 2021--Compile'!$A145)</f>
        <v>0.39500000000000002</v>
      </c>
      <c r="I145" s="52">
        <f>SUMIFS('Infrastructure Pivot'!$K$5:$K$340,'Infrastructure Pivot'!$A$5:$A$340,'Table 2.1a 2021--Compile'!$A145)+SUMIFS('Infrastructure Pivot'!$L$5:$L$340,'Infrastructure Pivot'!$A$5:$A$340,'Table 2.1a 2021--Compile'!$A145)+SUMIFS('Infrastructure Pivot'!$N$5:$N$340,'Infrastructure Pivot'!$A$5:$A$340,'Table 2.1a 2021--Compile'!$A145)+SUMIFS('Infrastructure Pivot'!$S$5:$S$340,'Infrastructure Pivot'!$A$5:$A$340,'Table 2.1a 2021--Compile'!$A145)</f>
        <v>0</v>
      </c>
      <c r="J145" s="52">
        <f>SUMIFS('Infrastructure Pivot'!$Q$5:$Q$340,'Infrastructure Pivot'!$A$5:$A$340,'Table 2.1a 2021--Compile'!$A145)</f>
        <v>0.39500000000000002</v>
      </c>
      <c r="K145" s="52">
        <f>SUMIFS('Infrastructure Pivot'!$P$5:$P$340,'Infrastructure Pivot'!$A$5:$A$340,'Table 2.1a 2021--Compile'!$A145)</f>
        <v>0</v>
      </c>
      <c r="L145" s="52">
        <f>SUMIFS('Infrastructure Pivot'!$T$5:$T$340,'Infrastructure Pivot'!$A$5:$A$340,'Table 2.1a 2021--Compile'!$A145)</f>
        <v>0</v>
      </c>
      <c r="M145" s="52">
        <f>SUMIFS('Infrastructure Pivot'!$R$5:$R$340,'Infrastructure Pivot'!$A$5:$A$340,'Table 2.1a 2021--Compile'!$A145)</f>
        <v>0</v>
      </c>
      <c r="N145" s="52">
        <f>SUMIFS('Infrastructure Pivot'!$I$5:$I$340,'Infrastructure Pivot'!$A$5:$A$340,'Table 2.1a 2021--Compile'!$A145)</f>
        <v>0</v>
      </c>
      <c r="O145" s="52">
        <f>SUMIFS('Infrastructure Pivot'!$M$5:$M$340,'Infrastructure Pivot'!$A$5:$A$340,'Table 2.1a 2021--Compile'!$A145)</f>
        <v>0</v>
      </c>
      <c r="P145" s="52" t="str">
        <f>VLOOKUP($A145,'Infrastructure FINAL 2023-11-13'!$A$2:$Q$1148,17,FALSE)</f>
        <v>AEA PH Assessment</v>
      </c>
      <c r="Q145" s="30" t="str">
        <f>VLOOKUP(A145,Notes!$A$2:$F$272,6,FALSE)</f>
        <v/>
      </c>
      <c r="T145" s="53"/>
      <c r="U145" s="53"/>
      <c r="V145" s="53"/>
      <c r="W145" s="53"/>
    </row>
    <row r="146" spans="1:23" s="30" customFormat="1" x14ac:dyDescent="0.25">
      <c r="A146" s="10" t="s">
        <v>450</v>
      </c>
      <c r="B146" s="30" t="str">
        <f>VLOOKUP($A146,'Infrastructure Pivot'!$A$5:$T$340,2,FALSE)</f>
        <v>(blank)</v>
      </c>
      <c r="C146" s="30">
        <f>VLOOKUP($A146,'Infrastructure Pivot'!$A$5:$T$340,3,FALSE)</f>
        <v>214</v>
      </c>
      <c r="D146" s="30" t="str">
        <f>VLOOKUP($A146,'Infrastructure Pivot'!$A$5:$T$340,4,FALSE)</f>
        <v>Barrow Utilities &amp; Electric Cooperative Inc.</v>
      </c>
      <c r="E146" s="30" t="str">
        <f>VLOOKUP($A146,'Infrastructure Pivot'!$A$5:$T$340,5,FALSE)</f>
        <v>Barrow</v>
      </c>
      <c r="F146" s="30" t="str">
        <f>VLOOKUP($A146,'Infrastructure Pivot'!$A$5:$T$340,6,FALSE)</f>
        <v>Utqiagvik_grid</v>
      </c>
      <c r="G146" s="30" t="str">
        <f>VLOOKUP($A146,'Infrastructure Pivot'!$A$5:$T$340,7,FALSE)</f>
        <v>North Slope</v>
      </c>
      <c r="H146" s="52">
        <f>SUMIFS('Infrastructure Pivot'!$V$5:$V$340,'Infrastructure Pivot'!$A$5:$A$340,'Table 2.1a 2021--Compile'!$A146)</f>
        <v>20.3</v>
      </c>
      <c r="I146" s="52">
        <f>SUMIFS('Infrastructure Pivot'!$K$5:$K$340,'Infrastructure Pivot'!$A$5:$A$340,'Table 2.1a 2021--Compile'!$A146)+SUMIFS('Infrastructure Pivot'!$L$5:$L$340,'Infrastructure Pivot'!$A$5:$A$340,'Table 2.1a 2021--Compile'!$A146)+SUMIFS('Infrastructure Pivot'!$N$5:$N$340,'Infrastructure Pivot'!$A$5:$A$340,'Table 2.1a 2021--Compile'!$A146)+SUMIFS('Infrastructure Pivot'!$S$5:$S$340,'Infrastructure Pivot'!$A$5:$A$340,'Table 2.1a 2021--Compile'!$A146)</f>
        <v>17.3</v>
      </c>
      <c r="J146" s="52">
        <f>SUMIFS('Infrastructure Pivot'!$Q$5:$Q$340,'Infrastructure Pivot'!$A$5:$A$340,'Table 2.1a 2021--Compile'!$A146)</f>
        <v>3</v>
      </c>
      <c r="K146" s="52">
        <f>SUMIFS('Infrastructure Pivot'!$P$5:$P$340,'Infrastructure Pivot'!$A$5:$A$340,'Table 2.1a 2021--Compile'!$A146)</f>
        <v>0</v>
      </c>
      <c r="L146" s="52">
        <f>SUMIFS('Infrastructure Pivot'!$T$5:$T$340,'Infrastructure Pivot'!$A$5:$A$340,'Table 2.1a 2021--Compile'!$A146)</f>
        <v>0</v>
      </c>
      <c r="M146" s="52">
        <f>SUMIFS('Infrastructure Pivot'!$R$5:$R$340,'Infrastructure Pivot'!$A$5:$A$340,'Table 2.1a 2021--Compile'!$A146)</f>
        <v>0</v>
      </c>
      <c r="N146" s="52">
        <f>SUMIFS('Infrastructure Pivot'!$I$5:$I$340,'Infrastructure Pivot'!$A$5:$A$340,'Table 2.1a 2021--Compile'!$A146)</f>
        <v>0</v>
      </c>
      <c r="O146" s="52">
        <f>SUMIFS('Infrastructure Pivot'!$M$5:$M$340,'Infrastructure Pivot'!$A$5:$A$340,'Table 2.1a 2021--Compile'!$A146)</f>
        <v>0</v>
      </c>
      <c r="P146" s="52" t="str">
        <f>VLOOKUP($A146,'Infrastructure FINAL 2023-11-13'!$A$2:$Q$1148,17,FALSE)</f>
        <v>EIA860</v>
      </c>
      <c r="Q146"/>
      <c r="T146" s="53"/>
      <c r="U146" s="53"/>
      <c r="V146" s="53"/>
      <c r="W146" s="53"/>
    </row>
    <row r="147" spans="1:23" s="30" customFormat="1" x14ac:dyDescent="0.25">
      <c r="A147" s="52" t="s">
        <v>414</v>
      </c>
      <c r="B147" s="30">
        <f>VLOOKUP($A147,'Infrastructure Pivot'!$A$5:$T$340,2,FALSE)</f>
        <v>332650</v>
      </c>
      <c r="C147" s="30">
        <f>VLOOKUP($A147,'Infrastructure Pivot'!$A$5:$T$340,3,FALSE)</f>
        <v>240</v>
      </c>
      <c r="D147" s="30" t="str">
        <f>VLOOKUP($A147,'Infrastructure Pivot'!$A$5:$T$340,4,FALSE)</f>
        <v>Inside Passage Electric</v>
      </c>
      <c r="E147" s="30" t="str">
        <f>VLOOKUP($A147,'Infrastructure Pivot'!$A$5:$T$340,5,FALSE)</f>
        <v>Angoon</v>
      </c>
      <c r="F147" s="30" t="str">
        <f>VLOOKUP($A147,'Infrastructure Pivot'!$A$5:$T$340,6,FALSE)</f>
        <v>Angoon_grid</v>
      </c>
      <c r="G147" s="30" t="str">
        <f>VLOOKUP($A147,'Infrastructure Pivot'!$A$5:$T$340,7,FALSE)</f>
        <v>Southeast</v>
      </c>
      <c r="H147" s="52">
        <f>SUMIFS('Infrastructure Pivot'!$V$5:$V$340,'Infrastructure Pivot'!$A$5:$A$340,'Table 2.1a 2021--Compile'!$A147)</f>
        <v>1.5</v>
      </c>
      <c r="I147" s="52">
        <f>SUMIFS('Infrastructure Pivot'!$K$5:$K$340,'Infrastructure Pivot'!$A$5:$A$340,'Table 2.1a 2021--Compile'!$A147)+SUMIFS('Infrastructure Pivot'!$L$5:$L$340,'Infrastructure Pivot'!$A$5:$A$340,'Table 2.1a 2021--Compile'!$A147)+SUMIFS('Infrastructure Pivot'!$N$5:$N$340,'Infrastructure Pivot'!$A$5:$A$340,'Table 2.1a 2021--Compile'!$A147)+SUMIFS('Infrastructure Pivot'!$S$5:$S$340,'Infrastructure Pivot'!$A$5:$A$340,'Table 2.1a 2021--Compile'!$A147)</f>
        <v>0</v>
      </c>
      <c r="J147" s="52">
        <f>SUMIFS('Infrastructure Pivot'!$Q$5:$Q$340,'Infrastructure Pivot'!$A$5:$A$340,'Table 2.1a 2021--Compile'!$A147)</f>
        <v>1.5</v>
      </c>
      <c r="K147" s="52">
        <f>SUMIFS('Infrastructure Pivot'!$P$5:$P$340,'Infrastructure Pivot'!$A$5:$A$340,'Table 2.1a 2021--Compile'!$A147)</f>
        <v>0</v>
      </c>
      <c r="L147" s="52">
        <f>SUMIFS('Infrastructure Pivot'!$T$5:$T$340,'Infrastructure Pivot'!$A$5:$A$340,'Table 2.1a 2021--Compile'!$A147)</f>
        <v>0</v>
      </c>
      <c r="M147" s="52">
        <f>SUMIFS('Infrastructure Pivot'!$R$5:$R$340,'Infrastructure Pivot'!$A$5:$A$340,'Table 2.1a 2021--Compile'!$A147)</f>
        <v>0</v>
      </c>
      <c r="N147" s="52">
        <f>SUMIFS('Infrastructure Pivot'!$I$5:$I$340,'Infrastructure Pivot'!$A$5:$A$340,'Table 2.1a 2021--Compile'!$A147)</f>
        <v>0</v>
      </c>
      <c r="O147" s="52">
        <f>SUMIFS('Infrastructure Pivot'!$M$5:$M$340,'Infrastructure Pivot'!$A$5:$A$340,'Table 2.1a 2021--Compile'!$A147)</f>
        <v>0</v>
      </c>
      <c r="P147" s="52" t="str">
        <f>VLOOKUP($A147,'Infrastructure FINAL 2023-11-13'!$A$2:$Q$1148,17,FALSE)</f>
        <v>EIA860</v>
      </c>
      <c r="Q147" s="30" t="str">
        <f>VLOOKUP(A147,Notes!$A$2:$F$272,6,FALSE)</f>
        <v/>
      </c>
      <c r="T147" s="53"/>
      <c r="U147" s="53"/>
      <c r="V147" s="53"/>
      <c r="W147" s="53"/>
    </row>
    <row r="148" spans="1:23" s="30" customFormat="1" x14ac:dyDescent="0.25">
      <c r="A148" s="52" t="s">
        <v>545</v>
      </c>
      <c r="B148" s="30">
        <f>VLOOKUP($A148,'Infrastructure Pivot'!$A$5:$T$340,2,FALSE)</f>
        <v>332660</v>
      </c>
      <c r="C148" s="30">
        <f>VLOOKUP($A148,'Infrastructure Pivot'!$A$5:$T$340,3,FALSE)</f>
        <v>240</v>
      </c>
      <c r="D148" s="30" t="str">
        <f>VLOOKUP($A148,'Infrastructure Pivot'!$A$5:$T$340,4,FALSE)</f>
        <v>Inside Passage Electric</v>
      </c>
      <c r="E148" s="30" t="str">
        <f>VLOOKUP($A148,'Infrastructure Pivot'!$A$5:$T$340,5,FALSE)</f>
        <v>Chilkat Valley</v>
      </c>
      <c r="F148" s="30" t="str">
        <f>VLOOKUP($A148,'Infrastructure Pivot'!$A$5:$T$340,6,FALSE)</f>
        <v>UpperLynnCanal_grid</v>
      </c>
      <c r="G148" s="30" t="str">
        <f>VLOOKUP($A148,'Infrastructure Pivot'!$A$5:$T$340,7,FALSE)</f>
        <v>Southeast</v>
      </c>
      <c r="H148" s="52">
        <f>SUMIFS('Infrastructure Pivot'!$V$5:$V$340,'Infrastructure Pivot'!$A$5:$A$340,'Table 2.1a 2021--Compile'!$A148)</f>
        <v>0.55000000000000004</v>
      </c>
      <c r="I148" s="52">
        <f>SUMIFS('Infrastructure Pivot'!$K$5:$K$340,'Infrastructure Pivot'!$A$5:$A$340,'Table 2.1a 2021--Compile'!$A148)+SUMIFS('Infrastructure Pivot'!$L$5:$L$340,'Infrastructure Pivot'!$A$5:$A$340,'Table 2.1a 2021--Compile'!$A148)+SUMIFS('Infrastructure Pivot'!$N$5:$N$340,'Infrastructure Pivot'!$A$5:$A$340,'Table 2.1a 2021--Compile'!$A148)+SUMIFS('Infrastructure Pivot'!$S$5:$S$340,'Infrastructure Pivot'!$A$5:$A$340,'Table 2.1a 2021--Compile'!$A148)</f>
        <v>0</v>
      </c>
      <c r="J148" s="52">
        <f>SUMIFS('Infrastructure Pivot'!$Q$5:$Q$340,'Infrastructure Pivot'!$A$5:$A$340,'Table 2.1a 2021--Compile'!$A148)</f>
        <v>0</v>
      </c>
      <c r="K148" s="52">
        <f>SUMIFS('Infrastructure Pivot'!$P$5:$P$340,'Infrastructure Pivot'!$A$5:$A$340,'Table 2.1a 2021--Compile'!$A148)</f>
        <v>0.55000000000000004</v>
      </c>
      <c r="L148" s="52">
        <f>SUMIFS('Infrastructure Pivot'!$T$5:$T$340,'Infrastructure Pivot'!$A$5:$A$340,'Table 2.1a 2021--Compile'!$A148)</f>
        <v>0</v>
      </c>
      <c r="M148" s="52">
        <f>SUMIFS('Infrastructure Pivot'!$R$5:$R$340,'Infrastructure Pivot'!$A$5:$A$340,'Table 2.1a 2021--Compile'!$A148)</f>
        <v>0</v>
      </c>
      <c r="N148" s="52">
        <f>SUMIFS('Infrastructure Pivot'!$I$5:$I$340,'Infrastructure Pivot'!$A$5:$A$340,'Table 2.1a 2021--Compile'!$A148)</f>
        <v>0</v>
      </c>
      <c r="O148" s="52">
        <f>SUMIFS('Infrastructure Pivot'!$M$5:$M$340,'Infrastructure Pivot'!$A$5:$A$340,'Table 2.1a 2021--Compile'!$A148)</f>
        <v>0</v>
      </c>
      <c r="P148" s="52" t="str">
        <f>VLOOKUP($A148,'Infrastructure FINAL 2023-11-13'!$A$2:$Q$1148,17,FALSE)</f>
        <v>AEA</v>
      </c>
      <c r="Q148" s="30" t="str">
        <f>VLOOKUP(A148,Notes!$A$2:$F$272,6,FALSE)</f>
        <v>Part of the Alaska Power Company's grid in the Upper Lynn Canal service area.Haines, Covenant Life; Klukwan; Chilkat Valley; Skagway</v>
      </c>
      <c r="T148" s="53"/>
      <c r="U148" s="53"/>
      <c r="V148" s="53"/>
      <c r="W148" s="53"/>
    </row>
    <row r="149" spans="1:23" s="30" customFormat="1" x14ac:dyDescent="0.25">
      <c r="A149" s="52" t="s">
        <v>698</v>
      </c>
      <c r="B149" s="30">
        <f>VLOOKUP($A149,'Infrastructure Pivot'!$A$5:$T$340,2,FALSE)</f>
        <v>332670</v>
      </c>
      <c r="C149" s="30">
        <f>VLOOKUP($A149,'Infrastructure Pivot'!$A$5:$T$340,3,FALSE)</f>
        <v>240</v>
      </c>
      <c r="D149" s="30" t="str">
        <f>VLOOKUP($A149,'Infrastructure Pivot'!$A$5:$T$340,4,FALSE)</f>
        <v>Inside Passage Electric</v>
      </c>
      <c r="E149" s="30" t="str">
        <f>VLOOKUP($A149,'Infrastructure Pivot'!$A$5:$T$340,5,FALSE)</f>
        <v>Hoonah</v>
      </c>
      <c r="F149" s="30" t="str">
        <f>VLOOKUP($A149,'Infrastructure Pivot'!$A$5:$T$340,6,FALSE)</f>
        <v>Hoonah_grid</v>
      </c>
      <c r="G149" s="30" t="str">
        <f>VLOOKUP($A149,'Infrastructure Pivot'!$A$5:$T$340,7,FALSE)</f>
        <v>Southeast</v>
      </c>
      <c r="H149" s="52">
        <f>SUMIFS('Infrastructure Pivot'!$V$5:$V$340,'Infrastructure Pivot'!$A$5:$A$340,'Table 2.1a 2021--Compile'!$A149)</f>
        <v>2.4500000000000002</v>
      </c>
      <c r="I149" s="52">
        <f>SUMIFS('Infrastructure Pivot'!$K$5:$K$340,'Infrastructure Pivot'!$A$5:$A$340,'Table 2.1a 2021--Compile'!$A149)+SUMIFS('Infrastructure Pivot'!$L$5:$L$340,'Infrastructure Pivot'!$A$5:$A$340,'Table 2.1a 2021--Compile'!$A149)+SUMIFS('Infrastructure Pivot'!$N$5:$N$340,'Infrastructure Pivot'!$A$5:$A$340,'Table 2.1a 2021--Compile'!$A149)+SUMIFS('Infrastructure Pivot'!$S$5:$S$340,'Infrastructure Pivot'!$A$5:$A$340,'Table 2.1a 2021--Compile'!$A149)</f>
        <v>0</v>
      </c>
      <c r="J149" s="52">
        <f>SUMIFS('Infrastructure Pivot'!$Q$5:$Q$340,'Infrastructure Pivot'!$A$5:$A$340,'Table 2.1a 2021--Compile'!$A149)</f>
        <v>2</v>
      </c>
      <c r="K149" s="52">
        <f>SUMIFS('Infrastructure Pivot'!$P$5:$P$340,'Infrastructure Pivot'!$A$5:$A$340,'Table 2.1a 2021--Compile'!$A149)</f>
        <v>0.45</v>
      </c>
      <c r="L149" s="52">
        <f>SUMIFS('Infrastructure Pivot'!$T$5:$T$340,'Infrastructure Pivot'!$A$5:$A$340,'Table 2.1a 2021--Compile'!$A149)</f>
        <v>0</v>
      </c>
      <c r="M149" s="52">
        <f>SUMIFS('Infrastructure Pivot'!$R$5:$R$340,'Infrastructure Pivot'!$A$5:$A$340,'Table 2.1a 2021--Compile'!$A149)</f>
        <v>0</v>
      </c>
      <c r="N149" s="52">
        <f>SUMIFS('Infrastructure Pivot'!$I$5:$I$340,'Infrastructure Pivot'!$A$5:$A$340,'Table 2.1a 2021--Compile'!$A149)</f>
        <v>0</v>
      </c>
      <c r="O149" s="52">
        <f>SUMIFS('Infrastructure Pivot'!$M$5:$M$340,'Infrastructure Pivot'!$A$5:$A$340,'Table 2.1a 2021--Compile'!$A149)</f>
        <v>0</v>
      </c>
      <c r="P149" s="52">
        <f>VLOOKUP($A149,'Infrastructure FINAL 2023-11-13'!$A$2:$Q$1148,17,FALSE)</f>
        <v>0</v>
      </c>
      <c r="Q149" s="30" t="str">
        <f>VLOOKUP(A149,Notes!$A$2:$F$272,6,FALSE)</f>
        <v/>
      </c>
      <c r="T149" s="53"/>
      <c r="U149" s="53"/>
      <c r="V149" s="53"/>
      <c r="W149" s="53"/>
    </row>
    <row r="150" spans="1:23" s="30" customFormat="1" x14ac:dyDescent="0.25">
      <c r="A150" s="52" t="s">
        <v>731</v>
      </c>
      <c r="B150" s="30">
        <f>VLOOKUP($A150,'Infrastructure Pivot'!$A$5:$T$340,2,FALSE)</f>
        <v>332680</v>
      </c>
      <c r="C150" s="30">
        <f>VLOOKUP($A150,'Infrastructure Pivot'!$A$5:$T$340,3,FALSE)</f>
        <v>240</v>
      </c>
      <c r="D150" s="30" t="str">
        <f>VLOOKUP($A150,'Infrastructure Pivot'!$A$5:$T$340,4,FALSE)</f>
        <v>Inside Passage Electric</v>
      </c>
      <c r="E150" s="30" t="str">
        <f>VLOOKUP($A150,'Infrastructure Pivot'!$A$5:$T$340,5,FALSE)</f>
        <v>Kake</v>
      </c>
      <c r="F150" s="30" t="str">
        <f>VLOOKUP($A150,'Infrastructure Pivot'!$A$5:$T$340,6,FALSE)</f>
        <v>Kake_grid</v>
      </c>
      <c r="G150" s="30" t="str">
        <f>VLOOKUP($A150,'Infrastructure Pivot'!$A$5:$T$340,7,FALSE)</f>
        <v>Southeast</v>
      </c>
      <c r="H150" s="52">
        <f>SUMIFS('Infrastructure Pivot'!$V$5:$V$340,'Infrastructure Pivot'!$A$5:$A$340,'Table 2.1a 2021--Compile'!$A150)</f>
        <v>3.6</v>
      </c>
      <c r="I150" s="52">
        <f>SUMIFS('Infrastructure Pivot'!$K$5:$K$340,'Infrastructure Pivot'!$A$5:$A$340,'Table 2.1a 2021--Compile'!$A150)+SUMIFS('Infrastructure Pivot'!$L$5:$L$340,'Infrastructure Pivot'!$A$5:$A$340,'Table 2.1a 2021--Compile'!$A150)+SUMIFS('Infrastructure Pivot'!$N$5:$N$340,'Infrastructure Pivot'!$A$5:$A$340,'Table 2.1a 2021--Compile'!$A150)+SUMIFS('Infrastructure Pivot'!$S$5:$S$340,'Infrastructure Pivot'!$A$5:$A$340,'Table 2.1a 2021--Compile'!$A150)</f>
        <v>0</v>
      </c>
      <c r="J150" s="52">
        <f>SUMIFS('Infrastructure Pivot'!$Q$5:$Q$340,'Infrastructure Pivot'!$A$5:$A$340,'Table 2.1a 2021--Compile'!$A150)</f>
        <v>3.1</v>
      </c>
      <c r="K150" s="52">
        <f>SUMIFS('Infrastructure Pivot'!$P$5:$P$340,'Infrastructure Pivot'!$A$5:$A$340,'Table 2.1a 2021--Compile'!$A150)</f>
        <v>0.5</v>
      </c>
      <c r="L150" s="52">
        <f>SUMIFS('Infrastructure Pivot'!$T$5:$T$340,'Infrastructure Pivot'!$A$5:$A$340,'Table 2.1a 2021--Compile'!$A150)</f>
        <v>0</v>
      </c>
      <c r="M150" s="52">
        <f>SUMIFS('Infrastructure Pivot'!$R$5:$R$340,'Infrastructure Pivot'!$A$5:$A$340,'Table 2.1a 2021--Compile'!$A150)</f>
        <v>0</v>
      </c>
      <c r="N150" s="52">
        <f>SUMIFS('Infrastructure Pivot'!$I$5:$I$340,'Infrastructure Pivot'!$A$5:$A$340,'Table 2.1a 2021--Compile'!$A150)</f>
        <v>0</v>
      </c>
      <c r="O150" s="52">
        <f>SUMIFS('Infrastructure Pivot'!$M$5:$M$340,'Infrastructure Pivot'!$A$5:$A$340,'Table 2.1a 2021--Compile'!$A150)</f>
        <v>0</v>
      </c>
      <c r="P150" s="52">
        <f>VLOOKUP($A150,'Infrastructure FINAL 2023-11-13'!$A$2:$Q$1148,17,FALSE)</f>
        <v>0</v>
      </c>
      <c r="Q150" s="30" t="str">
        <f>VLOOKUP(A150,Notes!$A$2:$F$272,6,FALSE)</f>
        <v/>
      </c>
      <c r="T150" s="53"/>
      <c r="U150" s="53"/>
      <c r="V150" s="53"/>
      <c r="W150" s="53"/>
    </row>
    <row r="151" spans="1:23" s="30" customFormat="1" x14ac:dyDescent="0.25">
      <c r="A151" s="52" t="s">
        <v>889</v>
      </c>
      <c r="B151" s="30">
        <f>VLOOKUP($A151,'Infrastructure Pivot'!$A$5:$T$340,2,FALSE)</f>
        <v>332740</v>
      </c>
      <c r="C151" s="30">
        <f>VLOOKUP($A151,'Infrastructure Pivot'!$A$5:$T$340,3,FALSE)</f>
        <v>242</v>
      </c>
      <c r="D151" s="30" t="str">
        <f>VLOOKUP($A151,'Infrastructure Pivot'!$A$5:$T$340,4,FALSE)</f>
        <v>Umnak Power Company</v>
      </c>
      <c r="E151" s="30" t="str">
        <f>VLOOKUP($A151,'Infrastructure Pivot'!$A$5:$T$340,5,FALSE)</f>
        <v>Nikolski</v>
      </c>
      <c r="F151" s="30" t="str">
        <f>VLOOKUP($A151,'Infrastructure Pivot'!$A$5:$T$340,6,FALSE)</f>
        <v>Nikolski_grid</v>
      </c>
      <c r="G151" s="30" t="str">
        <f>VLOOKUP($A151,'Infrastructure Pivot'!$A$5:$T$340,7,FALSE)</f>
        <v>Aleutians</v>
      </c>
      <c r="H151" s="52">
        <f>SUMIFS('Infrastructure Pivot'!$V$5:$V$340,'Infrastructure Pivot'!$A$5:$A$340,'Table 2.1a 2021--Compile'!$A151)</f>
        <v>6.5000000000000002E-2</v>
      </c>
      <c r="I151" s="52">
        <f>SUMIFS('Infrastructure Pivot'!$K$5:$K$340,'Infrastructure Pivot'!$A$5:$A$340,'Table 2.1a 2021--Compile'!$A151)+SUMIFS('Infrastructure Pivot'!$L$5:$L$340,'Infrastructure Pivot'!$A$5:$A$340,'Table 2.1a 2021--Compile'!$A151)+SUMIFS('Infrastructure Pivot'!$N$5:$N$340,'Infrastructure Pivot'!$A$5:$A$340,'Table 2.1a 2021--Compile'!$A151)+SUMIFS('Infrastructure Pivot'!$S$5:$S$340,'Infrastructure Pivot'!$A$5:$A$340,'Table 2.1a 2021--Compile'!$A151)</f>
        <v>0</v>
      </c>
      <c r="J151" s="52">
        <f>SUMIFS('Infrastructure Pivot'!$Q$5:$Q$340,'Infrastructure Pivot'!$A$5:$A$340,'Table 2.1a 2021--Compile'!$A151)</f>
        <v>0</v>
      </c>
      <c r="K151" s="52">
        <f>SUMIFS('Infrastructure Pivot'!$P$5:$P$340,'Infrastructure Pivot'!$A$5:$A$340,'Table 2.1a 2021--Compile'!$A151)</f>
        <v>0</v>
      </c>
      <c r="L151" s="52">
        <f>SUMIFS('Infrastructure Pivot'!$T$5:$T$340,'Infrastructure Pivot'!$A$5:$A$340,'Table 2.1a 2021--Compile'!$A151)</f>
        <v>6.5000000000000002E-2</v>
      </c>
      <c r="M151" s="52">
        <f>SUMIFS('Infrastructure Pivot'!$R$5:$R$340,'Infrastructure Pivot'!$A$5:$A$340,'Table 2.1a 2021--Compile'!$A151)</f>
        <v>0</v>
      </c>
      <c r="N151" s="52">
        <f>SUMIFS('Infrastructure Pivot'!$I$5:$I$340,'Infrastructure Pivot'!$A$5:$A$340,'Table 2.1a 2021--Compile'!$A151)</f>
        <v>0</v>
      </c>
      <c r="O151" s="52">
        <f>SUMIFS('Infrastructure Pivot'!$M$5:$M$340,'Infrastructure Pivot'!$A$5:$A$340,'Table 2.1a 2021--Compile'!$A151)</f>
        <v>0</v>
      </c>
      <c r="P151" s="52" t="str">
        <f>VLOOKUP($A151,'Infrastructure FINAL 2023-11-13'!$A$2:$Q$1148,17,FALSE)</f>
        <v>AEA</v>
      </c>
      <c r="Q151" s="30" t="str">
        <f>VLOOKUP(A151,Notes!$A$2:$F$272,6,FALSE)</f>
        <v/>
      </c>
      <c r="T151" s="53"/>
      <c r="U151" s="53"/>
      <c r="V151" s="53"/>
      <c r="W151" s="53"/>
    </row>
    <row r="152" spans="1:23" s="30" customFormat="1" x14ac:dyDescent="0.25">
      <c r="A152" s="52" t="s">
        <v>408</v>
      </c>
      <c r="B152" s="30">
        <f>VLOOKUP($A152,'Infrastructure Pivot'!$A$5:$T$340,2,FALSE)</f>
        <v>332350</v>
      </c>
      <c r="C152" s="30">
        <f>VLOOKUP($A152,'Infrastructure Pivot'!$A$5:$T$340,3,FALSE)</f>
        <v>254</v>
      </c>
      <c r="D152" s="30" t="str">
        <f>VLOOKUP($A152,'Infrastructure Pivot'!$A$5:$T$340,4,FALSE)</f>
        <v>North Slope Borough Power &amp; Light</v>
      </c>
      <c r="E152" s="30" t="str">
        <f>VLOOKUP($A152,'Infrastructure Pivot'!$A$5:$T$340,5,FALSE)</f>
        <v>Anaktuvuk Pass</v>
      </c>
      <c r="F152" s="30" t="str">
        <f>VLOOKUP($A152,'Infrastructure Pivot'!$A$5:$T$340,6,FALSE)</f>
        <v>Anaktuvuk Pass_grid</v>
      </c>
      <c r="G152" s="30" t="str">
        <f>VLOOKUP($A152,'Infrastructure Pivot'!$A$5:$T$340,7,FALSE)</f>
        <v>North Slope</v>
      </c>
      <c r="H152" s="52">
        <f>SUMIFS('Infrastructure Pivot'!$V$5:$V$340,'Infrastructure Pivot'!$A$5:$A$340,'Table 2.1a 2021--Compile'!$A152)</f>
        <v>2.6999999999999997</v>
      </c>
      <c r="I152" s="52">
        <f>SUMIFS('Infrastructure Pivot'!$K$5:$K$340,'Infrastructure Pivot'!$A$5:$A$340,'Table 2.1a 2021--Compile'!$A152)+SUMIFS('Infrastructure Pivot'!$L$5:$L$340,'Infrastructure Pivot'!$A$5:$A$340,'Table 2.1a 2021--Compile'!$A152)+SUMIFS('Infrastructure Pivot'!$N$5:$N$340,'Infrastructure Pivot'!$A$5:$A$340,'Table 2.1a 2021--Compile'!$A152)+SUMIFS('Infrastructure Pivot'!$S$5:$S$340,'Infrastructure Pivot'!$A$5:$A$340,'Table 2.1a 2021--Compile'!$A152)</f>
        <v>0</v>
      </c>
      <c r="J152" s="52">
        <f>SUMIFS('Infrastructure Pivot'!$Q$5:$Q$340,'Infrastructure Pivot'!$A$5:$A$340,'Table 2.1a 2021--Compile'!$A152)</f>
        <v>2.6999999999999997</v>
      </c>
      <c r="K152" s="52">
        <f>SUMIFS('Infrastructure Pivot'!$P$5:$P$340,'Infrastructure Pivot'!$A$5:$A$340,'Table 2.1a 2021--Compile'!$A152)</f>
        <v>0</v>
      </c>
      <c r="L152" s="52">
        <f>SUMIFS('Infrastructure Pivot'!$T$5:$T$340,'Infrastructure Pivot'!$A$5:$A$340,'Table 2.1a 2021--Compile'!$A152)</f>
        <v>0</v>
      </c>
      <c r="M152" s="52">
        <f>SUMIFS('Infrastructure Pivot'!$R$5:$R$340,'Infrastructure Pivot'!$A$5:$A$340,'Table 2.1a 2021--Compile'!$A152)</f>
        <v>0</v>
      </c>
      <c r="N152" s="52">
        <f>SUMIFS('Infrastructure Pivot'!$I$5:$I$340,'Infrastructure Pivot'!$A$5:$A$340,'Table 2.1a 2021--Compile'!$A152)</f>
        <v>0</v>
      </c>
      <c r="O152" s="52">
        <f>SUMIFS('Infrastructure Pivot'!$M$5:$M$340,'Infrastructure Pivot'!$A$5:$A$340,'Table 2.1a 2021--Compile'!$A152)</f>
        <v>0</v>
      </c>
      <c r="P152" s="52" t="str">
        <f>VLOOKUP($A152,'Infrastructure FINAL 2023-11-13'!$A$2:$Q$1148,17,FALSE)</f>
        <v>EIA860</v>
      </c>
      <c r="Q152" s="30" t="str">
        <f>VLOOKUP(A152,Notes!$A$2:$F$272,6,FALSE)</f>
        <v/>
      </c>
      <c r="T152" s="53"/>
      <c r="U152" s="53"/>
      <c r="V152" s="53"/>
      <c r="W152" s="53"/>
    </row>
    <row r="153" spans="1:23" s="30" customFormat="1" x14ac:dyDescent="0.25">
      <c r="A153" s="52" t="s">
        <v>443</v>
      </c>
      <c r="B153" s="30">
        <f>VLOOKUP($A153,'Infrastructure Pivot'!$A$5:$T$340,2,FALSE)</f>
        <v>332360</v>
      </c>
      <c r="C153" s="30">
        <f>VLOOKUP($A153,'Infrastructure Pivot'!$A$5:$T$340,3,FALSE)</f>
        <v>254</v>
      </c>
      <c r="D153" s="30" t="str">
        <f>VLOOKUP($A153,'Infrastructure Pivot'!$A$5:$T$340,4,FALSE)</f>
        <v>North Slope Borough Power &amp; Light</v>
      </c>
      <c r="E153" s="30" t="str">
        <f>VLOOKUP($A153,'Infrastructure Pivot'!$A$5:$T$340,5,FALSE)</f>
        <v>Atqasuk</v>
      </c>
      <c r="F153" s="30" t="str">
        <f>VLOOKUP($A153,'Infrastructure Pivot'!$A$5:$T$340,6,FALSE)</f>
        <v>Atqasuk_grid</v>
      </c>
      <c r="G153" s="30" t="str">
        <f>VLOOKUP($A153,'Infrastructure Pivot'!$A$5:$T$340,7,FALSE)</f>
        <v>North Slope</v>
      </c>
      <c r="H153" s="52">
        <f>SUMIFS('Infrastructure Pivot'!$V$5:$V$340,'Infrastructure Pivot'!$A$5:$A$340,'Table 2.1a 2021--Compile'!$A153)</f>
        <v>3.2</v>
      </c>
      <c r="I153" s="52">
        <f>SUMIFS('Infrastructure Pivot'!$K$5:$K$340,'Infrastructure Pivot'!$A$5:$A$340,'Table 2.1a 2021--Compile'!$A153)+SUMIFS('Infrastructure Pivot'!$L$5:$L$340,'Infrastructure Pivot'!$A$5:$A$340,'Table 2.1a 2021--Compile'!$A153)+SUMIFS('Infrastructure Pivot'!$N$5:$N$340,'Infrastructure Pivot'!$A$5:$A$340,'Table 2.1a 2021--Compile'!$A153)+SUMIFS('Infrastructure Pivot'!$S$5:$S$340,'Infrastructure Pivot'!$A$5:$A$340,'Table 2.1a 2021--Compile'!$A153)</f>
        <v>0</v>
      </c>
      <c r="J153" s="52">
        <f>SUMIFS('Infrastructure Pivot'!$Q$5:$Q$340,'Infrastructure Pivot'!$A$5:$A$340,'Table 2.1a 2021--Compile'!$A153)</f>
        <v>3.2</v>
      </c>
      <c r="K153" s="52">
        <f>SUMIFS('Infrastructure Pivot'!$P$5:$P$340,'Infrastructure Pivot'!$A$5:$A$340,'Table 2.1a 2021--Compile'!$A153)</f>
        <v>0</v>
      </c>
      <c r="L153" s="52">
        <f>SUMIFS('Infrastructure Pivot'!$T$5:$T$340,'Infrastructure Pivot'!$A$5:$A$340,'Table 2.1a 2021--Compile'!$A153)</f>
        <v>0</v>
      </c>
      <c r="M153" s="52">
        <f>SUMIFS('Infrastructure Pivot'!$R$5:$R$340,'Infrastructure Pivot'!$A$5:$A$340,'Table 2.1a 2021--Compile'!$A153)</f>
        <v>0</v>
      </c>
      <c r="N153" s="52">
        <f>SUMIFS('Infrastructure Pivot'!$I$5:$I$340,'Infrastructure Pivot'!$A$5:$A$340,'Table 2.1a 2021--Compile'!$A153)</f>
        <v>0</v>
      </c>
      <c r="O153" s="52">
        <f>SUMIFS('Infrastructure Pivot'!$M$5:$M$340,'Infrastructure Pivot'!$A$5:$A$340,'Table 2.1a 2021--Compile'!$A153)</f>
        <v>0</v>
      </c>
      <c r="P153" s="52" t="str">
        <f>VLOOKUP($A153,'Infrastructure FINAL 2023-11-13'!$A$2:$Q$1148,17,FALSE)</f>
        <v>EIA860</v>
      </c>
      <c r="Q153" s="30" t="str">
        <f>VLOOKUP(A153,Notes!$A$2:$F$272,6,FALSE)</f>
        <v/>
      </c>
      <c r="T153" s="53"/>
      <c r="U153" s="53"/>
      <c r="V153" s="53"/>
      <c r="W153" s="53"/>
    </row>
    <row r="154" spans="1:23" s="30" customFormat="1" x14ac:dyDescent="0.25">
      <c r="A154" s="52" t="s">
        <v>734</v>
      </c>
      <c r="B154" s="30">
        <f>VLOOKUP($A154,'Infrastructure Pivot'!$A$5:$T$340,2,FALSE)</f>
        <v>332370</v>
      </c>
      <c r="C154" s="30">
        <f>VLOOKUP($A154,'Infrastructure Pivot'!$A$5:$T$340,3,FALSE)</f>
        <v>254</v>
      </c>
      <c r="D154" s="30" t="str">
        <f>VLOOKUP($A154,'Infrastructure Pivot'!$A$5:$T$340,4,FALSE)</f>
        <v>North Slope Borough Power &amp; Light</v>
      </c>
      <c r="E154" s="30" t="str">
        <f>VLOOKUP($A154,'Infrastructure Pivot'!$A$5:$T$340,5,FALSE)</f>
        <v>Kaktovik</v>
      </c>
      <c r="F154" s="30" t="str">
        <f>VLOOKUP($A154,'Infrastructure Pivot'!$A$5:$T$340,6,FALSE)</f>
        <v>Kaktovik_grid</v>
      </c>
      <c r="G154" s="30" t="str">
        <f>VLOOKUP($A154,'Infrastructure Pivot'!$A$5:$T$340,7,FALSE)</f>
        <v>North Slope</v>
      </c>
      <c r="H154" s="52">
        <f>SUMIFS('Infrastructure Pivot'!$V$5:$V$340,'Infrastructure Pivot'!$A$5:$A$340,'Table 2.1a 2021--Compile'!$A154)</f>
        <v>2.6</v>
      </c>
      <c r="I154" s="52">
        <f>SUMIFS('Infrastructure Pivot'!$K$5:$K$340,'Infrastructure Pivot'!$A$5:$A$340,'Table 2.1a 2021--Compile'!$A154)+SUMIFS('Infrastructure Pivot'!$L$5:$L$340,'Infrastructure Pivot'!$A$5:$A$340,'Table 2.1a 2021--Compile'!$A154)+SUMIFS('Infrastructure Pivot'!$N$5:$N$340,'Infrastructure Pivot'!$A$5:$A$340,'Table 2.1a 2021--Compile'!$A154)+SUMIFS('Infrastructure Pivot'!$S$5:$S$340,'Infrastructure Pivot'!$A$5:$A$340,'Table 2.1a 2021--Compile'!$A154)</f>
        <v>0</v>
      </c>
      <c r="J154" s="52">
        <f>SUMIFS('Infrastructure Pivot'!$Q$5:$Q$340,'Infrastructure Pivot'!$A$5:$A$340,'Table 2.1a 2021--Compile'!$A154)</f>
        <v>2.6</v>
      </c>
      <c r="K154" s="52">
        <f>SUMIFS('Infrastructure Pivot'!$P$5:$P$340,'Infrastructure Pivot'!$A$5:$A$340,'Table 2.1a 2021--Compile'!$A154)</f>
        <v>0</v>
      </c>
      <c r="L154" s="52">
        <f>SUMIFS('Infrastructure Pivot'!$T$5:$T$340,'Infrastructure Pivot'!$A$5:$A$340,'Table 2.1a 2021--Compile'!$A154)</f>
        <v>0</v>
      </c>
      <c r="M154" s="52">
        <f>SUMIFS('Infrastructure Pivot'!$R$5:$R$340,'Infrastructure Pivot'!$A$5:$A$340,'Table 2.1a 2021--Compile'!$A154)</f>
        <v>0</v>
      </c>
      <c r="N154" s="52">
        <f>SUMIFS('Infrastructure Pivot'!$I$5:$I$340,'Infrastructure Pivot'!$A$5:$A$340,'Table 2.1a 2021--Compile'!$A154)</f>
        <v>0</v>
      </c>
      <c r="O154" s="52">
        <f>SUMIFS('Infrastructure Pivot'!$M$5:$M$340,'Infrastructure Pivot'!$A$5:$A$340,'Table 2.1a 2021--Compile'!$A154)</f>
        <v>0</v>
      </c>
      <c r="P154" s="52" t="str">
        <f>VLOOKUP($A154,'Infrastructure FINAL 2023-11-13'!$A$2:$Q$1148,17,FALSE)</f>
        <v>EIA860</v>
      </c>
      <c r="Q154" s="30" t="str">
        <f>VLOOKUP(A154,Notes!$A$2:$F$272,6,FALSE)</f>
        <v/>
      </c>
      <c r="T154" s="53"/>
      <c r="U154" s="53"/>
      <c r="V154" s="53"/>
      <c r="W154" s="53"/>
    </row>
    <row r="155" spans="1:23" s="30" customFormat="1" x14ac:dyDescent="0.25">
      <c r="A155" s="52" t="s">
        <v>904</v>
      </c>
      <c r="B155" s="30">
        <f>VLOOKUP($A155,'Infrastructure Pivot'!$A$5:$T$340,2,FALSE)</f>
        <v>332380</v>
      </c>
      <c r="C155" s="30">
        <f>VLOOKUP($A155,'Infrastructure Pivot'!$A$5:$T$340,3,FALSE)</f>
        <v>254</v>
      </c>
      <c r="D155" s="30" t="str">
        <f>VLOOKUP($A155,'Infrastructure Pivot'!$A$5:$T$340,4,FALSE)</f>
        <v>North Slope Borough Power &amp; Light</v>
      </c>
      <c r="E155" s="30" t="str">
        <f>VLOOKUP($A155,'Infrastructure Pivot'!$A$5:$T$340,5,FALSE)</f>
        <v>Nuiqsut</v>
      </c>
      <c r="F155" s="30" t="str">
        <f>VLOOKUP($A155,'Infrastructure Pivot'!$A$5:$T$340,6,FALSE)</f>
        <v>Nuiqsut_grid</v>
      </c>
      <c r="G155" s="30" t="str">
        <f>VLOOKUP($A155,'Infrastructure Pivot'!$A$5:$T$340,7,FALSE)</f>
        <v>North Slope</v>
      </c>
      <c r="H155" s="52">
        <f>SUMIFS('Infrastructure Pivot'!$V$5:$V$340,'Infrastructure Pivot'!$A$5:$A$340,'Table 2.1a 2021--Compile'!$A155)</f>
        <v>4.4000000000000004</v>
      </c>
      <c r="I155" s="52">
        <f>SUMIFS('Infrastructure Pivot'!$K$5:$K$340,'Infrastructure Pivot'!$A$5:$A$340,'Table 2.1a 2021--Compile'!$A155)+SUMIFS('Infrastructure Pivot'!$L$5:$L$340,'Infrastructure Pivot'!$A$5:$A$340,'Table 2.1a 2021--Compile'!$A155)+SUMIFS('Infrastructure Pivot'!$N$5:$N$340,'Infrastructure Pivot'!$A$5:$A$340,'Table 2.1a 2021--Compile'!$A155)+SUMIFS('Infrastructure Pivot'!$S$5:$S$340,'Infrastructure Pivot'!$A$5:$A$340,'Table 2.1a 2021--Compile'!$A155)</f>
        <v>0</v>
      </c>
      <c r="J155" s="52">
        <f>SUMIFS('Infrastructure Pivot'!$Q$5:$Q$340,'Infrastructure Pivot'!$A$5:$A$340,'Table 2.1a 2021--Compile'!$A155)</f>
        <v>4.4000000000000004</v>
      </c>
      <c r="K155" s="52">
        <f>SUMIFS('Infrastructure Pivot'!$P$5:$P$340,'Infrastructure Pivot'!$A$5:$A$340,'Table 2.1a 2021--Compile'!$A155)</f>
        <v>0</v>
      </c>
      <c r="L155" s="52">
        <f>SUMIFS('Infrastructure Pivot'!$T$5:$T$340,'Infrastructure Pivot'!$A$5:$A$340,'Table 2.1a 2021--Compile'!$A155)</f>
        <v>0</v>
      </c>
      <c r="M155" s="52">
        <f>SUMIFS('Infrastructure Pivot'!$R$5:$R$340,'Infrastructure Pivot'!$A$5:$A$340,'Table 2.1a 2021--Compile'!$A155)</f>
        <v>0</v>
      </c>
      <c r="N155" s="52">
        <f>SUMIFS('Infrastructure Pivot'!$I$5:$I$340,'Infrastructure Pivot'!$A$5:$A$340,'Table 2.1a 2021--Compile'!$A155)</f>
        <v>0</v>
      </c>
      <c r="O155" s="52">
        <f>SUMIFS('Infrastructure Pivot'!$M$5:$M$340,'Infrastructure Pivot'!$A$5:$A$340,'Table 2.1a 2021--Compile'!$A155)</f>
        <v>0</v>
      </c>
      <c r="P155" s="52" t="str">
        <f>VLOOKUP($A155,'Infrastructure FINAL 2023-11-13'!$A$2:$Q$1148,17,FALSE)</f>
        <v>EIA860</v>
      </c>
      <c r="Q155" s="30" t="str">
        <f>VLOOKUP(A155,Notes!$A$2:$F$272,6,FALSE)</f>
        <v/>
      </c>
      <c r="T155" s="53"/>
      <c r="U155" s="53"/>
      <c r="V155" s="53"/>
      <c r="W155" s="53"/>
    </row>
    <row r="156" spans="1:23" s="30" customFormat="1" x14ac:dyDescent="0.25">
      <c r="A156" s="52" t="s">
        <v>951</v>
      </c>
      <c r="B156" s="30">
        <f>VLOOKUP($A156,'Infrastructure Pivot'!$A$5:$T$340,2,FALSE)</f>
        <v>332390</v>
      </c>
      <c r="C156" s="30">
        <f>VLOOKUP($A156,'Infrastructure Pivot'!$A$5:$T$340,3,FALSE)</f>
        <v>254</v>
      </c>
      <c r="D156" s="30" t="str">
        <f>VLOOKUP($A156,'Infrastructure Pivot'!$A$5:$T$340,4,FALSE)</f>
        <v>North Slope Borough Power &amp; Light</v>
      </c>
      <c r="E156" s="30" t="str">
        <f>VLOOKUP($A156,'Infrastructure Pivot'!$A$5:$T$340,5,FALSE)</f>
        <v>Point Hope</v>
      </c>
      <c r="F156" s="30" t="str">
        <f>VLOOKUP($A156,'Infrastructure Pivot'!$A$5:$T$340,6,FALSE)</f>
        <v>Point Hope_grid</v>
      </c>
      <c r="G156" s="30" t="str">
        <f>VLOOKUP($A156,'Infrastructure Pivot'!$A$5:$T$340,7,FALSE)</f>
        <v>North Slope</v>
      </c>
      <c r="H156" s="52">
        <f>SUMIFS('Infrastructure Pivot'!$V$5:$V$340,'Infrastructure Pivot'!$A$5:$A$340,'Table 2.1a 2021--Compile'!$A156)</f>
        <v>3.1</v>
      </c>
      <c r="I156" s="52">
        <f>SUMIFS('Infrastructure Pivot'!$K$5:$K$340,'Infrastructure Pivot'!$A$5:$A$340,'Table 2.1a 2021--Compile'!$A156)+SUMIFS('Infrastructure Pivot'!$L$5:$L$340,'Infrastructure Pivot'!$A$5:$A$340,'Table 2.1a 2021--Compile'!$A156)+SUMIFS('Infrastructure Pivot'!$N$5:$N$340,'Infrastructure Pivot'!$A$5:$A$340,'Table 2.1a 2021--Compile'!$A156)+SUMIFS('Infrastructure Pivot'!$S$5:$S$340,'Infrastructure Pivot'!$A$5:$A$340,'Table 2.1a 2021--Compile'!$A156)</f>
        <v>0</v>
      </c>
      <c r="J156" s="52">
        <f>SUMIFS('Infrastructure Pivot'!$Q$5:$Q$340,'Infrastructure Pivot'!$A$5:$A$340,'Table 2.1a 2021--Compile'!$A156)</f>
        <v>3.1</v>
      </c>
      <c r="K156" s="52">
        <f>SUMIFS('Infrastructure Pivot'!$P$5:$P$340,'Infrastructure Pivot'!$A$5:$A$340,'Table 2.1a 2021--Compile'!$A156)</f>
        <v>0</v>
      </c>
      <c r="L156" s="52">
        <f>SUMIFS('Infrastructure Pivot'!$T$5:$T$340,'Infrastructure Pivot'!$A$5:$A$340,'Table 2.1a 2021--Compile'!$A156)</f>
        <v>0</v>
      </c>
      <c r="M156" s="52">
        <f>SUMIFS('Infrastructure Pivot'!$R$5:$R$340,'Infrastructure Pivot'!$A$5:$A$340,'Table 2.1a 2021--Compile'!$A156)</f>
        <v>0</v>
      </c>
      <c r="N156" s="52">
        <f>SUMIFS('Infrastructure Pivot'!$I$5:$I$340,'Infrastructure Pivot'!$A$5:$A$340,'Table 2.1a 2021--Compile'!$A156)</f>
        <v>0</v>
      </c>
      <c r="O156" s="52">
        <f>SUMIFS('Infrastructure Pivot'!$M$5:$M$340,'Infrastructure Pivot'!$A$5:$A$340,'Table 2.1a 2021--Compile'!$A156)</f>
        <v>0</v>
      </c>
      <c r="P156" s="52" t="str">
        <f>VLOOKUP($A156,'Infrastructure FINAL 2023-11-13'!$A$2:$Q$1148,17,FALSE)</f>
        <v>EIA860</v>
      </c>
      <c r="Q156" s="30" t="str">
        <f>VLOOKUP(A156,Notes!$A$2:$F$272,6,FALSE)</f>
        <v/>
      </c>
      <c r="T156" s="53"/>
      <c r="U156" s="53"/>
      <c r="V156" s="53"/>
      <c r="W156" s="53"/>
    </row>
    <row r="157" spans="1:23" s="30" customFormat="1" x14ac:dyDescent="0.25">
      <c r="A157" s="52" t="s">
        <v>954</v>
      </c>
      <c r="B157" s="30">
        <f>VLOOKUP($A157,'Infrastructure Pivot'!$A$5:$T$340,2,FALSE)</f>
        <v>332400</v>
      </c>
      <c r="C157" s="30">
        <f>VLOOKUP($A157,'Infrastructure Pivot'!$A$5:$T$340,3,FALSE)</f>
        <v>254</v>
      </c>
      <c r="D157" s="30" t="str">
        <f>VLOOKUP($A157,'Infrastructure Pivot'!$A$5:$T$340,4,FALSE)</f>
        <v>North Slope Borough Power &amp; Light</v>
      </c>
      <c r="E157" s="30" t="str">
        <f>VLOOKUP($A157,'Infrastructure Pivot'!$A$5:$T$340,5,FALSE)</f>
        <v>Point Lay</v>
      </c>
      <c r="F157" s="30" t="str">
        <f>VLOOKUP($A157,'Infrastructure Pivot'!$A$5:$T$340,6,FALSE)</f>
        <v>Point Lay_grid</v>
      </c>
      <c r="G157" s="30" t="str">
        <f>VLOOKUP($A157,'Infrastructure Pivot'!$A$5:$T$340,7,FALSE)</f>
        <v>North Slope</v>
      </c>
      <c r="H157" s="52">
        <f>SUMIFS('Infrastructure Pivot'!$V$5:$V$340,'Infrastructure Pivot'!$A$5:$A$340,'Table 2.1a 2021--Compile'!$A157)</f>
        <v>2.4</v>
      </c>
      <c r="I157" s="52">
        <f>SUMIFS('Infrastructure Pivot'!$K$5:$K$340,'Infrastructure Pivot'!$A$5:$A$340,'Table 2.1a 2021--Compile'!$A157)+SUMIFS('Infrastructure Pivot'!$L$5:$L$340,'Infrastructure Pivot'!$A$5:$A$340,'Table 2.1a 2021--Compile'!$A157)+SUMIFS('Infrastructure Pivot'!$N$5:$N$340,'Infrastructure Pivot'!$A$5:$A$340,'Table 2.1a 2021--Compile'!$A157)+SUMIFS('Infrastructure Pivot'!$S$5:$S$340,'Infrastructure Pivot'!$A$5:$A$340,'Table 2.1a 2021--Compile'!$A157)</f>
        <v>0</v>
      </c>
      <c r="J157" s="52">
        <f>SUMIFS('Infrastructure Pivot'!$Q$5:$Q$340,'Infrastructure Pivot'!$A$5:$A$340,'Table 2.1a 2021--Compile'!$A157)</f>
        <v>2.4</v>
      </c>
      <c r="K157" s="52">
        <f>SUMIFS('Infrastructure Pivot'!$P$5:$P$340,'Infrastructure Pivot'!$A$5:$A$340,'Table 2.1a 2021--Compile'!$A157)</f>
        <v>0</v>
      </c>
      <c r="L157" s="52">
        <f>SUMIFS('Infrastructure Pivot'!$T$5:$T$340,'Infrastructure Pivot'!$A$5:$A$340,'Table 2.1a 2021--Compile'!$A157)</f>
        <v>0</v>
      </c>
      <c r="M157" s="52">
        <f>SUMIFS('Infrastructure Pivot'!$R$5:$R$340,'Infrastructure Pivot'!$A$5:$A$340,'Table 2.1a 2021--Compile'!$A157)</f>
        <v>0</v>
      </c>
      <c r="N157" s="52">
        <f>SUMIFS('Infrastructure Pivot'!$I$5:$I$340,'Infrastructure Pivot'!$A$5:$A$340,'Table 2.1a 2021--Compile'!$A157)</f>
        <v>0</v>
      </c>
      <c r="O157" s="52">
        <f>SUMIFS('Infrastructure Pivot'!$M$5:$M$340,'Infrastructure Pivot'!$A$5:$A$340,'Table 2.1a 2021--Compile'!$A157)</f>
        <v>0</v>
      </c>
      <c r="P157" s="52" t="str">
        <f>VLOOKUP($A157,'Infrastructure FINAL 2023-11-13'!$A$2:$Q$1148,17,FALSE)</f>
        <v>EIA860</v>
      </c>
      <c r="Q157" s="30" t="str">
        <f>VLOOKUP(A157,Notes!$A$2:$F$272,6,FALSE)</f>
        <v/>
      </c>
      <c r="T157" s="53"/>
      <c r="U157" s="53"/>
      <c r="V157" s="53"/>
      <c r="W157" s="53"/>
    </row>
    <row r="158" spans="1:23" s="30" customFormat="1" x14ac:dyDescent="0.25">
      <c r="A158" s="52" t="s">
        <v>1138</v>
      </c>
      <c r="B158" s="30">
        <f>VLOOKUP($A158,'Infrastructure Pivot'!$A$5:$T$340,2,FALSE)</f>
        <v>332410</v>
      </c>
      <c r="C158" s="30">
        <f>VLOOKUP($A158,'Infrastructure Pivot'!$A$5:$T$340,3,FALSE)</f>
        <v>254</v>
      </c>
      <c r="D158" s="30" t="str">
        <f>VLOOKUP($A158,'Infrastructure Pivot'!$A$5:$T$340,4,FALSE)</f>
        <v>North Slope Borough Power &amp; Light</v>
      </c>
      <c r="E158" s="30" t="str">
        <f>VLOOKUP($A158,'Infrastructure Pivot'!$A$5:$T$340,5,FALSE)</f>
        <v>Wainwright</v>
      </c>
      <c r="F158" s="30" t="str">
        <f>VLOOKUP($A158,'Infrastructure Pivot'!$A$5:$T$340,6,FALSE)</f>
        <v>Wainwright_grid</v>
      </c>
      <c r="G158" s="30" t="str">
        <f>VLOOKUP($A158,'Infrastructure Pivot'!$A$5:$T$340,7,FALSE)</f>
        <v>North Slope</v>
      </c>
      <c r="H158" s="52">
        <f>SUMIFS('Infrastructure Pivot'!$V$5:$V$340,'Infrastructure Pivot'!$A$5:$A$340,'Table 2.1a 2021--Compile'!$A158)</f>
        <v>3</v>
      </c>
      <c r="I158" s="52">
        <f>SUMIFS('Infrastructure Pivot'!$K$5:$K$340,'Infrastructure Pivot'!$A$5:$A$340,'Table 2.1a 2021--Compile'!$A158)+SUMIFS('Infrastructure Pivot'!$L$5:$L$340,'Infrastructure Pivot'!$A$5:$A$340,'Table 2.1a 2021--Compile'!$A158)+SUMIFS('Infrastructure Pivot'!$N$5:$N$340,'Infrastructure Pivot'!$A$5:$A$340,'Table 2.1a 2021--Compile'!$A158)+SUMIFS('Infrastructure Pivot'!$S$5:$S$340,'Infrastructure Pivot'!$A$5:$A$340,'Table 2.1a 2021--Compile'!$A158)</f>
        <v>0</v>
      </c>
      <c r="J158" s="52">
        <f>SUMIFS('Infrastructure Pivot'!$Q$5:$Q$340,'Infrastructure Pivot'!$A$5:$A$340,'Table 2.1a 2021--Compile'!$A158)</f>
        <v>3</v>
      </c>
      <c r="K158" s="52">
        <f>SUMIFS('Infrastructure Pivot'!$P$5:$P$340,'Infrastructure Pivot'!$A$5:$A$340,'Table 2.1a 2021--Compile'!$A158)</f>
        <v>0</v>
      </c>
      <c r="L158" s="52">
        <f>SUMIFS('Infrastructure Pivot'!$T$5:$T$340,'Infrastructure Pivot'!$A$5:$A$340,'Table 2.1a 2021--Compile'!$A158)</f>
        <v>0</v>
      </c>
      <c r="M158" s="52">
        <f>SUMIFS('Infrastructure Pivot'!$R$5:$R$340,'Infrastructure Pivot'!$A$5:$A$340,'Table 2.1a 2021--Compile'!$A158)</f>
        <v>0</v>
      </c>
      <c r="N158" s="52">
        <f>SUMIFS('Infrastructure Pivot'!$I$5:$I$340,'Infrastructure Pivot'!$A$5:$A$340,'Table 2.1a 2021--Compile'!$A158)</f>
        <v>0</v>
      </c>
      <c r="O158" s="52">
        <f>SUMIFS('Infrastructure Pivot'!$M$5:$M$340,'Infrastructure Pivot'!$A$5:$A$340,'Table 2.1a 2021--Compile'!$A158)</f>
        <v>0</v>
      </c>
      <c r="P158" s="52" t="str">
        <f>VLOOKUP($A158,'Infrastructure FINAL 2023-11-13'!$A$2:$Q$1148,17,FALSE)</f>
        <v>EIA860</v>
      </c>
      <c r="T158" s="53"/>
      <c r="U158" s="53"/>
      <c r="V158" s="53"/>
      <c r="W158" s="53"/>
    </row>
    <row r="159" spans="1:23" s="30" customFormat="1" x14ac:dyDescent="0.25">
      <c r="A159" s="52" t="s">
        <v>562</v>
      </c>
      <c r="B159" s="30">
        <f>VLOOKUP($A159,'Infrastructure Pivot'!$A$5:$T$340,2,FALSE)</f>
        <v>331900</v>
      </c>
      <c r="C159" s="30">
        <f>VLOOKUP($A159,'Infrastructure Pivot'!$A$5:$T$340,3,FALSE)</f>
        <v>256</v>
      </c>
      <c r="D159" s="30" t="str">
        <f>VLOOKUP($A159,'Infrastructure Pivot'!$A$5:$T$340,4,FALSE)</f>
        <v>Circle Electric Utility</v>
      </c>
      <c r="E159" s="30" t="str">
        <f>VLOOKUP($A159,'Infrastructure Pivot'!$A$5:$T$340,5,FALSE)</f>
        <v>Circle</v>
      </c>
      <c r="F159" s="30" t="str">
        <f>VLOOKUP($A159,'Infrastructure Pivot'!$A$5:$T$340,6,FALSE)</f>
        <v>Circle_grid</v>
      </c>
      <c r="G159" s="30" t="str">
        <f>VLOOKUP($A159,'Infrastructure Pivot'!$A$5:$T$340,7,FALSE)</f>
        <v>Yukon-Koyukuk/Upper Tanana</v>
      </c>
      <c r="H159" s="52">
        <f>SUMIFS('Infrastructure Pivot'!$V$5:$V$340,'Infrastructure Pivot'!$A$5:$A$340,'Table 2.1a 2021--Compile'!$A159)</f>
        <v>0.29000000000000004</v>
      </c>
      <c r="I159" s="52">
        <f>SUMIFS('Infrastructure Pivot'!$K$5:$K$340,'Infrastructure Pivot'!$A$5:$A$340,'Table 2.1a 2021--Compile'!$A159)+SUMIFS('Infrastructure Pivot'!$L$5:$L$340,'Infrastructure Pivot'!$A$5:$A$340,'Table 2.1a 2021--Compile'!$A159)+SUMIFS('Infrastructure Pivot'!$N$5:$N$340,'Infrastructure Pivot'!$A$5:$A$340,'Table 2.1a 2021--Compile'!$A159)+SUMIFS('Infrastructure Pivot'!$S$5:$S$340,'Infrastructure Pivot'!$A$5:$A$340,'Table 2.1a 2021--Compile'!$A159)</f>
        <v>0</v>
      </c>
      <c r="J159" s="52">
        <f>SUMIFS('Infrastructure Pivot'!$Q$5:$Q$340,'Infrastructure Pivot'!$A$5:$A$340,'Table 2.1a 2021--Compile'!$A159)</f>
        <v>0.29000000000000004</v>
      </c>
      <c r="K159" s="52">
        <f>SUMIFS('Infrastructure Pivot'!$P$5:$P$340,'Infrastructure Pivot'!$A$5:$A$340,'Table 2.1a 2021--Compile'!$A159)</f>
        <v>0</v>
      </c>
      <c r="L159" s="52">
        <f>SUMIFS('Infrastructure Pivot'!$T$5:$T$340,'Infrastructure Pivot'!$A$5:$A$340,'Table 2.1a 2021--Compile'!$A159)</f>
        <v>0</v>
      </c>
      <c r="M159" s="52">
        <f>SUMIFS('Infrastructure Pivot'!$R$5:$R$340,'Infrastructure Pivot'!$A$5:$A$340,'Table 2.1a 2021--Compile'!$A159)</f>
        <v>0</v>
      </c>
      <c r="N159" s="52">
        <f>SUMIFS('Infrastructure Pivot'!$I$5:$I$340,'Infrastructure Pivot'!$A$5:$A$340,'Table 2.1a 2021--Compile'!$A159)</f>
        <v>0</v>
      </c>
      <c r="O159" s="52">
        <f>SUMIFS('Infrastructure Pivot'!$M$5:$M$340,'Infrastructure Pivot'!$A$5:$A$340,'Table 2.1a 2021--Compile'!$A159)</f>
        <v>0</v>
      </c>
      <c r="P159" s="52" t="str">
        <f>VLOOKUP($A159,'Infrastructure FINAL 2023-11-13'!$A$2:$Q$1148,17,FALSE)</f>
        <v>AEA PH Assessment</v>
      </c>
      <c r="Q159" s="30" t="str">
        <f>VLOOKUP(A159,Notes!$A$2:$F$272,6,FALSE)</f>
        <v/>
      </c>
      <c r="T159" s="53"/>
      <c r="U159" s="53"/>
      <c r="V159" s="53"/>
      <c r="W159" s="53"/>
    </row>
    <row r="160" spans="1:23" s="30" customFormat="1" x14ac:dyDescent="0.25">
      <c r="A160" s="52" t="s">
        <v>659</v>
      </c>
      <c r="B160" s="30">
        <f>VLOOKUP($A160,'Infrastructure Pivot'!$A$5:$T$340,2,FALSE)</f>
        <v>331990</v>
      </c>
      <c r="C160" s="30">
        <f>VLOOKUP($A160,'Infrastructure Pivot'!$A$5:$T$340,3,FALSE)</f>
        <v>274</v>
      </c>
      <c r="D160" s="30" t="str">
        <f>VLOOKUP($A160,'Infrastructure Pivot'!$A$5:$T$340,4,FALSE)</f>
        <v>Galena, City of</v>
      </c>
      <c r="E160" s="30" t="str">
        <f>VLOOKUP($A160,'Infrastructure Pivot'!$A$5:$T$340,5,FALSE)</f>
        <v>Galena Electric Utility</v>
      </c>
      <c r="F160" s="30" t="str">
        <f>VLOOKUP($A160,'Infrastructure Pivot'!$A$5:$T$340,6,FALSE)</f>
        <v>Galena_grid</v>
      </c>
      <c r="G160" s="30" t="str">
        <f>VLOOKUP($A160,'Infrastructure Pivot'!$A$5:$T$340,7,FALSE)</f>
        <v>Yukon-Koyukuk/Upper Tanana</v>
      </c>
      <c r="H160" s="52">
        <f>SUMIFS('Infrastructure Pivot'!$V$5:$V$340,'Infrastructure Pivot'!$A$5:$A$340,'Table 2.1a 2021--Compile'!$A160)</f>
        <v>3.9000000000000004</v>
      </c>
      <c r="I160" s="52">
        <f>SUMIFS('Infrastructure Pivot'!$K$5:$K$340,'Infrastructure Pivot'!$A$5:$A$340,'Table 2.1a 2021--Compile'!$A160)+SUMIFS('Infrastructure Pivot'!$L$5:$L$340,'Infrastructure Pivot'!$A$5:$A$340,'Table 2.1a 2021--Compile'!$A160)+SUMIFS('Infrastructure Pivot'!$N$5:$N$340,'Infrastructure Pivot'!$A$5:$A$340,'Table 2.1a 2021--Compile'!$A160)+SUMIFS('Infrastructure Pivot'!$S$5:$S$340,'Infrastructure Pivot'!$A$5:$A$340,'Table 2.1a 2021--Compile'!$A160)</f>
        <v>0</v>
      </c>
      <c r="J160" s="52">
        <f>SUMIFS('Infrastructure Pivot'!$Q$5:$Q$340,'Infrastructure Pivot'!$A$5:$A$340,'Table 2.1a 2021--Compile'!$A160)</f>
        <v>3.9000000000000004</v>
      </c>
      <c r="K160" s="52">
        <f>SUMIFS('Infrastructure Pivot'!$P$5:$P$340,'Infrastructure Pivot'!$A$5:$A$340,'Table 2.1a 2021--Compile'!$A160)</f>
        <v>0</v>
      </c>
      <c r="L160" s="52">
        <f>SUMIFS('Infrastructure Pivot'!$T$5:$T$340,'Infrastructure Pivot'!$A$5:$A$340,'Table 2.1a 2021--Compile'!$A160)</f>
        <v>0</v>
      </c>
      <c r="M160" s="52">
        <f>SUMIFS('Infrastructure Pivot'!$R$5:$R$340,'Infrastructure Pivot'!$A$5:$A$340,'Table 2.1a 2021--Compile'!$A160)</f>
        <v>0</v>
      </c>
      <c r="N160" s="52">
        <f>SUMIFS('Infrastructure Pivot'!$I$5:$I$340,'Infrastructure Pivot'!$A$5:$A$340,'Table 2.1a 2021--Compile'!$A160)</f>
        <v>0</v>
      </c>
      <c r="O160" s="52">
        <f>SUMIFS('Infrastructure Pivot'!$M$5:$M$340,'Infrastructure Pivot'!$A$5:$A$340,'Table 2.1a 2021--Compile'!$A160)</f>
        <v>0</v>
      </c>
      <c r="P160" s="52" t="str">
        <f>VLOOKUP($A160,'Infrastructure FINAL 2023-11-13'!$A$2:$Q$1148,17,FALSE)</f>
        <v>EIA860</v>
      </c>
      <c r="Q160" s="30" t="str">
        <f>VLOOKUP(A160,Notes!$A$2:$F$272,6,FALSE)</f>
        <v/>
      </c>
      <c r="T160" s="53"/>
      <c r="U160" s="53"/>
      <c r="V160" s="53"/>
      <c r="W160" s="53"/>
    </row>
    <row r="161" spans="1:23" s="30" customFormat="1" x14ac:dyDescent="0.25">
      <c r="A161" s="52" t="s">
        <v>871</v>
      </c>
      <c r="B161" s="30">
        <f>VLOOKUP($A161,'Infrastructure Pivot'!$A$5:$T$340,2,FALSE)</f>
        <v>332050</v>
      </c>
      <c r="C161" s="30">
        <f>VLOOKUP($A161,'Infrastructure Pivot'!$A$5:$T$340,3,FALSE)</f>
        <v>280</v>
      </c>
      <c r="D161" s="30" t="str">
        <f>VLOOKUP($A161,'Infrastructure Pivot'!$A$5:$T$340,4,FALSE)</f>
        <v>I-N-N Electric Coop, Inc</v>
      </c>
      <c r="E161" s="30" t="str">
        <f>VLOOKUP($A161,'Infrastructure Pivot'!$A$5:$T$340,5,FALSE)</f>
        <v>Newhalen</v>
      </c>
      <c r="F161" s="30" t="str">
        <f>VLOOKUP($A161,'Infrastructure Pivot'!$A$5:$T$340,6,FALSE)</f>
        <v>Newhalen_grid</v>
      </c>
      <c r="G161" s="30" t="str">
        <f>VLOOKUP($A161,'Infrastructure Pivot'!$A$5:$T$340,7,FALSE)</f>
        <v>Bristol Bay</v>
      </c>
      <c r="H161" s="52">
        <f>SUMIFS('Infrastructure Pivot'!$V$5:$V$340,'Infrastructure Pivot'!$A$5:$A$340,'Table 2.1a 2021--Compile'!$A161)</f>
        <v>1.7</v>
      </c>
      <c r="I161" s="52">
        <f>SUMIFS('Infrastructure Pivot'!$K$5:$K$340,'Infrastructure Pivot'!$A$5:$A$340,'Table 2.1a 2021--Compile'!$A161)+SUMIFS('Infrastructure Pivot'!$L$5:$L$340,'Infrastructure Pivot'!$A$5:$A$340,'Table 2.1a 2021--Compile'!$A161)+SUMIFS('Infrastructure Pivot'!$N$5:$N$340,'Infrastructure Pivot'!$A$5:$A$340,'Table 2.1a 2021--Compile'!$A161)+SUMIFS('Infrastructure Pivot'!$S$5:$S$340,'Infrastructure Pivot'!$A$5:$A$340,'Table 2.1a 2021--Compile'!$A161)</f>
        <v>0</v>
      </c>
      <c r="J161" s="52">
        <f>SUMIFS('Infrastructure Pivot'!$Q$5:$Q$340,'Infrastructure Pivot'!$A$5:$A$340,'Table 2.1a 2021--Compile'!$A161)</f>
        <v>0.89999999999999991</v>
      </c>
      <c r="K161" s="52">
        <f>SUMIFS('Infrastructure Pivot'!$P$5:$P$340,'Infrastructure Pivot'!$A$5:$A$340,'Table 2.1a 2021--Compile'!$A161)</f>
        <v>0.8</v>
      </c>
      <c r="L161" s="52">
        <f>SUMIFS('Infrastructure Pivot'!$T$5:$T$340,'Infrastructure Pivot'!$A$5:$A$340,'Table 2.1a 2021--Compile'!$A161)</f>
        <v>0</v>
      </c>
      <c r="M161" s="52">
        <f>SUMIFS('Infrastructure Pivot'!$R$5:$R$340,'Infrastructure Pivot'!$A$5:$A$340,'Table 2.1a 2021--Compile'!$A161)</f>
        <v>0</v>
      </c>
      <c r="N161" s="52">
        <f>SUMIFS('Infrastructure Pivot'!$I$5:$I$340,'Infrastructure Pivot'!$A$5:$A$340,'Table 2.1a 2021--Compile'!$A161)</f>
        <v>0</v>
      </c>
      <c r="O161" s="52">
        <f>SUMIFS('Infrastructure Pivot'!$M$5:$M$340,'Infrastructure Pivot'!$A$5:$A$340,'Table 2.1a 2021--Compile'!$A161)</f>
        <v>0</v>
      </c>
      <c r="P161" s="52" t="str">
        <f>VLOOKUP($A161,'Infrastructure FINAL 2023-11-13'!$A$2:$Q$1148,17,FALSE)</f>
        <v>EIA860</v>
      </c>
      <c r="Q161" s="30" t="str">
        <f>VLOOKUP(A161,Notes!$A$2:$F$272,6,FALSE)</f>
        <v>Iliamna, Newhalen, Nondalton</v>
      </c>
      <c r="T161" s="53"/>
      <c r="U161" s="53"/>
      <c r="V161" s="53"/>
      <c r="W161" s="53"/>
    </row>
    <row r="162" spans="1:23" s="30" customFormat="1" x14ac:dyDescent="0.25">
      <c r="A162" s="52" t="s">
        <v>799</v>
      </c>
      <c r="B162" s="30">
        <f>VLOOKUP($A162,'Infrastructure Pivot'!$A$5:$T$340,2,FALSE)</f>
        <v>332150</v>
      </c>
      <c r="C162" s="30">
        <f>VLOOKUP($A162,'Infrastructure Pivot'!$A$5:$T$340,3,FALSE)</f>
        <v>281</v>
      </c>
      <c r="D162" s="30" t="str">
        <f>VLOOKUP($A162,'Infrastructure Pivot'!$A$5:$T$340,4,FALSE)</f>
        <v>Kwethluk Incorporated d/b/a Kuiggluum Kallugvia</v>
      </c>
      <c r="E162" s="30" t="str">
        <f>VLOOKUP($A162,'Infrastructure Pivot'!$A$5:$T$340,5,FALSE)</f>
        <v>Kwethluk</v>
      </c>
      <c r="F162" s="30" t="str">
        <f>VLOOKUP($A162,'Infrastructure Pivot'!$A$5:$T$340,6,FALSE)</f>
        <v>Kwethluk_grid</v>
      </c>
      <c r="G162" s="30" t="str">
        <f>VLOOKUP($A162,'Infrastructure Pivot'!$A$5:$T$340,7,FALSE)</f>
        <v>Lower Yukon-Kuskokwim</v>
      </c>
      <c r="H162" s="52">
        <f>SUMIFS('Infrastructure Pivot'!$V$5:$V$340,'Infrastructure Pivot'!$A$5:$A$340,'Table 2.1a 2021--Compile'!$A162)</f>
        <v>1.1000000000000001</v>
      </c>
      <c r="I162" s="52">
        <f>SUMIFS('Infrastructure Pivot'!$K$5:$K$340,'Infrastructure Pivot'!$A$5:$A$340,'Table 2.1a 2021--Compile'!$A162)+SUMIFS('Infrastructure Pivot'!$L$5:$L$340,'Infrastructure Pivot'!$A$5:$A$340,'Table 2.1a 2021--Compile'!$A162)+SUMIFS('Infrastructure Pivot'!$N$5:$N$340,'Infrastructure Pivot'!$A$5:$A$340,'Table 2.1a 2021--Compile'!$A162)+SUMIFS('Infrastructure Pivot'!$S$5:$S$340,'Infrastructure Pivot'!$A$5:$A$340,'Table 2.1a 2021--Compile'!$A162)</f>
        <v>0</v>
      </c>
      <c r="J162" s="52">
        <f>SUMIFS('Infrastructure Pivot'!$Q$5:$Q$340,'Infrastructure Pivot'!$A$5:$A$340,'Table 2.1a 2021--Compile'!$A162)</f>
        <v>1.1000000000000001</v>
      </c>
      <c r="K162" s="52">
        <f>SUMIFS('Infrastructure Pivot'!$P$5:$P$340,'Infrastructure Pivot'!$A$5:$A$340,'Table 2.1a 2021--Compile'!$A162)</f>
        <v>0</v>
      </c>
      <c r="L162" s="52">
        <f>SUMIFS('Infrastructure Pivot'!$T$5:$T$340,'Infrastructure Pivot'!$A$5:$A$340,'Table 2.1a 2021--Compile'!$A162)</f>
        <v>0</v>
      </c>
      <c r="M162" s="52">
        <f>SUMIFS('Infrastructure Pivot'!$R$5:$R$340,'Infrastructure Pivot'!$A$5:$A$340,'Table 2.1a 2021--Compile'!$A162)</f>
        <v>0</v>
      </c>
      <c r="N162" s="52">
        <f>SUMIFS('Infrastructure Pivot'!$I$5:$I$340,'Infrastructure Pivot'!$A$5:$A$340,'Table 2.1a 2021--Compile'!$A162)</f>
        <v>0</v>
      </c>
      <c r="O162" s="52">
        <f>SUMIFS('Infrastructure Pivot'!$M$5:$M$340,'Infrastructure Pivot'!$A$5:$A$340,'Table 2.1a 2021--Compile'!$A162)</f>
        <v>0</v>
      </c>
      <c r="P162" s="52" t="str">
        <f>VLOOKUP($A162,'Infrastructure FINAL 2023-11-13'!$A$2:$Q$1148,17,FALSE)</f>
        <v>AEA PH Assessment</v>
      </c>
      <c r="Q162" s="30" t="str">
        <f>VLOOKUP(A162,Notes!$A$2:$F$272,6,FALSE)</f>
        <v/>
      </c>
      <c r="T162" s="53"/>
      <c r="U162" s="53"/>
      <c r="V162" s="53"/>
      <c r="W162" s="53"/>
    </row>
    <row r="163" spans="1:23" s="30" customFormat="1" x14ac:dyDescent="0.25">
      <c r="A163" s="52" t="s">
        <v>753</v>
      </c>
      <c r="B163" s="30">
        <f>VLOOKUP($A163,'Infrastructure Pivot'!$A$5:$T$340,2,FALSE)</f>
        <v>332070</v>
      </c>
      <c r="C163" s="30">
        <f>VLOOKUP($A163,'Infrastructure Pivot'!$A$5:$T$340,3,FALSE)</f>
        <v>289</v>
      </c>
      <c r="D163" s="30" t="str">
        <f>VLOOKUP($A163,'Infrastructure Pivot'!$A$5:$T$340,4,FALSE)</f>
        <v>King Cove, City of</v>
      </c>
      <c r="E163" s="30" t="str">
        <f>VLOOKUP($A163,'Infrastructure Pivot'!$A$5:$T$340,5,FALSE)</f>
        <v>King Cove</v>
      </c>
      <c r="F163" s="30" t="str">
        <f>VLOOKUP($A163,'Infrastructure Pivot'!$A$5:$T$340,6,FALSE)</f>
        <v>King Cove_grid</v>
      </c>
      <c r="G163" s="30" t="str">
        <f>VLOOKUP($A163,'Infrastructure Pivot'!$A$5:$T$340,7,FALSE)</f>
        <v>Aleutians</v>
      </c>
      <c r="H163" s="52">
        <f>SUMIFS('Infrastructure Pivot'!$V$5:$V$340,'Infrastructure Pivot'!$A$5:$A$340,'Table 2.1a 2021--Compile'!$A163)</f>
        <v>3</v>
      </c>
      <c r="I163" s="52">
        <f>SUMIFS('Infrastructure Pivot'!$K$5:$K$340,'Infrastructure Pivot'!$A$5:$A$340,'Table 2.1a 2021--Compile'!$A163)+SUMIFS('Infrastructure Pivot'!$L$5:$L$340,'Infrastructure Pivot'!$A$5:$A$340,'Table 2.1a 2021--Compile'!$A163)+SUMIFS('Infrastructure Pivot'!$N$5:$N$340,'Infrastructure Pivot'!$A$5:$A$340,'Table 2.1a 2021--Compile'!$A163)+SUMIFS('Infrastructure Pivot'!$S$5:$S$340,'Infrastructure Pivot'!$A$5:$A$340,'Table 2.1a 2021--Compile'!$A163)</f>
        <v>0</v>
      </c>
      <c r="J163" s="52">
        <f>SUMIFS('Infrastructure Pivot'!$Q$5:$Q$340,'Infrastructure Pivot'!$A$5:$A$340,'Table 2.1a 2021--Compile'!$A163)</f>
        <v>1.8</v>
      </c>
      <c r="K163" s="52">
        <f>SUMIFS('Infrastructure Pivot'!$P$5:$P$340,'Infrastructure Pivot'!$A$5:$A$340,'Table 2.1a 2021--Compile'!$A163)</f>
        <v>1.2000000000000002</v>
      </c>
      <c r="L163" s="52">
        <f>SUMIFS('Infrastructure Pivot'!$T$5:$T$340,'Infrastructure Pivot'!$A$5:$A$340,'Table 2.1a 2021--Compile'!$A163)</f>
        <v>0</v>
      </c>
      <c r="M163" s="52">
        <f>SUMIFS('Infrastructure Pivot'!$R$5:$R$340,'Infrastructure Pivot'!$A$5:$A$340,'Table 2.1a 2021--Compile'!$A163)</f>
        <v>0</v>
      </c>
      <c r="N163" s="52">
        <f>SUMIFS('Infrastructure Pivot'!$I$5:$I$340,'Infrastructure Pivot'!$A$5:$A$340,'Table 2.1a 2021--Compile'!$A163)</f>
        <v>0</v>
      </c>
      <c r="O163" s="52">
        <f>SUMIFS('Infrastructure Pivot'!$M$5:$M$340,'Infrastructure Pivot'!$A$5:$A$340,'Table 2.1a 2021--Compile'!$A163)</f>
        <v>0</v>
      </c>
      <c r="P163" s="52" t="str">
        <f>VLOOKUP($A163,'Infrastructure FINAL 2023-11-13'!$A$2:$Q$1148,17,FALSE)</f>
        <v>AEA</v>
      </c>
      <c r="Q163" s="30" t="str">
        <f>VLOOKUP(A163,Notes!$A$2:$F$272,6,FALSE)</f>
        <v/>
      </c>
      <c r="T163" s="53"/>
      <c r="U163" s="53"/>
      <c r="V163" s="53"/>
      <c r="W163" s="53"/>
    </row>
    <row r="164" spans="1:23" s="30" customFormat="1" x14ac:dyDescent="0.25">
      <c r="A164" s="52" t="s">
        <v>435</v>
      </c>
      <c r="B164" s="30">
        <f>VLOOKUP($A164,'Infrastructure Pivot'!$A$5:$T$340,2,FALSE)</f>
        <v>331750</v>
      </c>
      <c r="C164" s="30">
        <f>VLOOKUP($A164,'Infrastructure Pivot'!$A$5:$T$340,3,FALSE)</f>
        <v>291</v>
      </c>
      <c r="D164" s="30" t="str">
        <f>VLOOKUP($A164,'Infrastructure Pivot'!$A$5:$T$340,4,FALSE)</f>
        <v>Atka, City of</v>
      </c>
      <c r="E164" s="30" t="str">
        <f>VLOOKUP($A164,'Infrastructure Pivot'!$A$5:$T$340,5,FALSE)</f>
        <v>Atka</v>
      </c>
      <c r="F164" s="30" t="str">
        <f>VLOOKUP($A164,'Infrastructure Pivot'!$A$5:$T$340,6,FALSE)</f>
        <v>Atka_grid</v>
      </c>
      <c r="G164" s="30" t="str">
        <f>VLOOKUP($A164,'Infrastructure Pivot'!$A$5:$T$340,7,FALSE)</f>
        <v>Aleutians</v>
      </c>
      <c r="H164" s="52">
        <f>SUMIFS('Infrastructure Pivot'!$V$5:$V$340,'Infrastructure Pivot'!$A$5:$A$340,'Table 2.1a 2021--Compile'!$A164)</f>
        <v>0.54100000000000004</v>
      </c>
      <c r="I164" s="52">
        <f>SUMIFS('Infrastructure Pivot'!$K$5:$K$340,'Infrastructure Pivot'!$A$5:$A$340,'Table 2.1a 2021--Compile'!$A164)+SUMIFS('Infrastructure Pivot'!$L$5:$L$340,'Infrastructure Pivot'!$A$5:$A$340,'Table 2.1a 2021--Compile'!$A164)+SUMIFS('Infrastructure Pivot'!$N$5:$N$340,'Infrastructure Pivot'!$A$5:$A$340,'Table 2.1a 2021--Compile'!$A164)+SUMIFS('Infrastructure Pivot'!$S$5:$S$340,'Infrastructure Pivot'!$A$5:$A$340,'Table 2.1a 2021--Compile'!$A164)</f>
        <v>0</v>
      </c>
      <c r="J164" s="52">
        <f>SUMIFS('Infrastructure Pivot'!$Q$5:$Q$340,'Infrastructure Pivot'!$A$5:$A$340,'Table 2.1a 2021--Compile'!$A164)</f>
        <v>0.25700000000000001</v>
      </c>
      <c r="K164" s="52">
        <f>SUMIFS('Infrastructure Pivot'!$P$5:$P$340,'Infrastructure Pivot'!$A$5:$A$340,'Table 2.1a 2021--Compile'!$A164)</f>
        <v>0.28399999999999997</v>
      </c>
      <c r="L164" s="52">
        <f>SUMIFS('Infrastructure Pivot'!$T$5:$T$340,'Infrastructure Pivot'!$A$5:$A$340,'Table 2.1a 2021--Compile'!$A164)</f>
        <v>0</v>
      </c>
      <c r="M164" s="52">
        <f>SUMIFS('Infrastructure Pivot'!$R$5:$R$340,'Infrastructure Pivot'!$A$5:$A$340,'Table 2.1a 2021--Compile'!$A164)</f>
        <v>0</v>
      </c>
      <c r="N164" s="52">
        <f>SUMIFS('Infrastructure Pivot'!$I$5:$I$340,'Infrastructure Pivot'!$A$5:$A$340,'Table 2.1a 2021--Compile'!$A164)</f>
        <v>0</v>
      </c>
      <c r="O164" s="52">
        <f>SUMIFS('Infrastructure Pivot'!$M$5:$M$340,'Infrastructure Pivot'!$A$5:$A$340,'Table 2.1a 2021--Compile'!$A164)</f>
        <v>0</v>
      </c>
      <c r="P164" s="52" t="str">
        <f>VLOOKUP($A164,'Infrastructure FINAL 2023-11-13'!$A$2:$Q$1148,17,FALSE)</f>
        <v>AEA</v>
      </c>
      <c r="Q164" s="30" t="str">
        <f>VLOOKUP(A164,Notes!$A$2:$F$272,6,FALSE)</f>
        <v/>
      </c>
      <c r="T164" s="53"/>
      <c r="U164" s="53"/>
      <c r="V164" s="53"/>
      <c r="W164" s="53"/>
    </row>
    <row r="165" spans="1:23" s="30" customFormat="1" x14ac:dyDescent="0.25">
      <c r="A165" s="52" t="s">
        <v>381</v>
      </c>
      <c r="B165" s="30">
        <f>VLOOKUP($A165,'Infrastructure Pivot'!$A$5:$T$340,2,FALSE)</f>
        <v>331040</v>
      </c>
      <c r="C165" s="30">
        <f>VLOOKUP($A165,'Infrastructure Pivot'!$A$5:$T$340,3,FALSE)</f>
        <v>293</v>
      </c>
      <c r="D165" s="30" t="str">
        <f>VLOOKUP($A165,'Infrastructure Pivot'!$A$5:$T$340,4,FALSE)</f>
        <v>Akutan, City of</v>
      </c>
      <c r="E165" s="30" t="str">
        <f>VLOOKUP($A165,'Infrastructure Pivot'!$A$5:$T$340,5,FALSE)</f>
        <v>Akutan</v>
      </c>
      <c r="F165" s="30" t="str">
        <f>VLOOKUP($A165,'Infrastructure Pivot'!$A$5:$T$340,6,FALSE)</f>
        <v>Akutan_grid</v>
      </c>
      <c r="G165" s="30" t="str">
        <f>VLOOKUP($A165,'Infrastructure Pivot'!$A$5:$T$340,7,FALSE)</f>
        <v>Aleutians</v>
      </c>
      <c r="H165" s="52">
        <f>SUMIFS('Infrastructure Pivot'!$V$5:$V$340,'Infrastructure Pivot'!$A$5:$A$340,'Table 2.1a 2021--Compile'!$A165)</f>
        <v>0.505</v>
      </c>
      <c r="I165" s="52">
        <f>SUMIFS('Infrastructure Pivot'!$K$5:$K$340,'Infrastructure Pivot'!$A$5:$A$340,'Table 2.1a 2021--Compile'!$A165)+SUMIFS('Infrastructure Pivot'!$L$5:$L$340,'Infrastructure Pivot'!$A$5:$A$340,'Table 2.1a 2021--Compile'!$A165)+SUMIFS('Infrastructure Pivot'!$N$5:$N$340,'Infrastructure Pivot'!$A$5:$A$340,'Table 2.1a 2021--Compile'!$A165)+SUMIFS('Infrastructure Pivot'!$S$5:$S$340,'Infrastructure Pivot'!$A$5:$A$340,'Table 2.1a 2021--Compile'!$A165)</f>
        <v>0</v>
      </c>
      <c r="J165" s="52">
        <f>SUMIFS('Infrastructure Pivot'!$Q$5:$Q$340,'Infrastructure Pivot'!$A$5:$A$340,'Table 2.1a 2021--Compile'!$A165)</f>
        <v>0.4</v>
      </c>
      <c r="K165" s="52">
        <f>SUMIFS('Infrastructure Pivot'!$P$5:$P$340,'Infrastructure Pivot'!$A$5:$A$340,'Table 2.1a 2021--Compile'!$A165)</f>
        <v>0.105</v>
      </c>
      <c r="L165" s="52">
        <f>SUMIFS('Infrastructure Pivot'!$T$5:$T$340,'Infrastructure Pivot'!$A$5:$A$340,'Table 2.1a 2021--Compile'!$A165)</f>
        <v>0</v>
      </c>
      <c r="M165" s="52">
        <f>SUMIFS('Infrastructure Pivot'!$R$5:$R$340,'Infrastructure Pivot'!$A$5:$A$340,'Table 2.1a 2021--Compile'!$A165)</f>
        <v>0</v>
      </c>
      <c r="N165" s="52">
        <f>SUMIFS('Infrastructure Pivot'!$I$5:$I$340,'Infrastructure Pivot'!$A$5:$A$340,'Table 2.1a 2021--Compile'!$A165)</f>
        <v>0</v>
      </c>
      <c r="O165" s="52">
        <f>SUMIFS('Infrastructure Pivot'!$M$5:$M$340,'Infrastructure Pivot'!$A$5:$A$340,'Table 2.1a 2021--Compile'!$A165)</f>
        <v>0</v>
      </c>
      <c r="P165" s="52" t="str">
        <f>VLOOKUP($A165,'Infrastructure FINAL 2023-11-13'!$A$2:$Q$1148,17,FALSE)</f>
        <v>AEA</v>
      </c>
      <c r="Q165" s="30" t="str">
        <f>VLOOKUP(A165,Notes!$A$2:$F$272,6,FALSE)</f>
        <v/>
      </c>
      <c r="T165" s="53"/>
      <c r="U165" s="53"/>
      <c r="V165" s="53"/>
      <c r="W165" s="53"/>
    </row>
    <row r="166" spans="1:23" s="30" customFormat="1" x14ac:dyDescent="0.25">
      <c r="A166" s="52" t="s">
        <v>531</v>
      </c>
      <c r="B166" s="30">
        <f>VLOOKUP($A166,'Infrastructure Pivot'!$A$5:$T$340,2,FALSE)</f>
        <v>331860</v>
      </c>
      <c r="C166" s="30">
        <f>VLOOKUP($A166,'Infrastructure Pivot'!$A$5:$T$340,3,FALSE)</f>
        <v>297</v>
      </c>
      <c r="D166" s="30" t="str">
        <f>VLOOKUP($A166,'Infrastructure Pivot'!$A$5:$T$340,4,FALSE)</f>
        <v>Chignik, City of</v>
      </c>
      <c r="E166" s="30" t="str">
        <f>VLOOKUP($A166,'Infrastructure Pivot'!$A$5:$T$340,5,FALSE)</f>
        <v>Chignik Bay</v>
      </c>
      <c r="F166" s="30" t="str">
        <f>VLOOKUP($A166,'Infrastructure Pivot'!$A$5:$T$340,6,FALSE)</f>
        <v>Chignik_grid</v>
      </c>
      <c r="G166" s="30" t="str">
        <f>VLOOKUP($A166,'Infrastructure Pivot'!$A$5:$T$340,7,FALSE)</f>
        <v>Bristol Bay</v>
      </c>
      <c r="H166" s="52">
        <f>SUMIFS('Infrastructure Pivot'!$V$5:$V$340,'Infrastructure Pivot'!$A$5:$A$340,'Table 2.1a 2021--Compile'!$A166)</f>
        <v>0.63500000000000001</v>
      </c>
      <c r="I166" s="52">
        <f>SUMIFS('Infrastructure Pivot'!$K$5:$K$340,'Infrastructure Pivot'!$A$5:$A$340,'Table 2.1a 2021--Compile'!$A166)+SUMIFS('Infrastructure Pivot'!$L$5:$L$340,'Infrastructure Pivot'!$A$5:$A$340,'Table 2.1a 2021--Compile'!$A166)+SUMIFS('Infrastructure Pivot'!$N$5:$N$340,'Infrastructure Pivot'!$A$5:$A$340,'Table 2.1a 2021--Compile'!$A166)+SUMIFS('Infrastructure Pivot'!$S$5:$S$340,'Infrastructure Pivot'!$A$5:$A$340,'Table 2.1a 2021--Compile'!$A166)</f>
        <v>0</v>
      </c>
      <c r="J166" s="52">
        <f>SUMIFS('Infrastructure Pivot'!$Q$5:$Q$340,'Infrastructure Pivot'!$A$5:$A$340,'Table 2.1a 2021--Compile'!$A166)</f>
        <v>0.57500000000000007</v>
      </c>
      <c r="K166" s="52">
        <f>SUMIFS('Infrastructure Pivot'!$P$5:$P$340,'Infrastructure Pivot'!$A$5:$A$340,'Table 2.1a 2021--Compile'!$A166)</f>
        <v>0.06</v>
      </c>
      <c r="L166" s="52">
        <f>SUMIFS('Infrastructure Pivot'!$T$5:$T$340,'Infrastructure Pivot'!$A$5:$A$340,'Table 2.1a 2021--Compile'!$A166)</f>
        <v>0</v>
      </c>
      <c r="M166" s="52">
        <f>SUMIFS('Infrastructure Pivot'!$R$5:$R$340,'Infrastructure Pivot'!$A$5:$A$340,'Table 2.1a 2021--Compile'!$A166)</f>
        <v>0</v>
      </c>
      <c r="N166" s="52">
        <f>SUMIFS('Infrastructure Pivot'!$I$5:$I$340,'Infrastructure Pivot'!$A$5:$A$340,'Table 2.1a 2021--Compile'!$A166)</f>
        <v>0</v>
      </c>
      <c r="O166" s="52">
        <f>SUMIFS('Infrastructure Pivot'!$M$5:$M$340,'Infrastructure Pivot'!$A$5:$A$340,'Table 2.1a 2021--Compile'!$A166)</f>
        <v>0</v>
      </c>
      <c r="P166" s="52" t="str">
        <f>VLOOKUP($A166,'Infrastructure FINAL 2023-11-13'!$A$2:$Q$1148,17,FALSE)</f>
        <v>AEA</v>
      </c>
      <c r="Q166" s="30" t="str">
        <f>VLOOKUP(A166,Notes!$A$2:$F$272,6,FALSE)</f>
        <v/>
      </c>
      <c r="T166" s="53"/>
      <c r="U166" s="53"/>
      <c r="V166" s="53"/>
      <c r="W166" s="53"/>
    </row>
    <row r="167" spans="1:23" s="30" customFormat="1" x14ac:dyDescent="0.25">
      <c r="A167" s="52" t="s">
        <v>856</v>
      </c>
      <c r="B167" s="30">
        <f>VLOOKUP($A167,'Infrastructure Pivot'!$A$5:$T$340,2,FALSE)</f>
        <v>332290</v>
      </c>
      <c r="C167" s="30">
        <f>VLOOKUP($A167,'Infrastructure Pivot'!$A$5:$T$340,3,FALSE)</f>
        <v>319</v>
      </c>
      <c r="D167" s="30" t="str">
        <f>VLOOKUP($A167,'Infrastructure Pivot'!$A$5:$T$340,4,FALSE)</f>
        <v>Napakiak Ircinraq</v>
      </c>
      <c r="E167" s="30" t="str">
        <f>VLOOKUP($A167,'Infrastructure Pivot'!$A$5:$T$340,5,FALSE)</f>
        <v>Napakiak</v>
      </c>
      <c r="F167" s="30" t="str">
        <f>VLOOKUP($A167,'Infrastructure Pivot'!$A$5:$T$340,6,FALSE)</f>
        <v>Bethel_grid</v>
      </c>
      <c r="G167" s="30" t="str">
        <f>VLOOKUP($A167,'Infrastructure Pivot'!$A$5:$T$340,7,FALSE)</f>
        <v>Lower Yukon-Kuskokwim</v>
      </c>
      <c r="H167" s="52">
        <f>SUMIFS('Infrastructure Pivot'!$V$5:$V$340,'Infrastructure Pivot'!$A$5:$A$340,'Table 2.1a 2021--Compile'!$A167)</f>
        <v>0.25</v>
      </c>
      <c r="I167" s="52">
        <f>SUMIFS('Infrastructure Pivot'!$K$5:$K$340,'Infrastructure Pivot'!$A$5:$A$340,'Table 2.1a 2021--Compile'!$A167)+SUMIFS('Infrastructure Pivot'!$L$5:$L$340,'Infrastructure Pivot'!$A$5:$A$340,'Table 2.1a 2021--Compile'!$A167)+SUMIFS('Infrastructure Pivot'!$N$5:$N$340,'Infrastructure Pivot'!$A$5:$A$340,'Table 2.1a 2021--Compile'!$A167)+SUMIFS('Infrastructure Pivot'!$S$5:$S$340,'Infrastructure Pivot'!$A$5:$A$340,'Table 2.1a 2021--Compile'!$A167)</f>
        <v>0</v>
      </c>
      <c r="J167" s="52">
        <f>SUMIFS('Infrastructure Pivot'!$Q$5:$Q$340,'Infrastructure Pivot'!$A$5:$A$340,'Table 2.1a 2021--Compile'!$A167)</f>
        <v>0.25</v>
      </c>
      <c r="K167" s="52">
        <f>SUMIFS('Infrastructure Pivot'!$P$5:$P$340,'Infrastructure Pivot'!$A$5:$A$340,'Table 2.1a 2021--Compile'!$A167)</f>
        <v>0</v>
      </c>
      <c r="L167" s="52">
        <f>SUMIFS('Infrastructure Pivot'!$T$5:$T$340,'Infrastructure Pivot'!$A$5:$A$340,'Table 2.1a 2021--Compile'!$A167)</f>
        <v>0</v>
      </c>
      <c r="M167" s="52">
        <f>SUMIFS('Infrastructure Pivot'!$R$5:$R$340,'Infrastructure Pivot'!$A$5:$A$340,'Table 2.1a 2021--Compile'!$A167)</f>
        <v>0</v>
      </c>
      <c r="N167" s="52">
        <f>SUMIFS('Infrastructure Pivot'!$I$5:$I$340,'Infrastructure Pivot'!$A$5:$A$340,'Table 2.1a 2021--Compile'!$A167)</f>
        <v>0</v>
      </c>
      <c r="O167" s="52">
        <f>SUMIFS('Infrastructure Pivot'!$M$5:$M$340,'Infrastructure Pivot'!$A$5:$A$340,'Table 2.1a 2021--Compile'!$A167)</f>
        <v>0</v>
      </c>
      <c r="P167" s="52" t="str">
        <f>VLOOKUP($A167,'Infrastructure FINAL 2023-11-13'!$A$2:$Q$1148,17,FALSE)</f>
        <v>AEA PH Assessment</v>
      </c>
      <c r="Q167" s="30" t="str">
        <f>VLOOKUP(A167,Notes!$A$2:$F$272,6,FALSE)</f>
        <v>Bethel, Oscarville; Napakiak</v>
      </c>
      <c r="T167" s="53"/>
      <c r="U167" s="53"/>
      <c r="V167" s="53"/>
      <c r="W167" s="53"/>
    </row>
    <row r="168" spans="1:23" s="30" customFormat="1" x14ac:dyDescent="0.25">
      <c r="A168" s="52" t="s">
        <v>605</v>
      </c>
      <c r="B168" s="30">
        <f>VLOOKUP($A168,'Infrastructure Pivot'!$A$5:$T$340,2,FALSE)</f>
        <v>331940</v>
      </c>
      <c r="C168" s="30">
        <f>VLOOKUP($A168,'Infrastructure Pivot'!$A$5:$T$340,3,FALSE)</f>
        <v>320</v>
      </c>
      <c r="D168" s="30" t="str">
        <f>VLOOKUP($A168,'Infrastructure Pivot'!$A$5:$T$340,4,FALSE)</f>
        <v>Egegik Light &amp; Power Co</v>
      </c>
      <c r="E168" s="30" t="str">
        <f>VLOOKUP($A168,'Infrastructure Pivot'!$A$5:$T$340,5,FALSE)</f>
        <v>Egegik</v>
      </c>
      <c r="F168" s="30" t="str">
        <f>VLOOKUP($A168,'Infrastructure Pivot'!$A$5:$T$340,6,FALSE)</f>
        <v>Egegik_grid</v>
      </c>
      <c r="G168" s="30" t="str">
        <f>VLOOKUP($A168,'Infrastructure Pivot'!$A$5:$T$340,7,FALSE)</f>
        <v>Bristol Bay</v>
      </c>
      <c r="H168" s="52">
        <f>SUMIFS('Infrastructure Pivot'!$V$5:$V$340,'Infrastructure Pivot'!$A$5:$A$340,'Table 2.1a 2021--Compile'!$A168)</f>
        <v>1</v>
      </c>
      <c r="I168" s="52">
        <f>SUMIFS('Infrastructure Pivot'!$K$5:$K$340,'Infrastructure Pivot'!$A$5:$A$340,'Table 2.1a 2021--Compile'!$A168)+SUMIFS('Infrastructure Pivot'!$L$5:$L$340,'Infrastructure Pivot'!$A$5:$A$340,'Table 2.1a 2021--Compile'!$A168)+SUMIFS('Infrastructure Pivot'!$N$5:$N$340,'Infrastructure Pivot'!$A$5:$A$340,'Table 2.1a 2021--Compile'!$A168)+SUMIFS('Infrastructure Pivot'!$S$5:$S$340,'Infrastructure Pivot'!$A$5:$A$340,'Table 2.1a 2021--Compile'!$A168)</f>
        <v>0</v>
      </c>
      <c r="J168" s="52">
        <f>SUMIFS('Infrastructure Pivot'!$Q$5:$Q$340,'Infrastructure Pivot'!$A$5:$A$340,'Table 2.1a 2021--Compile'!$A168)</f>
        <v>1</v>
      </c>
      <c r="K168" s="52">
        <f>SUMIFS('Infrastructure Pivot'!$P$5:$P$340,'Infrastructure Pivot'!$A$5:$A$340,'Table 2.1a 2021--Compile'!$A168)</f>
        <v>0</v>
      </c>
      <c r="L168" s="52">
        <f>SUMIFS('Infrastructure Pivot'!$T$5:$T$340,'Infrastructure Pivot'!$A$5:$A$340,'Table 2.1a 2021--Compile'!$A168)</f>
        <v>0</v>
      </c>
      <c r="M168" s="52">
        <f>SUMIFS('Infrastructure Pivot'!$R$5:$R$340,'Infrastructure Pivot'!$A$5:$A$340,'Table 2.1a 2021--Compile'!$A168)</f>
        <v>0</v>
      </c>
      <c r="N168" s="52">
        <f>SUMIFS('Infrastructure Pivot'!$I$5:$I$340,'Infrastructure Pivot'!$A$5:$A$340,'Table 2.1a 2021--Compile'!$A168)</f>
        <v>0</v>
      </c>
      <c r="O168" s="52">
        <f>SUMIFS('Infrastructure Pivot'!$M$5:$M$340,'Infrastructure Pivot'!$A$5:$A$340,'Table 2.1a 2021--Compile'!$A168)</f>
        <v>0</v>
      </c>
      <c r="P168" s="52" t="str">
        <f>VLOOKUP($A168,'Infrastructure FINAL 2023-11-13'!$A$2:$Q$1148,17,FALSE)</f>
        <v>AEA PH Assessment</v>
      </c>
      <c r="Q168" s="30" t="str">
        <f>VLOOKUP(A168,Notes!$A$2:$F$272,6,FALSE)</f>
        <v/>
      </c>
      <c r="T168" s="53"/>
      <c r="U168" s="53"/>
      <c r="V168" s="53"/>
      <c r="W168" s="53"/>
    </row>
    <row r="169" spans="1:23" s="30" customFormat="1" x14ac:dyDescent="0.25">
      <c r="A169" s="52" t="s">
        <v>829</v>
      </c>
      <c r="B169" s="30">
        <f>VLOOKUP($A169,'Infrastructure Pivot'!$A$5:$T$340,2,FALSE)</f>
        <v>332210</v>
      </c>
      <c r="C169" s="30">
        <f>VLOOKUP($A169,'Infrastructure Pivot'!$A$5:$T$340,3,FALSE)</f>
        <v>321</v>
      </c>
      <c r="D169" s="30" t="str">
        <f>VLOOKUP($A169,'Infrastructure Pivot'!$A$5:$T$340,4,FALSE)</f>
        <v>Manokotak Power Company</v>
      </c>
      <c r="E169" s="30" t="str">
        <f>VLOOKUP($A169,'Infrastructure Pivot'!$A$5:$T$340,5,FALSE)</f>
        <v>Manokotak</v>
      </c>
      <c r="F169" s="30" t="str">
        <f>VLOOKUP($A169,'Infrastructure Pivot'!$A$5:$T$340,6,FALSE)</f>
        <v>Manokotak_grid</v>
      </c>
      <c r="G169" s="30" t="str">
        <f>VLOOKUP($A169,'Infrastructure Pivot'!$A$5:$T$340,7,FALSE)</f>
        <v>Bristol Bay</v>
      </c>
      <c r="H169" s="52">
        <f>SUMIFS('Infrastructure Pivot'!$V$5:$V$340,'Infrastructure Pivot'!$A$5:$A$340,'Table 2.1a 2021--Compile'!$A169)</f>
        <v>0.6</v>
      </c>
      <c r="I169" s="52">
        <f>SUMIFS('Infrastructure Pivot'!$K$5:$K$340,'Infrastructure Pivot'!$A$5:$A$340,'Table 2.1a 2021--Compile'!$A169)+SUMIFS('Infrastructure Pivot'!$L$5:$L$340,'Infrastructure Pivot'!$A$5:$A$340,'Table 2.1a 2021--Compile'!$A169)+SUMIFS('Infrastructure Pivot'!$N$5:$N$340,'Infrastructure Pivot'!$A$5:$A$340,'Table 2.1a 2021--Compile'!$A169)+SUMIFS('Infrastructure Pivot'!$S$5:$S$340,'Infrastructure Pivot'!$A$5:$A$340,'Table 2.1a 2021--Compile'!$A169)</f>
        <v>0</v>
      </c>
      <c r="J169" s="52">
        <f>SUMIFS('Infrastructure Pivot'!$Q$5:$Q$340,'Infrastructure Pivot'!$A$5:$A$340,'Table 2.1a 2021--Compile'!$A169)</f>
        <v>0.6</v>
      </c>
      <c r="K169" s="52">
        <f>SUMIFS('Infrastructure Pivot'!$P$5:$P$340,'Infrastructure Pivot'!$A$5:$A$340,'Table 2.1a 2021--Compile'!$A169)</f>
        <v>0</v>
      </c>
      <c r="L169" s="52">
        <f>SUMIFS('Infrastructure Pivot'!$T$5:$T$340,'Infrastructure Pivot'!$A$5:$A$340,'Table 2.1a 2021--Compile'!$A169)</f>
        <v>0</v>
      </c>
      <c r="M169" s="52">
        <f>SUMIFS('Infrastructure Pivot'!$R$5:$R$340,'Infrastructure Pivot'!$A$5:$A$340,'Table 2.1a 2021--Compile'!$A169)</f>
        <v>0</v>
      </c>
      <c r="N169" s="52">
        <f>SUMIFS('Infrastructure Pivot'!$I$5:$I$340,'Infrastructure Pivot'!$A$5:$A$340,'Table 2.1a 2021--Compile'!$A169)</f>
        <v>0</v>
      </c>
      <c r="O169" s="52">
        <f>SUMIFS('Infrastructure Pivot'!$M$5:$M$340,'Infrastructure Pivot'!$A$5:$A$340,'Table 2.1a 2021--Compile'!$A169)</f>
        <v>0</v>
      </c>
      <c r="P169" s="52" t="str">
        <f>VLOOKUP($A169,'Infrastructure FINAL 2023-11-13'!$A$2:$Q$1148,17,FALSE)</f>
        <v>AEA PH Assessment</v>
      </c>
      <c r="Q169" s="30" t="str">
        <f>VLOOKUP(A169,Notes!$A$2:$F$272,6,FALSE)</f>
        <v/>
      </c>
      <c r="T169" s="53"/>
      <c r="U169" s="53"/>
      <c r="V169" s="53"/>
      <c r="W169" s="53"/>
    </row>
    <row r="170" spans="1:23" s="30" customFormat="1" x14ac:dyDescent="0.25">
      <c r="A170" s="52" t="s">
        <v>814</v>
      </c>
      <c r="B170" s="30">
        <f>VLOOKUP($A170,'Infrastructure Pivot'!$A$5:$T$340,2,FALSE)</f>
        <v>332180</v>
      </c>
      <c r="C170" s="30">
        <f>VLOOKUP($A170,'Infrastructure Pivot'!$A$5:$T$340,3,FALSE)</f>
        <v>330</v>
      </c>
      <c r="D170" s="30" t="str">
        <f>VLOOKUP($A170,'Infrastructure Pivot'!$A$5:$T$340,4,FALSE)</f>
        <v>Levelock Electrical Coop</v>
      </c>
      <c r="E170" s="30" t="str">
        <f>VLOOKUP($A170,'Infrastructure Pivot'!$A$5:$T$340,5,FALSE)</f>
        <v>Levelock</v>
      </c>
      <c r="F170" s="30" t="str">
        <f>VLOOKUP($A170,'Infrastructure Pivot'!$A$5:$T$340,6,FALSE)</f>
        <v>Levelock_grid</v>
      </c>
      <c r="G170" s="30" t="str">
        <f>VLOOKUP($A170,'Infrastructure Pivot'!$A$5:$T$340,7,FALSE)</f>
        <v>Bristol Bay</v>
      </c>
      <c r="H170" s="52">
        <f>SUMIFS('Infrastructure Pivot'!$V$5:$V$340,'Infrastructure Pivot'!$A$5:$A$340,'Table 2.1a 2021--Compile'!$A170)</f>
        <v>0.23400000000000001</v>
      </c>
      <c r="I170" s="52">
        <f>SUMIFS('Infrastructure Pivot'!$K$5:$K$340,'Infrastructure Pivot'!$A$5:$A$340,'Table 2.1a 2021--Compile'!$A170)+SUMIFS('Infrastructure Pivot'!$L$5:$L$340,'Infrastructure Pivot'!$A$5:$A$340,'Table 2.1a 2021--Compile'!$A170)+SUMIFS('Infrastructure Pivot'!$N$5:$N$340,'Infrastructure Pivot'!$A$5:$A$340,'Table 2.1a 2021--Compile'!$A170)+SUMIFS('Infrastructure Pivot'!$S$5:$S$340,'Infrastructure Pivot'!$A$5:$A$340,'Table 2.1a 2021--Compile'!$A170)</f>
        <v>0</v>
      </c>
      <c r="J170" s="52">
        <f>SUMIFS('Infrastructure Pivot'!$Q$5:$Q$340,'Infrastructure Pivot'!$A$5:$A$340,'Table 2.1a 2021--Compile'!$A170)</f>
        <v>0.23400000000000001</v>
      </c>
      <c r="K170" s="52">
        <f>SUMIFS('Infrastructure Pivot'!$P$5:$P$340,'Infrastructure Pivot'!$A$5:$A$340,'Table 2.1a 2021--Compile'!$A170)</f>
        <v>0</v>
      </c>
      <c r="L170" s="52">
        <f>SUMIFS('Infrastructure Pivot'!$T$5:$T$340,'Infrastructure Pivot'!$A$5:$A$340,'Table 2.1a 2021--Compile'!$A170)</f>
        <v>0</v>
      </c>
      <c r="M170" s="52">
        <f>SUMIFS('Infrastructure Pivot'!$R$5:$R$340,'Infrastructure Pivot'!$A$5:$A$340,'Table 2.1a 2021--Compile'!$A170)</f>
        <v>0</v>
      </c>
      <c r="N170" s="52">
        <f>SUMIFS('Infrastructure Pivot'!$I$5:$I$340,'Infrastructure Pivot'!$A$5:$A$340,'Table 2.1a 2021--Compile'!$A170)</f>
        <v>0</v>
      </c>
      <c r="O170" s="52">
        <f>SUMIFS('Infrastructure Pivot'!$M$5:$M$340,'Infrastructure Pivot'!$A$5:$A$340,'Table 2.1a 2021--Compile'!$A170)</f>
        <v>0</v>
      </c>
      <c r="P170" s="52" t="str">
        <f>VLOOKUP($A170,'Infrastructure FINAL 2023-11-13'!$A$2:$Q$1148,17,FALSE)</f>
        <v>AEA PH Assessment</v>
      </c>
      <c r="Q170" s="30" t="str">
        <f>VLOOKUP(A170,Notes!$A$2:$F$272,6,FALSE)</f>
        <v/>
      </c>
      <c r="T170" s="53"/>
      <c r="U170" s="53"/>
      <c r="V170" s="53"/>
      <c r="W170" s="53"/>
    </row>
    <row r="171" spans="1:23" s="30" customFormat="1" x14ac:dyDescent="0.25">
      <c r="A171" s="52" t="s">
        <v>704</v>
      </c>
      <c r="B171" s="30">
        <f>VLOOKUP($A171,'Infrastructure Pivot'!$A$5:$T$340,2,FALSE)</f>
        <v>332030</v>
      </c>
      <c r="C171" s="30">
        <f>VLOOKUP($A171,'Infrastructure Pivot'!$A$5:$T$340,3,FALSE)</f>
        <v>332</v>
      </c>
      <c r="D171" s="30" t="str">
        <f>VLOOKUP($A171,'Infrastructure Pivot'!$A$5:$T$340,4,FALSE)</f>
        <v>Hughes Power &amp; Light</v>
      </c>
      <c r="E171" s="30" t="str">
        <f>VLOOKUP($A171,'Infrastructure Pivot'!$A$5:$T$340,5,FALSE)</f>
        <v>Hughes</v>
      </c>
      <c r="F171" s="30" t="str">
        <f>VLOOKUP($A171,'Infrastructure Pivot'!$A$5:$T$340,6,FALSE)</f>
        <v>Hughes_grid</v>
      </c>
      <c r="G171" s="30" t="str">
        <f>VLOOKUP($A171,'Infrastructure Pivot'!$A$5:$T$340,7,FALSE)</f>
        <v>Yukon-Koyukuk/Upper Tanana</v>
      </c>
      <c r="H171" s="52">
        <f>SUMIFS('Infrastructure Pivot'!$V$5:$V$340,'Infrastructure Pivot'!$A$5:$A$340,'Table 2.1a 2021--Compile'!$A171)</f>
        <v>0.748</v>
      </c>
      <c r="I171" s="52">
        <f>SUMIFS('Infrastructure Pivot'!$K$5:$K$340,'Infrastructure Pivot'!$A$5:$A$340,'Table 2.1a 2021--Compile'!$A171)+SUMIFS('Infrastructure Pivot'!$L$5:$L$340,'Infrastructure Pivot'!$A$5:$A$340,'Table 2.1a 2021--Compile'!$A171)+SUMIFS('Infrastructure Pivot'!$N$5:$N$340,'Infrastructure Pivot'!$A$5:$A$340,'Table 2.1a 2021--Compile'!$A171)+SUMIFS('Infrastructure Pivot'!$S$5:$S$340,'Infrastructure Pivot'!$A$5:$A$340,'Table 2.1a 2021--Compile'!$A171)</f>
        <v>0</v>
      </c>
      <c r="J171" s="52">
        <f>SUMIFS('Infrastructure Pivot'!$Q$5:$Q$340,'Infrastructure Pivot'!$A$5:$A$340,'Table 2.1a 2021--Compile'!$A171)</f>
        <v>0.37799999999999995</v>
      </c>
      <c r="K171" s="52">
        <f>SUMIFS('Infrastructure Pivot'!$P$5:$P$340,'Infrastructure Pivot'!$A$5:$A$340,'Table 2.1a 2021--Compile'!$A171)</f>
        <v>0</v>
      </c>
      <c r="L171" s="52">
        <f>SUMIFS('Infrastructure Pivot'!$T$5:$T$340,'Infrastructure Pivot'!$A$5:$A$340,'Table 2.1a 2021--Compile'!$A171)</f>
        <v>0</v>
      </c>
      <c r="M171" s="52">
        <f>SUMIFS('Infrastructure Pivot'!$R$5:$R$340,'Infrastructure Pivot'!$A$5:$A$340,'Table 2.1a 2021--Compile'!$A171)</f>
        <v>0.12</v>
      </c>
      <c r="N171" s="52">
        <f>SUMIFS('Infrastructure Pivot'!$I$5:$I$340,'Infrastructure Pivot'!$A$5:$A$340,'Table 2.1a 2021--Compile'!$A171)</f>
        <v>0.25</v>
      </c>
      <c r="O171" s="52">
        <f>SUMIFS('Infrastructure Pivot'!$M$5:$M$340,'Infrastructure Pivot'!$A$5:$A$340,'Table 2.1a 2021--Compile'!$A171)</f>
        <v>0</v>
      </c>
      <c r="P171" s="52" t="str">
        <f>VLOOKUP($A171,'Infrastructure FINAL 2023-11-13'!$A$2:$Q$1148,17,FALSE)</f>
        <v>IES website</v>
      </c>
      <c r="Q171" s="30" t="str">
        <f>VLOOKUP(A171,Notes!$A$2:$F$272,6,FALSE)</f>
        <v/>
      </c>
      <c r="T171" s="53"/>
      <c r="U171" s="53"/>
      <c r="V171" s="53"/>
      <c r="W171" s="53"/>
    </row>
    <row r="172" spans="1:23" x14ac:dyDescent="0.25">
      <c r="A172" s="52" t="s">
        <v>439</v>
      </c>
      <c r="B172" s="30">
        <f>VLOOKUP($A172,'Infrastructure Pivot'!$A$5:$T$340,2,FALSE)</f>
        <v>331780</v>
      </c>
      <c r="C172" s="30">
        <f>VLOOKUP($A172,'Infrastructure Pivot'!$A$5:$T$340,3,FALSE)</f>
        <v>337</v>
      </c>
      <c r="D172" s="30" t="str">
        <f>VLOOKUP($A172,'Infrastructure Pivot'!$A$5:$T$340,4,FALSE)</f>
        <v>Atmautluak Tribal Utilities</v>
      </c>
      <c r="E172" s="30" t="str">
        <f>VLOOKUP($A172,'Infrastructure Pivot'!$A$5:$T$340,5,FALSE)</f>
        <v>Atmautluak</v>
      </c>
      <c r="F172" s="30" t="str">
        <f>VLOOKUP($A172,'Infrastructure Pivot'!$A$5:$T$340,6,FALSE)</f>
        <v>Atmautluak_grid</v>
      </c>
      <c r="G172" s="30" t="str">
        <f>VLOOKUP($A172,'Infrastructure Pivot'!$A$5:$T$340,7,FALSE)</f>
        <v>Lower Yukon-Kuskokwim</v>
      </c>
      <c r="H172" s="52">
        <f>SUMIFS('Infrastructure Pivot'!$V$5:$V$340,'Infrastructure Pivot'!$A$5:$A$340,'Table 2.1a 2021--Compile'!$A172)</f>
        <v>1.1040000000000001</v>
      </c>
      <c r="I172" s="52">
        <f>SUMIFS('Infrastructure Pivot'!$K$5:$K$340,'Infrastructure Pivot'!$A$5:$A$340,'Table 2.1a 2021--Compile'!$A172)+SUMIFS('Infrastructure Pivot'!$L$5:$L$340,'Infrastructure Pivot'!$A$5:$A$340,'Table 2.1a 2021--Compile'!$A172)+SUMIFS('Infrastructure Pivot'!$N$5:$N$340,'Infrastructure Pivot'!$A$5:$A$340,'Table 2.1a 2021--Compile'!$A172)+SUMIFS('Infrastructure Pivot'!$S$5:$S$340,'Infrastructure Pivot'!$A$5:$A$340,'Table 2.1a 2021--Compile'!$A172)</f>
        <v>0</v>
      </c>
      <c r="J172" s="52">
        <f>SUMIFS('Infrastructure Pivot'!$Q$5:$Q$340,'Infrastructure Pivot'!$A$5:$A$340,'Table 2.1a 2021--Compile'!$A172)</f>
        <v>1.1040000000000001</v>
      </c>
      <c r="K172" s="52">
        <f>SUMIFS('Infrastructure Pivot'!$P$5:$P$340,'Infrastructure Pivot'!$A$5:$A$340,'Table 2.1a 2021--Compile'!$A172)</f>
        <v>0</v>
      </c>
      <c r="L172" s="52">
        <f>SUMIFS('Infrastructure Pivot'!$T$5:$T$340,'Infrastructure Pivot'!$A$5:$A$340,'Table 2.1a 2021--Compile'!$A172)</f>
        <v>0</v>
      </c>
      <c r="M172" s="52">
        <f>SUMIFS('Infrastructure Pivot'!$R$5:$R$340,'Infrastructure Pivot'!$A$5:$A$340,'Table 2.1a 2021--Compile'!$A172)</f>
        <v>0</v>
      </c>
      <c r="N172" s="52">
        <f>SUMIFS('Infrastructure Pivot'!$I$5:$I$340,'Infrastructure Pivot'!$A$5:$A$340,'Table 2.1a 2021--Compile'!$A172)</f>
        <v>0</v>
      </c>
      <c r="O172" s="52">
        <f>SUMIFS('Infrastructure Pivot'!$M$5:$M$340,'Infrastructure Pivot'!$A$5:$A$340,'Table 2.1a 2021--Compile'!$A172)</f>
        <v>0</v>
      </c>
      <c r="P172" s="52" t="str">
        <f>VLOOKUP($A172,'Infrastructure FINAL 2023-11-13'!$A$2:$Q$1148,17,FALSE)</f>
        <v>AEA PH Assessment</v>
      </c>
      <c r="Q172" s="30" t="str">
        <f>VLOOKUP(A172,Notes!$A$2:$F$272,6,FALSE)</f>
        <v/>
      </c>
      <c r="T172" s="7"/>
      <c r="U172" s="7"/>
      <c r="V172" s="7"/>
      <c r="W172" s="7"/>
    </row>
    <row r="173" spans="1:23" s="30" customFormat="1" x14ac:dyDescent="0.25">
      <c r="A173" s="52" t="s">
        <v>995</v>
      </c>
      <c r="B173" s="30">
        <f>VLOOKUP($A173,'Infrastructure Pivot'!$A$5:$T$340,2,FALSE)</f>
        <v>332560</v>
      </c>
      <c r="C173" s="30">
        <f>VLOOKUP($A173,'Infrastructure Pivot'!$A$5:$T$340,3,FALSE)</f>
        <v>339</v>
      </c>
      <c r="D173" s="30" t="str">
        <f>VLOOKUP($A173,'Infrastructure Pivot'!$A$5:$T$340,4,FALSE)</f>
        <v>Saint Paul Municipal Electric</v>
      </c>
      <c r="E173" s="30" t="str">
        <f>VLOOKUP($A173,'Infrastructure Pivot'!$A$5:$T$340,5,FALSE)</f>
        <v>Saint Paul</v>
      </c>
      <c r="F173" s="30" t="str">
        <f>VLOOKUP($A173,'Infrastructure Pivot'!$A$5:$T$340,6,FALSE)</f>
        <v>Saint Paul_grid</v>
      </c>
      <c r="G173" s="30" t="str">
        <f>VLOOKUP($A173,'Infrastructure Pivot'!$A$5:$T$340,7,FALSE)</f>
        <v>Aleutians</v>
      </c>
      <c r="H173" s="52">
        <f>SUMIFS('Infrastructure Pivot'!$V$5:$V$340,'Infrastructure Pivot'!$A$5:$A$340,'Table 2.1a 2021--Compile'!$A173)</f>
        <v>2.65</v>
      </c>
      <c r="I173" s="52">
        <f>SUMIFS('Infrastructure Pivot'!$K$5:$K$340,'Infrastructure Pivot'!$A$5:$A$340,'Table 2.1a 2021--Compile'!$A173)+SUMIFS('Infrastructure Pivot'!$L$5:$L$340,'Infrastructure Pivot'!$A$5:$A$340,'Table 2.1a 2021--Compile'!$A173)+SUMIFS('Infrastructure Pivot'!$N$5:$N$340,'Infrastructure Pivot'!$A$5:$A$340,'Table 2.1a 2021--Compile'!$A173)+SUMIFS('Infrastructure Pivot'!$S$5:$S$340,'Infrastructure Pivot'!$A$5:$A$340,'Table 2.1a 2021--Compile'!$A173)</f>
        <v>0</v>
      </c>
      <c r="J173" s="52">
        <f>SUMIFS('Infrastructure Pivot'!$Q$5:$Q$340,'Infrastructure Pivot'!$A$5:$A$340,'Table 2.1a 2021--Compile'!$A173)</f>
        <v>2.65</v>
      </c>
      <c r="K173" s="52">
        <f>SUMIFS('Infrastructure Pivot'!$P$5:$P$340,'Infrastructure Pivot'!$A$5:$A$340,'Table 2.1a 2021--Compile'!$A173)</f>
        <v>0</v>
      </c>
      <c r="L173" s="52">
        <f>SUMIFS('Infrastructure Pivot'!$T$5:$T$340,'Infrastructure Pivot'!$A$5:$A$340,'Table 2.1a 2021--Compile'!$A173)</f>
        <v>0</v>
      </c>
      <c r="M173" s="52">
        <f>SUMIFS('Infrastructure Pivot'!$R$5:$R$340,'Infrastructure Pivot'!$A$5:$A$340,'Table 2.1a 2021--Compile'!$A173)</f>
        <v>0</v>
      </c>
      <c r="N173" s="52">
        <f>SUMIFS('Infrastructure Pivot'!$I$5:$I$340,'Infrastructure Pivot'!$A$5:$A$340,'Table 2.1a 2021--Compile'!$A173)</f>
        <v>0</v>
      </c>
      <c r="O173" s="52">
        <f>SUMIFS('Infrastructure Pivot'!$M$5:$M$340,'Infrastructure Pivot'!$A$5:$A$340,'Table 2.1a 2021--Compile'!$A173)</f>
        <v>0</v>
      </c>
      <c r="P173" s="52" t="str">
        <f>VLOOKUP($A173,'Infrastructure FINAL 2023-11-13'!$A$2:$Q$1148,17,FALSE)</f>
        <v>AEA PH Assessment</v>
      </c>
      <c r="Q173" s="30" t="str">
        <f>VLOOKUP(A173,Notes!$A$2:$F$272,6,FALSE)</f>
        <v/>
      </c>
      <c r="T173" s="53"/>
      <c r="U173" s="53"/>
      <c r="V173" s="53"/>
      <c r="W173" s="53"/>
    </row>
    <row r="174" spans="1:23" s="30" customFormat="1" x14ac:dyDescent="0.25">
      <c r="A174" s="52" t="s">
        <v>864</v>
      </c>
      <c r="B174" s="30">
        <f>VLOOKUP($A174,'Infrastructure Pivot'!$A$5:$T$340,2,FALSE)</f>
        <v>332320</v>
      </c>
      <c r="C174" s="30">
        <f>VLOOKUP($A174,'Infrastructure Pivot'!$A$5:$T$340,3,FALSE)</f>
        <v>340</v>
      </c>
      <c r="D174" s="30" t="str">
        <f>VLOOKUP($A174,'Infrastructure Pivot'!$A$5:$T$340,4,FALSE)</f>
        <v>Nelson Lagoon Electrical Coop</v>
      </c>
      <c r="E174" s="30" t="str">
        <f>VLOOKUP($A174,'Infrastructure Pivot'!$A$5:$T$340,5,FALSE)</f>
        <v>Nelson Lagoon</v>
      </c>
      <c r="F174" s="30" t="str">
        <f>VLOOKUP($A174,'Infrastructure Pivot'!$A$5:$T$340,6,FALSE)</f>
        <v>Nelson Lagoon_grid</v>
      </c>
      <c r="G174" s="30" t="str">
        <f>VLOOKUP($A174,'Infrastructure Pivot'!$A$5:$T$340,7,FALSE)</f>
        <v>Aleutians</v>
      </c>
      <c r="H174" s="52">
        <f>SUMIFS('Infrastructure Pivot'!$V$5:$V$340,'Infrastructure Pivot'!$A$5:$A$340,'Table 2.1a 2021--Compile'!$A174)</f>
        <v>0.15000000000000002</v>
      </c>
      <c r="I174" s="52">
        <f>SUMIFS('Infrastructure Pivot'!$K$5:$K$340,'Infrastructure Pivot'!$A$5:$A$340,'Table 2.1a 2021--Compile'!$A174)+SUMIFS('Infrastructure Pivot'!$L$5:$L$340,'Infrastructure Pivot'!$A$5:$A$340,'Table 2.1a 2021--Compile'!$A174)+SUMIFS('Infrastructure Pivot'!$N$5:$N$340,'Infrastructure Pivot'!$A$5:$A$340,'Table 2.1a 2021--Compile'!$A174)+SUMIFS('Infrastructure Pivot'!$S$5:$S$340,'Infrastructure Pivot'!$A$5:$A$340,'Table 2.1a 2021--Compile'!$A174)</f>
        <v>0</v>
      </c>
      <c r="J174" s="52">
        <f>SUMIFS('Infrastructure Pivot'!$Q$5:$Q$340,'Infrastructure Pivot'!$A$5:$A$340,'Table 2.1a 2021--Compile'!$A174)</f>
        <v>0.15000000000000002</v>
      </c>
      <c r="K174" s="52">
        <f>SUMIFS('Infrastructure Pivot'!$P$5:$P$340,'Infrastructure Pivot'!$A$5:$A$340,'Table 2.1a 2021--Compile'!$A174)</f>
        <v>0</v>
      </c>
      <c r="L174" s="52">
        <f>SUMIFS('Infrastructure Pivot'!$T$5:$T$340,'Infrastructure Pivot'!$A$5:$A$340,'Table 2.1a 2021--Compile'!$A174)</f>
        <v>0</v>
      </c>
      <c r="M174" s="52">
        <f>SUMIFS('Infrastructure Pivot'!$R$5:$R$340,'Infrastructure Pivot'!$A$5:$A$340,'Table 2.1a 2021--Compile'!$A174)</f>
        <v>0</v>
      </c>
      <c r="N174" s="52">
        <f>SUMIFS('Infrastructure Pivot'!$I$5:$I$340,'Infrastructure Pivot'!$A$5:$A$340,'Table 2.1a 2021--Compile'!$A174)</f>
        <v>0</v>
      </c>
      <c r="O174" s="52">
        <f>SUMIFS('Infrastructure Pivot'!$M$5:$M$340,'Infrastructure Pivot'!$A$5:$A$340,'Table 2.1a 2021--Compile'!$A174)</f>
        <v>0</v>
      </c>
      <c r="P174" s="52" t="str">
        <f>VLOOKUP($A174,'Infrastructure FINAL 2023-11-13'!$A$2:$Q$1148,17,FALSE)</f>
        <v>AEA PH Assessment</v>
      </c>
      <c r="Q174" s="30" t="str">
        <f>VLOOKUP(A174,Notes!$A$2:$F$272,6,FALSE)</f>
        <v/>
      </c>
      <c r="T174" s="53"/>
      <c r="U174" s="53"/>
      <c r="V174" s="53"/>
      <c r="W174" s="53"/>
    </row>
    <row r="175" spans="1:23" s="30" customFormat="1" x14ac:dyDescent="0.25">
      <c r="A175" s="52" t="s">
        <v>511</v>
      </c>
      <c r="B175" s="30">
        <f>VLOOKUP($A175,'Infrastructure Pivot'!$A$5:$T$340,2,FALSE)</f>
        <v>331830</v>
      </c>
      <c r="C175" s="30">
        <f>VLOOKUP($A175,'Infrastructure Pivot'!$A$5:$T$340,3,FALSE)</f>
        <v>341</v>
      </c>
      <c r="D175" s="30" t="str">
        <f>VLOOKUP($A175,'Infrastructure Pivot'!$A$5:$T$340,4,FALSE)</f>
        <v>Gold Country Energy</v>
      </c>
      <c r="E175" s="30" t="str">
        <f>VLOOKUP($A175,'Infrastructure Pivot'!$A$5:$T$340,5,FALSE)</f>
        <v>Central</v>
      </c>
      <c r="F175" s="30" t="str">
        <f>VLOOKUP($A175,'Infrastructure Pivot'!$A$5:$T$340,6,FALSE)</f>
        <v>Central_grid</v>
      </c>
      <c r="G175" s="30" t="str">
        <f>VLOOKUP($A175,'Infrastructure Pivot'!$A$5:$T$340,7,FALSE)</f>
        <v>Yukon-Koyukuk/Upper Tanana</v>
      </c>
      <c r="H175" s="52">
        <f>SUMIFS('Infrastructure Pivot'!$V$5:$V$340,'Infrastructure Pivot'!$A$5:$A$340,'Table 2.1a 2021--Compile'!$A175)</f>
        <v>0.34499999999999997</v>
      </c>
      <c r="I175" s="52">
        <f>SUMIFS('Infrastructure Pivot'!$K$5:$K$340,'Infrastructure Pivot'!$A$5:$A$340,'Table 2.1a 2021--Compile'!$A175)+SUMIFS('Infrastructure Pivot'!$L$5:$L$340,'Infrastructure Pivot'!$A$5:$A$340,'Table 2.1a 2021--Compile'!$A175)+SUMIFS('Infrastructure Pivot'!$N$5:$N$340,'Infrastructure Pivot'!$A$5:$A$340,'Table 2.1a 2021--Compile'!$A175)+SUMIFS('Infrastructure Pivot'!$S$5:$S$340,'Infrastructure Pivot'!$A$5:$A$340,'Table 2.1a 2021--Compile'!$A175)</f>
        <v>0</v>
      </c>
      <c r="J175" s="52">
        <f>SUMIFS('Infrastructure Pivot'!$Q$5:$Q$340,'Infrastructure Pivot'!$A$5:$A$340,'Table 2.1a 2021--Compile'!$A175)</f>
        <v>0.34499999999999997</v>
      </c>
      <c r="K175" s="52">
        <f>SUMIFS('Infrastructure Pivot'!$P$5:$P$340,'Infrastructure Pivot'!$A$5:$A$340,'Table 2.1a 2021--Compile'!$A175)</f>
        <v>0</v>
      </c>
      <c r="L175" s="52">
        <f>SUMIFS('Infrastructure Pivot'!$T$5:$T$340,'Infrastructure Pivot'!$A$5:$A$340,'Table 2.1a 2021--Compile'!$A175)</f>
        <v>0</v>
      </c>
      <c r="M175" s="52">
        <f>SUMIFS('Infrastructure Pivot'!$R$5:$R$340,'Infrastructure Pivot'!$A$5:$A$340,'Table 2.1a 2021--Compile'!$A175)</f>
        <v>0</v>
      </c>
      <c r="N175" s="52">
        <f>SUMIFS('Infrastructure Pivot'!$I$5:$I$340,'Infrastructure Pivot'!$A$5:$A$340,'Table 2.1a 2021--Compile'!$A175)</f>
        <v>0</v>
      </c>
      <c r="O175" s="52">
        <f>SUMIFS('Infrastructure Pivot'!$M$5:$M$340,'Infrastructure Pivot'!$A$5:$A$340,'Table 2.1a 2021--Compile'!$A175)</f>
        <v>0</v>
      </c>
      <c r="P175" s="52" t="str">
        <f>VLOOKUP($A175,'Infrastructure FINAL 2023-11-13'!$A$2:$Q$1148,17,FALSE)</f>
        <v>AEA PH Assessment</v>
      </c>
      <c r="Q175" s="30" t="str">
        <f>VLOOKUP(A175,Notes!$A$2:$F$272,6,FALSE)</f>
        <v/>
      </c>
      <c r="T175" s="53"/>
      <c r="U175" s="53"/>
      <c r="V175" s="53"/>
      <c r="W175" s="53"/>
    </row>
    <row r="176" spans="1:23" s="30" customFormat="1" x14ac:dyDescent="0.25">
      <c r="A176" s="52" t="s">
        <v>555</v>
      </c>
      <c r="B176" s="30">
        <f>VLOOKUP($A176,'Infrastructure Pivot'!$A$5:$T$340,2,FALSE)</f>
        <v>332230</v>
      </c>
      <c r="C176" s="30">
        <f>VLOOKUP($A176,'Infrastructure Pivot'!$A$5:$T$340,3,FALSE)</f>
        <v>343</v>
      </c>
      <c r="D176" s="30" t="str">
        <f>VLOOKUP($A176,'Infrastructure Pivot'!$A$5:$T$340,4,FALSE)</f>
        <v>Middle Kuskokwim Electric</v>
      </c>
      <c r="E176" s="30" t="str">
        <f>VLOOKUP($A176,'Infrastructure Pivot'!$A$5:$T$340,5,FALSE)</f>
        <v>Chuathbaluk</v>
      </c>
      <c r="F176" s="30" t="str">
        <f>VLOOKUP($A176,'Infrastructure Pivot'!$A$5:$T$340,6,FALSE)</f>
        <v>Chuathbaluk_grid</v>
      </c>
      <c r="G176" s="30" t="str">
        <f>VLOOKUP($A176,'Infrastructure Pivot'!$A$5:$T$340,7,FALSE)</f>
        <v>Lower Yukon-Kuskokwim</v>
      </c>
      <c r="H176" s="52">
        <f>SUMIFS('Infrastructure Pivot'!$V$5:$V$340,'Infrastructure Pivot'!$A$5:$A$340,'Table 2.1a 2021--Compile'!$A176)</f>
        <v>0.17900000000000002</v>
      </c>
      <c r="I176" s="52">
        <f>SUMIFS('Infrastructure Pivot'!$K$5:$K$340,'Infrastructure Pivot'!$A$5:$A$340,'Table 2.1a 2021--Compile'!$A176)+SUMIFS('Infrastructure Pivot'!$L$5:$L$340,'Infrastructure Pivot'!$A$5:$A$340,'Table 2.1a 2021--Compile'!$A176)+SUMIFS('Infrastructure Pivot'!$N$5:$N$340,'Infrastructure Pivot'!$A$5:$A$340,'Table 2.1a 2021--Compile'!$A176)+SUMIFS('Infrastructure Pivot'!$S$5:$S$340,'Infrastructure Pivot'!$A$5:$A$340,'Table 2.1a 2021--Compile'!$A176)</f>
        <v>0</v>
      </c>
      <c r="J176" s="52">
        <f>SUMIFS('Infrastructure Pivot'!$Q$5:$Q$340,'Infrastructure Pivot'!$A$5:$A$340,'Table 2.1a 2021--Compile'!$A176)</f>
        <v>0.17900000000000002</v>
      </c>
      <c r="K176" s="52">
        <f>SUMIFS('Infrastructure Pivot'!$P$5:$P$340,'Infrastructure Pivot'!$A$5:$A$340,'Table 2.1a 2021--Compile'!$A176)</f>
        <v>0</v>
      </c>
      <c r="L176" s="52">
        <f>SUMIFS('Infrastructure Pivot'!$T$5:$T$340,'Infrastructure Pivot'!$A$5:$A$340,'Table 2.1a 2021--Compile'!$A176)</f>
        <v>0</v>
      </c>
      <c r="M176" s="52">
        <f>SUMIFS('Infrastructure Pivot'!$R$5:$R$340,'Infrastructure Pivot'!$A$5:$A$340,'Table 2.1a 2021--Compile'!$A176)</f>
        <v>0</v>
      </c>
      <c r="N176" s="52">
        <f>SUMIFS('Infrastructure Pivot'!$I$5:$I$340,'Infrastructure Pivot'!$A$5:$A$340,'Table 2.1a 2021--Compile'!$A176)</f>
        <v>0</v>
      </c>
      <c r="O176" s="52">
        <f>SUMIFS('Infrastructure Pivot'!$M$5:$M$340,'Infrastructure Pivot'!$A$5:$A$340,'Table 2.1a 2021--Compile'!$A176)</f>
        <v>0</v>
      </c>
      <c r="P176" s="52" t="str">
        <f>VLOOKUP($A176,'Infrastructure FINAL 2023-11-13'!$A$2:$Q$1148,17,FALSE)</f>
        <v>AEA PH Assessment</v>
      </c>
      <c r="Q176" s="30" t="str">
        <f>VLOOKUP(A176,Notes!$A$2:$F$272,6,FALSE)</f>
        <v/>
      </c>
      <c r="T176" s="53"/>
      <c r="U176" s="53"/>
      <c r="V176" s="53"/>
      <c r="W176" s="53"/>
    </row>
    <row r="177" spans="1:23" s="30" customFormat="1" x14ac:dyDescent="0.25">
      <c r="A177" s="52" t="s">
        <v>576</v>
      </c>
      <c r="B177" s="30">
        <f>VLOOKUP($A177,'Infrastructure Pivot'!$A$5:$T$340,2,FALSE)</f>
        <v>332240</v>
      </c>
      <c r="C177" s="30">
        <f>VLOOKUP($A177,'Infrastructure Pivot'!$A$5:$T$340,3,FALSE)</f>
        <v>343</v>
      </c>
      <c r="D177" s="30" t="str">
        <f>VLOOKUP($A177,'Infrastructure Pivot'!$A$5:$T$340,4,FALSE)</f>
        <v>Middle Kuskokwim Electric</v>
      </c>
      <c r="E177" s="30" t="str">
        <f>VLOOKUP($A177,'Infrastructure Pivot'!$A$5:$T$340,5,FALSE)</f>
        <v>Crooked Creek</v>
      </c>
      <c r="F177" s="30" t="str">
        <f>VLOOKUP($A177,'Infrastructure Pivot'!$A$5:$T$340,6,FALSE)</f>
        <v>Crooked Creek_grid</v>
      </c>
      <c r="G177" s="30" t="str">
        <f>VLOOKUP($A177,'Infrastructure Pivot'!$A$5:$T$340,7,FALSE)</f>
        <v>Lower Yukon-Kuskokwim</v>
      </c>
      <c r="H177" s="52">
        <f>SUMIFS('Infrastructure Pivot'!$V$5:$V$340,'Infrastructure Pivot'!$A$5:$A$340,'Table 2.1a 2021--Compile'!$A177)</f>
        <v>0.27400000000000002</v>
      </c>
      <c r="I177" s="52">
        <f>SUMIFS('Infrastructure Pivot'!$K$5:$K$340,'Infrastructure Pivot'!$A$5:$A$340,'Table 2.1a 2021--Compile'!$A177)+SUMIFS('Infrastructure Pivot'!$L$5:$L$340,'Infrastructure Pivot'!$A$5:$A$340,'Table 2.1a 2021--Compile'!$A177)+SUMIFS('Infrastructure Pivot'!$N$5:$N$340,'Infrastructure Pivot'!$A$5:$A$340,'Table 2.1a 2021--Compile'!$A177)+SUMIFS('Infrastructure Pivot'!$S$5:$S$340,'Infrastructure Pivot'!$A$5:$A$340,'Table 2.1a 2021--Compile'!$A177)</f>
        <v>0</v>
      </c>
      <c r="J177" s="52">
        <f>SUMIFS('Infrastructure Pivot'!$Q$5:$Q$340,'Infrastructure Pivot'!$A$5:$A$340,'Table 2.1a 2021--Compile'!$A177)</f>
        <v>0.27400000000000002</v>
      </c>
      <c r="K177" s="52">
        <f>SUMIFS('Infrastructure Pivot'!$P$5:$P$340,'Infrastructure Pivot'!$A$5:$A$340,'Table 2.1a 2021--Compile'!$A177)</f>
        <v>0</v>
      </c>
      <c r="L177" s="52">
        <f>SUMIFS('Infrastructure Pivot'!$T$5:$T$340,'Infrastructure Pivot'!$A$5:$A$340,'Table 2.1a 2021--Compile'!$A177)</f>
        <v>0</v>
      </c>
      <c r="M177" s="52">
        <f>SUMIFS('Infrastructure Pivot'!$R$5:$R$340,'Infrastructure Pivot'!$A$5:$A$340,'Table 2.1a 2021--Compile'!$A177)</f>
        <v>0</v>
      </c>
      <c r="N177" s="52">
        <f>SUMIFS('Infrastructure Pivot'!$I$5:$I$340,'Infrastructure Pivot'!$A$5:$A$340,'Table 2.1a 2021--Compile'!$A177)</f>
        <v>0</v>
      </c>
      <c r="O177" s="52">
        <f>SUMIFS('Infrastructure Pivot'!$M$5:$M$340,'Infrastructure Pivot'!$A$5:$A$340,'Table 2.1a 2021--Compile'!$A177)</f>
        <v>0</v>
      </c>
      <c r="P177" s="52" t="str">
        <f>VLOOKUP($A177,'Infrastructure FINAL 2023-11-13'!$A$2:$Q$1148,17,FALSE)</f>
        <v>AEA PH Assessment</v>
      </c>
      <c r="Q177" s="30" t="str">
        <f>VLOOKUP(A177,Notes!$A$2:$F$272,6,FALSE)</f>
        <v/>
      </c>
      <c r="T177" s="53"/>
      <c r="U177" s="53"/>
      <c r="V177" s="53"/>
      <c r="W177" s="53"/>
    </row>
    <row r="178" spans="1:23" s="30" customFormat="1" x14ac:dyDescent="0.25">
      <c r="A178" s="52" t="s">
        <v>1029</v>
      </c>
      <c r="B178" s="30">
        <f>VLOOKUP($A178,'Infrastructure Pivot'!$A$5:$T$340,2,FALSE)</f>
        <v>332260</v>
      </c>
      <c r="C178" s="30">
        <f>VLOOKUP($A178,'Infrastructure Pivot'!$A$5:$T$340,3,FALSE)</f>
        <v>343</v>
      </c>
      <c r="D178" s="30" t="str">
        <f>VLOOKUP($A178,'Infrastructure Pivot'!$A$5:$T$340,4,FALSE)</f>
        <v>Middle Kuskokwim Electric</v>
      </c>
      <c r="E178" s="30" t="str">
        <f>VLOOKUP($A178,'Infrastructure Pivot'!$A$5:$T$340,5,FALSE)</f>
        <v>Sleetmute</v>
      </c>
      <c r="F178" s="30" t="str">
        <f>VLOOKUP($A178,'Infrastructure Pivot'!$A$5:$T$340,6,FALSE)</f>
        <v>Sleetmute_grid</v>
      </c>
      <c r="G178" s="30" t="str">
        <f>VLOOKUP($A178,'Infrastructure Pivot'!$A$5:$T$340,7,FALSE)</f>
        <v>Lower Yukon-Kuskokwim</v>
      </c>
      <c r="H178" s="52">
        <f>SUMIFS('Infrastructure Pivot'!$V$5:$V$340,'Infrastructure Pivot'!$A$5:$A$340,'Table 2.1a 2021--Compile'!$A178)</f>
        <v>0.32300000000000001</v>
      </c>
      <c r="I178" s="52">
        <f>SUMIFS('Infrastructure Pivot'!$K$5:$K$340,'Infrastructure Pivot'!$A$5:$A$340,'Table 2.1a 2021--Compile'!$A178)+SUMIFS('Infrastructure Pivot'!$L$5:$L$340,'Infrastructure Pivot'!$A$5:$A$340,'Table 2.1a 2021--Compile'!$A178)+SUMIFS('Infrastructure Pivot'!$N$5:$N$340,'Infrastructure Pivot'!$A$5:$A$340,'Table 2.1a 2021--Compile'!$A178)+SUMIFS('Infrastructure Pivot'!$S$5:$S$340,'Infrastructure Pivot'!$A$5:$A$340,'Table 2.1a 2021--Compile'!$A178)</f>
        <v>0</v>
      </c>
      <c r="J178" s="52">
        <f>SUMIFS('Infrastructure Pivot'!$Q$5:$Q$340,'Infrastructure Pivot'!$A$5:$A$340,'Table 2.1a 2021--Compile'!$A178)</f>
        <v>0.32300000000000001</v>
      </c>
      <c r="K178" s="52">
        <f>SUMIFS('Infrastructure Pivot'!$P$5:$P$340,'Infrastructure Pivot'!$A$5:$A$340,'Table 2.1a 2021--Compile'!$A178)</f>
        <v>0</v>
      </c>
      <c r="L178" s="52">
        <f>SUMIFS('Infrastructure Pivot'!$T$5:$T$340,'Infrastructure Pivot'!$A$5:$A$340,'Table 2.1a 2021--Compile'!$A178)</f>
        <v>0</v>
      </c>
      <c r="M178" s="52">
        <f>SUMIFS('Infrastructure Pivot'!$R$5:$R$340,'Infrastructure Pivot'!$A$5:$A$340,'Table 2.1a 2021--Compile'!$A178)</f>
        <v>0</v>
      </c>
      <c r="N178" s="52">
        <f>SUMIFS('Infrastructure Pivot'!$I$5:$I$340,'Infrastructure Pivot'!$A$5:$A$340,'Table 2.1a 2021--Compile'!$A178)</f>
        <v>0</v>
      </c>
      <c r="O178" s="52">
        <f>SUMIFS('Infrastructure Pivot'!$M$5:$M$340,'Infrastructure Pivot'!$A$5:$A$340,'Table 2.1a 2021--Compile'!$A178)</f>
        <v>0</v>
      </c>
      <c r="P178" s="52" t="str">
        <f>VLOOKUP($A178,'Infrastructure FINAL 2023-11-13'!$A$2:$Q$1148,17,FALSE)</f>
        <v>AEA PH Assessment</v>
      </c>
      <c r="Q178" s="30" t="str">
        <f>VLOOKUP(A178,Notes!$A$2:$F$272,6,FALSE)</f>
        <v/>
      </c>
      <c r="T178" s="53"/>
      <c r="U178" s="53"/>
      <c r="V178" s="53"/>
      <c r="W178" s="53"/>
    </row>
    <row r="179" spans="1:23" s="30" customFormat="1" x14ac:dyDescent="0.25">
      <c r="A179" s="52" t="s">
        <v>1053</v>
      </c>
      <c r="B179" s="30">
        <f>VLOOKUP($A179,'Infrastructure Pivot'!$A$5:$T$340,2,FALSE)</f>
        <v>332270</v>
      </c>
      <c r="C179" s="30">
        <f>VLOOKUP($A179,'Infrastructure Pivot'!$A$5:$T$340,3,FALSE)</f>
        <v>343</v>
      </c>
      <c r="D179" s="30" t="str">
        <f>VLOOKUP($A179,'Infrastructure Pivot'!$A$5:$T$340,4,FALSE)</f>
        <v>Middle Kuskokwim Electric</v>
      </c>
      <c r="E179" s="30" t="str">
        <f>VLOOKUP($A179,'Infrastructure Pivot'!$A$5:$T$340,5,FALSE)</f>
        <v>Stony River</v>
      </c>
      <c r="F179" s="30" t="str">
        <f>VLOOKUP($A179,'Infrastructure Pivot'!$A$5:$T$340,6,FALSE)</f>
        <v>Stony River_grid</v>
      </c>
      <c r="G179" s="30" t="str">
        <f>VLOOKUP($A179,'Infrastructure Pivot'!$A$5:$T$340,7,FALSE)</f>
        <v>Lower Yukon-Kuskokwim</v>
      </c>
      <c r="H179" s="52">
        <f>SUMIFS('Infrastructure Pivot'!$V$5:$V$340,'Infrastructure Pivot'!$A$5:$A$340,'Table 2.1a 2021--Compile'!$A179)</f>
        <v>0.13800000000000001</v>
      </c>
      <c r="I179" s="52">
        <f>SUMIFS('Infrastructure Pivot'!$K$5:$K$340,'Infrastructure Pivot'!$A$5:$A$340,'Table 2.1a 2021--Compile'!$A179)+SUMIFS('Infrastructure Pivot'!$L$5:$L$340,'Infrastructure Pivot'!$A$5:$A$340,'Table 2.1a 2021--Compile'!$A179)+SUMIFS('Infrastructure Pivot'!$N$5:$N$340,'Infrastructure Pivot'!$A$5:$A$340,'Table 2.1a 2021--Compile'!$A179)+SUMIFS('Infrastructure Pivot'!$S$5:$S$340,'Infrastructure Pivot'!$A$5:$A$340,'Table 2.1a 2021--Compile'!$A179)</f>
        <v>0</v>
      </c>
      <c r="J179" s="52">
        <f>SUMIFS('Infrastructure Pivot'!$Q$5:$Q$340,'Infrastructure Pivot'!$A$5:$A$340,'Table 2.1a 2021--Compile'!$A179)</f>
        <v>0.13800000000000001</v>
      </c>
      <c r="K179" s="52">
        <f>SUMIFS('Infrastructure Pivot'!$P$5:$P$340,'Infrastructure Pivot'!$A$5:$A$340,'Table 2.1a 2021--Compile'!$A179)</f>
        <v>0</v>
      </c>
      <c r="L179" s="52">
        <f>SUMIFS('Infrastructure Pivot'!$T$5:$T$340,'Infrastructure Pivot'!$A$5:$A$340,'Table 2.1a 2021--Compile'!$A179)</f>
        <v>0</v>
      </c>
      <c r="M179" s="52">
        <f>SUMIFS('Infrastructure Pivot'!$R$5:$R$340,'Infrastructure Pivot'!$A$5:$A$340,'Table 2.1a 2021--Compile'!$A179)</f>
        <v>0</v>
      </c>
      <c r="N179" s="52">
        <f>SUMIFS('Infrastructure Pivot'!$I$5:$I$340,'Infrastructure Pivot'!$A$5:$A$340,'Table 2.1a 2021--Compile'!$A179)</f>
        <v>0</v>
      </c>
      <c r="O179" s="52">
        <f>SUMIFS('Infrastructure Pivot'!$M$5:$M$340,'Infrastructure Pivot'!$A$5:$A$340,'Table 2.1a 2021--Compile'!$A179)</f>
        <v>0</v>
      </c>
      <c r="P179" s="52" t="str">
        <f>VLOOKUP($A179,'Infrastructure FINAL 2023-11-13'!$A$2:$Q$1148,17,FALSE)</f>
        <v>AEA PH Assessment</v>
      </c>
      <c r="Q179" s="30" t="str">
        <f>VLOOKUP(A179,Notes!$A$2:$F$272,6,FALSE)</f>
        <v/>
      </c>
      <c r="T179" s="53"/>
      <c r="U179" s="53"/>
      <c r="V179" s="53"/>
      <c r="W179" s="53"/>
    </row>
    <row r="180" spans="1:23" s="30" customFormat="1" x14ac:dyDescent="0.25">
      <c r="A180" s="52" t="s">
        <v>1102</v>
      </c>
      <c r="B180" s="30">
        <f>VLOOKUP($A180,'Infrastructure Pivot'!$A$5:$T$340,2,FALSE)</f>
        <v>332720</v>
      </c>
      <c r="C180" s="30">
        <f>VLOOKUP($A180,'Infrastructure Pivot'!$A$5:$T$340,3,FALSE)</f>
        <v>344</v>
      </c>
      <c r="D180" s="30" t="str">
        <f>VLOOKUP($A180,'Infrastructure Pivot'!$A$5:$T$340,4,FALSE)</f>
        <v>Tuntutuliak Community</v>
      </c>
      <c r="E180" s="30" t="str">
        <f>VLOOKUP($A180,'Infrastructure Pivot'!$A$5:$T$340,5,FALSE)</f>
        <v>Tuntutuliak</v>
      </c>
      <c r="F180" s="30" t="str">
        <f>VLOOKUP($A180,'Infrastructure Pivot'!$A$5:$T$340,6,FALSE)</f>
        <v>Tuntutuliak_grid</v>
      </c>
      <c r="G180" s="30" t="str">
        <f>VLOOKUP($A180,'Infrastructure Pivot'!$A$5:$T$340,7,FALSE)</f>
        <v>Lower Yukon-Kuskokwim</v>
      </c>
      <c r="H180" s="52">
        <f>SUMIFS('Infrastructure Pivot'!$V$5:$V$340,'Infrastructure Pivot'!$A$5:$A$340,'Table 2.1a 2021--Compile'!$A180)</f>
        <v>2.4649999999999999</v>
      </c>
      <c r="I180" s="52">
        <f>SUMIFS('Infrastructure Pivot'!$K$5:$K$340,'Infrastructure Pivot'!$A$5:$A$340,'Table 2.1a 2021--Compile'!$A180)+SUMIFS('Infrastructure Pivot'!$L$5:$L$340,'Infrastructure Pivot'!$A$5:$A$340,'Table 2.1a 2021--Compile'!$A180)+SUMIFS('Infrastructure Pivot'!$N$5:$N$340,'Infrastructure Pivot'!$A$5:$A$340,'Table 2.1a 2021--Compile'!$A180)+SUMIFS('Infrastructure Pivot'!$S$5:$S$340,'Infrastructure Pivot'!$A$5:$A$340,'Table 2.1a 2021--Compile'!$A180)</f>
        <v>0</v>
      </c>
      <c r="J180" s="52">
        <f>SUMIFS('Infrastructure Pivot'!$Q$5:$Q$340,'Infrastructure Pivot'!$A$5:$A$340,'Table 2.1a 2021--Compile'!$A180)</f>
        <v>1.6949999999999998</v>
      </c>
      <c r="K180" s="52">
        <f>SUMIFS('Infrastructure Pivot'!$P$5:$P$340,'Infrastructure Pivot'!$A$5:$A$340,'Table 2.1a 2021--Compile'!$A180)</f>
        <v>0</v>
      </c>
      <c r="L180" s="52">
        <f>SUMIFS('Infrastructure Pivot'!$T$5:$T$340,'Infrastructure Pivot'!$A$5:$A$340,'Table 2.1a 2021--Compile'!$A180)</f>
        <v>0.47500000000000003</v>
      </c>
      <c r="M180" s="52">
        <f>SUMIFS('Infrastructure Pivot'!$R$5:$R$340,'Infrastructure Pivot'!$A$5:$A$340,'Table 2.1a 2021--Compile'!$A180)</f>
        <v>0</v>
      </c>
      <c r="N180" s="52">
        <f>SUMIFS('Infrastructure Pivot'!$I$5:$I$340,'Infrastructure Pivot'!$A$5:$A$340,'Table 2.1a 2021--Compile'!$A180)</f>
        <v>0.29499999999999998</v>
      </c>
      <c r="O180" s="52">
        <f>SUMIFS('Infrastructure Pivot'!$M$5:$M$340,'Infrastructure Pivot'!$A$5:$A$340,'Table 2.1a 2021--Compile'!$A180)</f>
        <v>0</v>
      </c>
      <c r="P180" s="52">
        <f>VLOOKUP($A180,'Infrastructure FINAL 2023-11-13'!$A$2:$Q$1148,17,FALSE)</f>
        <v>0</v>
      </c>
      <c r="Q180" s="30" t="str">
        <f>VLOOKUP(A180,Notes!$A$2:$F$272,6,FALSE)</f>
        <v/>
      </c>
      <c r="T180" s="53"/>
      <c r="U180" s="53"/>
      <c r="V180" s="53"/>
      <c r="W180" s="53"/>
    </row>
    <row r="181" spans="1:23" s="30" customFormat="1" x14ac:dyDescent="0.25">
      <c r="A181" s="52" t="s">
        <v>809</v>
      </c>
      <c r="B181" s="30">
        <f>VLOOKUP($A181,'Infrastructure Pivot'!$A$5:$T$340,2,FALSE)</f>
        <v>332170</v>
      </c>
      <c r="C181" s="30">
        <f>VLOOKUP($A181,'Infrastructure Pivot'!$A$5:$T$340,3,FALSE)</f>
        <v>353</v>
      </c>
      <c r="D181" s="30" t="str">
        <f>VLOOKUP($A181,'Infrastructure Pivot'!$A$5:$T$340,4,FALSE)</f>
        <v>Larsen Bay Utility Company</v>
      </c>
      <c r="E181" s="30" t="str">
        <f>VLOOKUP($A181,'Infrastructure Pivot'!$A$5:$T$340,5,FALSE)</f>
        <v>Larsen Bay</v>
      </c>
      <c r="F181" s="30" t="str">
        <f>VLOOKUP($A181,'Infrastructure Pivot'!$A$5:$T$340,6,FALSE)</f>
        <v>Larsen Bay_grid</v>
      </c>
      <c r="G181" s="30" t="str">
        <f>VLOOKUP($A181,'Infrastructure Pivot'!$A$5:$T$340,7,FALSE)</f>
        <v>Kodiak</v>
      </c>
      <c r="H181" s="52">
        <f>SUMIFS('Infrastructure Pivot'!$V$5:$V$340,'Infrastructure Pivot'!$A$5:$A$340,'Table 2.1a 2021--Compile'!$A181)</f>
        <v>0.47499999999999998</v>
      </c>
      <c r="I181" s="52">
        <f>SUMIFS('Infrastructure Pivot'!$K$5:$K$340,'Infrastructure Pivot'!$A$5:$A$340,'Table 2.1a 2021--Compile'!$A181)+SUMIFS('Infrastructure Pivot'!$L$5:$L$340,'Infrastructure Pivot'!$A$5:$A$340,'Table 2.1a 2021--Compile'!$A181)+SUMIFS('Infrastructure Pivot'!$N$5:$N$340,'Infrastructure Pivot'!$A$5:$A$340,'Table 2.1a 2021--Compile'!$A181)+SUMIFS('Infrastructure Pivot'!$S$5:$S$340,'Infrastructure Pivot'!$A$5:$A$340,'Table 2.1a 2021--Compile'!$A181)</f>
        <v>0</v>
      </c>
      <c r="J181" s="52">
        <f>SUMIFS('Infrastructure Pivot'!$Q$5:$Q$340,'Infrastructure Pivot'!$A$5:$A$340,'Table 2.1a 2021--Compile'!$A181)</f>
        <v>0</v>
      </c>
      <c r="K181" s="52">
        <f>SUMIFS('Infrastructure Pivot'!$P$5:$P$340,'Infrastructure Pivot'!$A$5:$A$340,'Table 2.1a 2021--Compile'!$A181)</f>
        <v>0.47499999999999998</v>
      </c>
      <c r="L181" s="52">
        <f>SUMIFS('Infrastructure Pivot'!$T$5:$T$340,'Infrastructure Pivot'!$A$5:$A$340,'Table 2.1a 2021--Compile'!$A181)</f>
        <v>0</v>
      </c>
      <c r="M181" s="52">
        <f>SUMIFS('Infrastructure Pivot'!$R$5:$R$340,'Infrastructure Pivot'!$A$5:$A$340,'Table 2.1a 2021--Compile'!$A181)</f>
        <v>0</v>
      </c>
      <c r="N181" s="52">
        <f>SUMIFS('Infrastructure Pivot'!$I$5:$I$340,'Infrastructure Pivot'!$A$5:$A$340,'Table 2.1a 2021--Compile'!$A181)</f>
        <v>0</v>
      </c>
      <c r="O181" s="52">
        <f>SUMIFS('Infrastructure Pivot'!$M$5:$M$340,'Infrastructure Pivot'!$A$5:$A$340,'Table 2.1a 2021--Compile'!$A181)</f>
        <v>0</v>
      </c>
      <c r="P181" s="52" t="str">
        <f>VLOOKUP($A181,'Infrastructure FINAL 2023-11-13'!$A$2:$Q$1148,17,FALSE)</f>
        <v>AEA</v>
      </c>
      <c r="Q181" s="30" t="str">
        <f>VLOOKUP(A181,Notes!$A$2:$F$272,6,FALSE)</f>
        <v/>
      </c>
      <c r="T181" s="53"/>
      <c r="U181" s="53"/>
      <c r="V181" s="53"/>
      <c r="W181" s="53"/>
    </row>
    <row r="182" spans="1:23" s="30" customFormat="1" x14ac:dyDescent="0.25">
      <c r="A182" s="52" t="s">
        <v>922</v>
      </c>
      <c r="B182" s="30">
        <f>VLOOKUP($A182,'Infrastructure Pivot'!$A$5:$T$340,2,FALSE)</f>
        <v>332440</v>
      </c>
      <c r="C182" s="30">
        <f>VLOOKUP($A182,'Infrastructure Pivot'!$A$5:$T$340,3,FALSE)</f>
        <v>357</v>
      </c>
      <c r="D182" s="30" t="str">
        <f>VLOOKUP($A182,'Infrastructure Pivot'!$A$5:$T$340,4,FALSE)</f>
        <v>Ouzinkie, City of</v>
      </c>
      <c r="E182" s="30" t="str">
        <f>VLOOKUP($A182,'Infrastructure Pivot'!$A$5:$T$340,5,FALSE)</f>
        <v>Ouzinkie</v>
      </c>
      <c r="F182" s="30" t="str">
        <f>VLOOKUP($A182,'Infrastructure Pivot'!$A$5:$T$340,6,FALSE)</f>
        <v>Ouzinkie_grid</v>
      </c>
      <c r="G182" s="30" t="str">
        <f>VLOOKUP($A182,'Infrastructure Pivot'!$A$5:$T$340,7,FALSE)</f>
        <v>Kodiak</v>
      </c>
      <c r="H182" s="52">
        <f>SUMIFS('Infrastructure Pivot'!$V$5:$V$340,'Infrastructure Pivot'!$A$5:$A$340,'Table 2.1a 2021--Compile'!$A182)</f>
        <v>0.46100000000000002</v>
      </c>
      <c r="I182" s="52">
        <f>SUMIFS('Infrastructure Pivot'!$K$5:$K$340,'Infrastructure Pivot'!$A$5:$A$340,'Table 2.1a 2021--Compile'!$A182)+SUMIFS('Infrastructure Pivot'!$L$5:$L$340,'Infrastructure Pivot'!$A$5:$A$340,'Table 2.1a 2021--Compile'!$A182)+SUMIFS('Infrastructure Pivot'!$N$5:$N$340,'Infrastructure Pivot'!$A$5:$A$340,'Table 2.1a 2021--Compile'!$A182)+SUMIFS('Infrastructure Pivot'!$S$5:$S$340,'Infrastructure Pivot'!$A$5:$A$340,'Table 2.1a 2021--Compile'!$A182)</f>
        <v>0</v>
      </c>
      <c r="J182" s="52">
        <f>SUMIFS('Infrastructure Pivot'!$Q$5:$Q$340,'Infrastructure Pivot'!$A$5:$A$340,'Table 2.1a 2021--Compile'!$A182)</f>
        <v>0.33600000000000002</v>
      </c>
      <c r="K182" s="52">
        <f>SUMIFS('Infrastructure Pivot'!$P$5:$P$340,'Infrastructure Pivot'!$A$5:$A$340,'Table 2.1a 2021--Compile'!$A182)</f>
        <v>0.125</v>
      </c>
      <c r="L182" s="52">
        <f>SUMIFS('Infrastructure Pivot'!$T$5:$T$340,'Infrastructure Pivot'!$A$5:$A$340,'Table 2.1a 2021--Compile'!$A182)</f>
        <v>0</v>
      </c>
      <c r="M182" s="52">
        <f>SUMIFS('Infrastructure Pivot'!$R$5:$R$340,'Infrastructure Pivot'!$A$5:$A$340,'Table 2.1a 2021--Compile'!$A182)</f>
        <v>0</v>
      </c>
      <c r="N182" s="52">
        <f>SUMIFS('Infrastructure Pivot'!$I$5:$I$340,'Infrastructure Pivot'!$A$5:$A$340,'Table 2.1a 2021--Compile'!$A182)</f>
        <v>0</v>
      </c>
      <c r="O182" s="52">
        <f>SUMIFS('Infrastructure Pivot'!$M$5:$M$340,'Infrastructure Pivot'!$A$5:$A$340,'Table 2.1a 2021--Compile'!$A182)</f>
        <v>0</v>
      </c>
      <c r="P182" s="52" t="str">
        <f>VLOOKUP($A182,'Infrastructure FINAL 2023-11-13'!$A$2:$Q$1148,17,FALSE)</f>
        <v>AEA</v>
      </c>
      <c r="Q182" s="30" t="str">
        <f>VLOOKUP(A182,Notes!$A$2:$F$272,6,FALSE)</f>
        <v/>
      </c>
      <c r="T182" s="53"/>
      <c r="U182" s="53"/>
      <c r="V182" s="53"/>
      <c r="W182" s="53"/>
    </row>
    <row r="183" spans="1:23" s="30" customFormat="1" x14ac:dyDescent="0.25">
      <c r="A183" s="52" t="s">
        <v>566</v>
      </c>
      <c r="B183" s="30">
        <f>VLOOKUP($A183,'Infrastructure Pivot'!$A$5:$T$340,2,FALSE)</f>
        <v>331910</v>
      </c>
      <c r="C183" s="30">
        <f>VLOOKUP($A183,'Infrastructure Pivot'!$A$5:$T$340,3,FALSE)</f>
        <v>360</v>
      </c>
      <c r="D183" s="30" t="str">
        <f>VLOOKUP($A183,'Infrastructure Pivot'!$A$5:$T$340,4,FALSE)</f>
        <v>Clark's Point, City of</v>
      </c>
      <c r="E183" s="30" t="str">
        <f>VLOOKUP($A183,'Infrastructure Pivot'!$A$5:$T$340,5,FALSE)</f>
        <v>Clark's Point</v>
      </c>
      <c r="F183" s="30" t="str">
        <f>VLOOKUP($A183,'Infrastructure Pivot'!$A$5:$T$340,6,FALSE)</f>
        <v>Clark's Point_grid</v>
      </c>
      <c r="G183" s="30" t="str">
        <f>VLOOKUP($A183,'Infrastructure Pivot'!$A$5:$T$340,7,FALSE)</f>
        <v>Bristol Bay</v>
      </c>
      <c r="H183" s="52">
        <f>SUMIFS('Infrastructure Pivot'!$V$5:$V$340,'Infrastructure Pivot'!$A$5:$A$340,'Table 2.1a 2021--Compile'!$A183)</f>
        <v>0.3498</v>
      </c>
      <c r="I183" s="52">
        <f>SUMIFS('Infrastructure Pivot'!$K$5:$K$340,'Infrastructure Pivot'!$A$5:$A$340,'Table 2.1a 2021--Compile'!$A183)+SUMIFS('Infrastructure Pivot'!$L$5:$L$340,'Infrastructure Pivot'!$A$5:$A$340,'Table 2.1a 2021--Compile'!$A183)+SUMIFS('Infrastructure Pivot'!$N$5:$N$340,'Infrastructure Pivot'!$A$5:$A$340,'Table 2.1a 2021--Compile'!$A183)+SUMIFS('Infrastructure Pivot'!$S$5:$S$340,'Infrastructure Pivot'!$A$5:$A$340,'Table 2.1a 2021--Compile'!$A183)</f>
        <v>0</v>
      </c>
      <c r="J183" s="52">
        <f>SUMIFS('Infrastructure Pivot'!$Q$5:$Q$340,'Infrastructure Pivot'!$A$5:$A$340,'Table 2.1a 2021--Compile'!$A183)</f>
        <v>0.3498</v>
      </c>
      <c r="K183" s="52">
        <f>SUMIFS('Infrastructure Pivot'!$P$5:$P$340,'Infrastructure Pivot'!$A$5:$A$340,'Table 2.1a 2021--Compile'!$A183)</f>
        <v>0</v>
      </c>
      <c r="L183" s="52">
        <f>SUMIFS('Infrastructure Pivot'!$T$5:$T$340,'Infrastructure Pivot'!$A$5:$A$340,'Table 2.1a 2021--Compile'!$A183)</f>
        <v>0</v>
      </c>
      <c r="M183" s="52">
        <f>SUMIFS('Infrastructure Pivot'!$R$5:$R$340,'Infrastructure Pivot'!$A$5:$A$340,'Table 2.1a 2021--Compile'!$A183)</f>
        <v>0</v>
      </c>
      <c r="N183" s="52">
        <f>SUMIFS('Infrastructure Pivot'!$I$5:$I$340,'Infrastructure Pivot'!$A$5:$A$340,'Table 2.1a 2021--Compile'!$A183)</f>
        <v>0</v>
      </c>
      <c r="O183" s="52">
        <f>SUMIFS('Infrastructure Pivot'!$M$5:$M$340,'Infrastructure Pivot'!$A$5:$A$340,'Table 2.1a 2021--Compile'!$A183)</f>
        <v>0</v>
      </c>
      <c r="P183" s="52" t="str">
        <f>VLOOKUP($A183,'Infrastructure FINAL 2023-11-13'!$A$2:$Q$1148,17,FALSE)</f>
        <v>AEA PH Assessment</v>
      </c>
      <c r="Q183" s="30" t="str">
        <f>VLOOKUP(A183,Notes!$A$2:$F$272,6,FALSE)</f>
        <v/>
      </c>
      <c r="T183" s="53"/>
      <c r="U183" s="53"/>
      <c r="V183" s="53"/>
      <c r="W183" s="53"/>
    </row>
    <row r="184" spans="1:23" s="30" customFormat="1" x14ac:dyDescent="0.25">
      <c r="A184" s="52" t="s">
        <v>1073</v>
      </c>
      <c r="B184" s="30">
        <f>VLOOKUP($A184,'Infrastructure Pivot'!$A$5:$T$340,2,FALSE)</f>
        <v>332630</v>
      </c>
      <c r="C184" s="30">
        <f>VLOOKUP($A184,'Infrastructure Pivot'!$A$5:$T$340,3,FALSE)</f>
        <v>363</v>
      </c>
      <c r="D184" s="30" t="str">
        <f>VLOOKUP($A184,'Infrastructure Pivot'!$A$5:$T$340,4,FALSE)</f>
        <v>Tenakee Springs, City of</v>
      </c>
      <c r="E184" s="30" t="str">
        <f>VLOOKUP($A184,'Infrastructure Pivot'!$A$5:$T$340,5,FALSE)</f>
        <v>Tenakee Springs</v>
      </c>
      <c r="F184" s="30" t="str">
        <f>VLOOKUP($A184,'Infrastructure Pivot'!$A$5:$T$340,6,FALSE)</f>
        <v>Tenakee Springs_grid</v>
      </c>
      <c r="G184" s="30" t="str">
        <f>VLOOKUP($A184,'Infrastructure Pivot'!$A$5:$T$340,7,FALSE)</f>
        <v>Southeast</v>
      </c>
      <c r="H184" s="52">
        <f>SUMIFS('Infrastructure Pivot'!$V$5:$V$340,'Infrastructure Pivot'!$A$5:$A$340,'Table 2.1a 2021--Compile'!$A184)</f>
        <v>0.42</v>
      </c>
      <c r="I184" s="52">
        <f>SUMIFS('Infrastructure Pivot'!$K$5:$K$340,'Infrastructure Pivot'!$A$5:$A$340,'Table 2.1a 2021--Compile'!$A184)+SUMIFS('Infrastructure Pivot'!$L$5:$L$340,'Infrastructure Pivot'!$A$5:$A$340,'Table 2.1a 2021--Compile'!$A184)+SUMIFS('Infrastructure Pivot'!$N$5:$N$340,'Infrastructure Pivot'!$A$5:$A$340,'Table 2.1a 2021--Compile'!$A184)+SUMIFS('Infrastructure Pivot'!$S$5:$S$340,'Infrastructure Pivot'!$A$5:$A$340,'Table 2.1a 2021--Compile'!$A184)</f>
        <v>0</v>
      </c>
      <c r="J184" s="52">
        <f>SUMIFS('Infrastructure Pivot'!$Q$5:$Q$340,'Infrastructure Pivot'!$A$5:$A$340,'Table 2.1a 2021--Compile'!$A184)</f>
        <v>0.24</v>
      </c>
      <c r="K184" s="52">
        <f>SUMIFS('Infrastructure Pivot'!$P$5:$P$340,'Infrastructure Pivot'!$A$5:$A$340,'Table 2.1a 2021--Compile'!$A184)</f>
        <v>0.18</v>
      </c>
      <c r="L184" s="52">
        <f>SUMIFS('Infrastructure Pivot'!$T$5:$T$340,'Infrastructure Pivot'!$A$5:$A$340,'Table 2.1a 2021--Compile'!$A184)</f>
        <v>0</v>
      </c>
      <c r="M184" s="52">
        <f>SUMIFS('Infrastructure Pivot'!$R$5:$R$340,'Infrastructure Pivot'!$A$5:$A$340,'Table 2.1a 2021--Compile'!$A184)</f>
        <v>0</v>
      </c>
      <c r="N184" s="52">
        <f>SUMIFS('Infrastructure Pivot'!$I$5:$I$340,'Infrastructure Pivot'!$A$5:$A$340,'Table 2.1a 2021--Compile'!$A184)</f>
        <v>0</v>
      </c>
      <c r="O184" s="52">
        <f>SUMIFS('Infrastructure Pivot'!$M$5:$M$340,'Infrastructure Pivot'!$A$5:$A$340,'Table 2.1a 2021--Compile'!$A184)</f>
        <v>0</v>
      </c>
      <c r="P184" s="52" t="str">
        <f>VLOOKUP($A184,'Infrastructure FINAL 2023-11-13'!$A$2:$Q$1148,17,FALSE)</f>
        <v>AEA</v>
      </c>
      <c r="Q184" s="30" t="str">
        <f>VLOOKUP(A184,Notes!$A$2:$F$272,6,FALSE)</f>
        <v/>
      </c>
      <c r="T184" s="53"/>
      <c r="U184" s="53"/>
      <c r="V184" s="53"/>
      <c r="W184" s="53"/>
    </row>
    <row r="185" spans="1:23" s="30" customFormat="1" x14ac:dyDescent="0.25">
      <c r="A185" s="52" t="s">
        <v>978</v>
      </c>
      <c r="B185" s="30">
        <f>VLOOKUP($A185,'Infrastructure Pivot'!$A$5:$T$340,2,FALSE)</f>
        <v>332530</v>
      </c>
      <c r="C185" s="30">
        <f>VLOOKUP($A185,'Infrastructure Pivot'!$A$5:$T$340,3,FALSE)</f>
        <v>364</v>
      </c>
      <c r="D185" s="30" t="str">
        <f>VLOOKUP($A185,'Infrastructure Pivot'!$A$5:$T$340,4,FALSE)</f>
        <v>Ruby, City of</v>
      </c>
      <c r="E185" s="30" t="str">
        <f>VLOOKUP($A185,'Infrastructure Pivot'!$A$5:$T$340,5,FALSE)</f>
        <v>Ruby</v>
      </c>
      <c r="F185" s="30" t="str">
        <f>VLOOKUP($A185,'Infrastructure Pivot'!$A$5:$T$340,6,FALSE)</f>
        <v>Ruby_grid</v>
      </c>
      <c r="G185" s="30" t="str">
        <f>VLOOKUP($A185,'Infrastructure Pivot'!$A$5:$T$340,7,FALSE)</f>
        <v>Yukon-Koyukuk/Upper Tanana</v>
      </c>
      <c r="H185" s="52">
        <f>SUMIFS('Infrastructure Pivot'!$V$5:$V$340,'Infrastructure Pivot'!$A$5:$A$340,'Table 2.1a 2021--Compile'!$A185)</f>
        <v>0.52700000000000002</v>
      </c>
      <c r="I185" s="52">
        <f>SUMIFS('Infrastructure Pivot'!$K$5:$K$340,'Infrastructure Pivot'!$A$5:$A$340,'Table 2.1a 2021--Compile'!$A185)+SUMIFS('Infrastructure Pivot'!$L$5:$L$340,'Infrastructure Pivot'!$A$5:$A$340,'Table 2.1a 2021--Compile'!$A185)+SUMIFS('Infrastructure Pivot'!$N$5:$N$340,'Infrastructure Pivot'!$A$5:$A$340,'Table 2.1a 2021--Compile'!$A185)+SUMIFS('Infrastructure Pivot'!$S$5:$S$340,'Infrastructure Pivot'!$A$5:$A$340,'Table 2.1a 2021--Compile'!$A185)</f>
        <v>0</v>
      </c>
      <c r="J185" s="52">
        <f>SUMIFS('Infrastructure Pivot'!$Q$5:$Q$340,'Infrastructure Pivot'!$A$5:$A$340,'Table 2.1a 2021--Compile'!$A185)</f>
        <v>0.52700000000000002</v>
      </c>
      <c r="K185" s="52">
        <f>SUMIFS('Infrastructure Pivot'!$P$5:$P$340,'Infrastructure Pivot'!$A$5:$A$340,'Table 2.1a 2021--Compile'!$A185)</f>
        <v>0</v>
      </c>
      <c r="L185" s="52">
        <f>SUMIFS('Infrastructure Pivot'!$T$5:$T$340,'Infrastructure Pivot'!$A$5:$A$340,'Table 2.1a 2021--Compile'!$A185)</f>
        <v>0</v>
      </c>
      <c r="M185" s="52">
        <f>SUMIFS('Infrastructure Pivot'!$R$5:$R$340,'Infrastructure Pivot'!$A$5:$A$340,'Table 2.1a 2021--Compile'!$A185)</f>
        <v>0</v>
      </c>
      <c r="N185" s="52">
        <f>SUMIFS('Infrastructure Pivot'!$I$5:$I$340,'Infrastructure Pivot'!$A$5:$A$340,'Table 2.1a 2021--Compile'!$A185)</f>
        <v>0</v>
      </c>
      <c r="O185" s="52">
        <f>SUMIFS('Infrastructure Pivot'!$M$5:$M$340,'Infrastructure Pivot'!$A$5:$A$340,'Table 2.1a 2021--Compile'!$A185)</f>
        <v>0</v>
      </c>
      <c r="P185" s="52" t="str">
        <f>VLOOKUP($A185,'Infrastructure FINAL 2023-11-13'!$A$2:$Q$1148,17,FALSE)</f>
        <v>AEA PH Assessment</v>
      </c>
      <c r="Q185" s="30" t="str">
        <f>VLOOKUP(A185,Notes!$A$2:$F$272,6,FALSE)</f>
        <v/>
      </c>
      <c r="T185" s="53"/>
      <c r="U185" s="53"/>
      <c r="V185" s="53"/>
      <c r="W185" s="53"/>
    </row>
    <row r="186" spans="1:23" s="30" customFormat="1" x14ac:dyDescent="0.25">
      <c r="A186" s="52" t="s">
        <v>519</v>
      </c>
      <c r="B186" s="30">
        <f>VLOOKUP($A186,'Infrastructure Pivot'!$A$5:$T$340,2,FALSE)</f>
        <v>332310</v>
      </c>
      <c r="C186" s="30">
        <f>VLOOKUP($A186,'Infrastructure Pivot'!$A$5:$T$340,3,FALSE)</f>
        <v>365</v>
      </c>
      <c r="D186" s="30" t="str">
        <f>VLOOKUP($A186,'Infrastructure Pivot'!$A$5:$T$340,4,FALSE)</f>
        <v>Naterkaq Light Plant (City of Chefornak)</v>
      </c>
      <c r="E186" s="30" t="str">
        <f>VLOOKUP($A186,'Infrastructure Pivot'!$A$5:$T$340,5,FALSE)</f>
        <v>Chefornak</v>
      </c>
      <c r="F186" s="30" t="str">
        <f>VLOOKUP($A186,'Infrastructure Pivot'!$A$5:$T$340,6,FALSE)</f>
        <v>Chefornak_grid</v>
      </c>
      <c r="G186" s="30" t="str">
        <f>VLOOKUP($A186,'Infrastructure Pivot'!$A$5:$T$340,7,FALSE)</f>
        <v>Lower Yukon-Kuskokwim</v>
      </c>
      <c r="H186" s="52">
        <f>SUMIFS('Infrastructure Pivot'!$V$5:$V$340,'Infrastructure Pivot'!$A$5:$A$340,'Table 2.1a 2021--Compile'!$A186)</f>
        <v>1.206</v>
      </c>
      <c r="I186" s="52">
        <f>SUMIFS('Infrastructure Pivot'!$K$5:$K$340,'Infrastructure Pivot'!$A$5:$A$340,'Table 2.1a 2021--Compile'!$A186)+SUMIFS('Infrastructure Pivot'!$L$5:$L$340,'Infrastructure Pivot'!$A$5:$A$340,'Table 2.1a 2021--Compile'!$A186)+SUMIFS('Infrastructure Pivot'!$N$5:$N$340,'Infrastructure Pivot'!$A$5:$A$340,'Table 2.1a 2021--Compile'!$A186)+SUMIFS('Infrastructure Pivot'!$S$5:$S$340,'Infrastructure Pivot'!$A$5:$A$340,'Table 2.1a 2021--Compile'!$A186)</f>
        <v>0</v>
      </c>
      <c r="J186" s="52">
        <f>SUMIFS('Infrastructure Pivot'!$Q$5:$Q$340,'Infrastructure Pivot'!$A$5:$A$340,'Table 2.1a 2021--Compile'!$A186)</f>
        <v>0.92100000000000004</v>
      </c>
      <c r="K186" s="52">
        <f>SUMIFS('Infrastructure Pivot'!$P$5:$P$340,'Infrastructure Pivot'!$A$5:$A$340,'Table 2.1a 2021--Compile'!$A186)</f>
        <v>0</v>
      </c>
      <c r="L186" s="52">
        <f>SUMIFS('Infrastructure Pivot'!$T$5:$T$340,'Infrastructure Pivot'!$A$5:$A$340,'Table 2.1a 2021--Compile'!$A186)</f>
        <v>0.28500000000000003</v>
      </c>
      <c r="M186" s="52">
        <f>SUMIFS('Infrastructure Pivot'!$R$5:$R$340,'Infrastructure Pivot'!$A$5:$A$340,'Table 2.1a 2021--Compile'!$A186)</f>
        <v>0</v>
      </c>
      <c r="N186" s="52">
        <f>SUMIFS('Infrastructure Pivot'!$I$5:$I$340,'Infrastructure Pivot'!$A$5:$A$340,'Table 2.1a 2021--Compile'!$A186)</f>
        <v>0</v>
      </c>
      <c r="O186" s="52">
        <f>SUMIFS('Infrastructure Pivot'!$M$5:$M$340,'Infrastructure Pivot'!$A$5:$A$340,'Table 2.1a 2021--Compile'!$A186)</f>
        <v>0</v>
      </c>
      <c r="P186" s="52" t="str">
        <f>VLOOKUP($A186,'Infrastructure FINAL 2023-11-13'!$A$2:$Q$1148,17,FALSE)</f>
        <v>AEA PH Assessment</v>
      </c>
      <c r="Q186" s="30" t="str">
        <f>VLOOKUP(A186,Notes!$A$2:$F$272,6,FALSE)</f>
        <v/>
      </c>
      <c r="T186" s="53"/>
      <c r="U186" s="53"/>
      <c r="V186" s="53"/>
      <c r="W186" s="53"/>
    </row>
    <row r="187" spans="1:23" s="30" customFormat="1" x14ac:dyDescent="0.25">
      <c r="A187" s="52" t="s">
        <v>551</v>
      </c>
      <c r="B187" s="30">
        <f>VLOOKUP($A187,'Infrastructure Pivot'!$A$5:$T$340,2,FALSE)</f>
        <v>331890</v>
      </c>
      <c r="C187" s="30">
        <f>VLOOKUP($A187,'Infrastructure Pivot'!$A$5:$T$340,3,FALSE)</f>
        <v>368</v>
      </c>
      <c r="D187" s="30" t="str">
        <f>VLOOKUP($A187,'Infrastructure Pivot'!$A$5:$T$340,4,FALSE)</f>
        <v>Chitina Electric Inc</v>
      </c>
      <c r="E187" s="30" t="str">
        <f>VLOOKUP($A187,'Infrastructure Pivot'!$A$5:$T$340,5,FALSE)</f>
        <v>Chitina</v>
      </c>
      <c r="F187" s="30" t="str">
        <f>VLOOKUP($A187,'Infrastructure Pivot'!$A$5:$T$340,6,FALSE)</f>
        <v>Chitina_grid</v>
      </c>
      <c r="G187" s="30" t="str">
        <f>VLOOKUP($A187,'Infrastructure Pivot'!$A$5:$T$340,7,FALSE)</f>
        <v>Copper River/Chugach</v>
      </c>
      <c r="H187" s="52">
        <f>SUMIFS('Infrastructure Pivot'!$V$5:$V$340,'Infrastructure Pivot'!$A$5:$A$340,'Table 2.1a 2021--Compile'!$A187)</f>
        <v>0.35100000000000003</v>
      </c>
      <c r="I187" s="52">
        <f>SUMIFS('Infrastructure Pivot'!$K$5:$K$340,'Infrastructure Pivot'!$A$5:$A$340,'Table 2.1a 2021--Compile'!$A187)+SUMIFS('Infrastructure Pivot'!$L$5:$L$340,'Infrastructure Pivot'!$A$5:$A$340,'Table 2.1a 2021--Compile'!$A187)+SUMIFS('Infrastructure Pivot'!$N$5:$N$340,'Infrastructure Pivot'!$A$5:$A$340,'Table 2.1a 2021--Compile'!$A187)+SUMIFS('Infrastructure Pivot'!$S$5:$S$340,'Infrastructure Pivot'!$A$5:$A$340,'Table 2.1a 2021--Compile'!$A187)</f>
        <v>0</v>
      </c>
      <c r="J187" s="52">
        <f>SUMIFS('Infrastructure Pivot'!$Q$5:$Q$340,'Infrastructure Pivot'!$A$5:$A$340,'Table 2.1a 2021--Compile'!$A187)</f>
        <v>0.35100000000000003</v>
      </c>
      <c r="K187" s="52">
        <f>SUMIFS('Infrastructure Pivot'!$P$5:$P$340,'Infrastructure Pivot'!$A$5:$A$340,'Table 2.1a 2021--Compile'!$A187)</f>
        <v>0</v>
      </c>
      <c r="L187" s="52">
        <f>SUMIFS('Infrastructure Pivot'!$T$5:$T$340,'Infrastructure Pivot'!$A$5:$A$340,'Table 2.1a 2021--Compile'!$A187)</f>
        <v>0</v>
      </c>
      <c r="M187" s="52">
        <f>SUMIFS('Infrastructure Pivot'!$R$5:$R$340,'Infrastructure Pivot'!$A$5:$A$340,'Table 2.1a 2021--Compile'!$A187)</f>
        <v>0</v>
      </c>
      <c r="N187" s="52">
        <f>SUMIFS('Infrastructure Pivot'!$I$5:$I$340,'Infrastructure Pivot'!$A$5:$A$340,'Table 2.1a 2021--Compile'!$A187)</f>
        <v>0</v>
      </c>
      <c r="O187" s="52">
        <f>SUMIFS('Infrastructure Pivot'!$M$5:$M$340,'Infrastructure Pivot'!$A$5:$A$340,'Table 2.1a 2021--Compile'!$A187)</f>
        <v>0</v>
      </c>
      <c r="P187" s="52" t="str">
        <f>VLOOKUP($A187,'Infrastructure FINAL 2023-11-13'!$A$2:$Q$1148,17,FALSE)</f>
        <v>AEA PH Assessment</v>
      </c>
      <c r="Q187" s="30" t="str">
        <f>VLOOKUP(A187,Notes!$A$2:$F$272,6,FALSE)</f>
        <v/>
      </c>
      <c r="T187" s="53"/>
      <c r="U187" s="53"/>
      <c r="V187" s="53"/>
      <c r="W187" s="53"/>
    </row>
    <row r="188" spans="1:23" s="30" customFormat="1" x14ac:dyDescent="0.25">
      <c r="A188" s="52" t="s">
        <v>579</v>
      </c>
      <c r="B188" s="30">
        <f>VLOOKUP($A188,'Infrastructure Pivot'!$A$5:$T$340,2,FALSE)</f>
        <v>332060</v>
      </c>
      <c r="C188" s="30">
        <f>VLOOKUP($A188,'Infrastructure Pivot'!$A$5:$T$340,3,FALSE)</f>
        <v>369</v>
      </c>
      <c r="D188" s="30" t="str">
        <f>VLOOKUP($A188,'Infrastructure Pivot'!$A$5:$T$340,4,FALSE)</f>
        <v>Ipnatchiaq Electric Company</v>
      </c>
      <c r="E188" s="30" t="str">
        <f>VLOOKUP($A188,'Infrastructure Pivot'!$A$5:$T$340,5,FALSE)</f>
        <v>Deering</v>
      </c>
      <c r="F188" s="30" t="str">
        <f>VLOOKUP($A188,'Infrastructure Pivot'!$A$5:$T$340,6,FALSE)</f>
        <v>Deering_grid</v>
      </c>
      <c r="G188" s="30" t="str">
        <f>VLOOKUP($A188,'Infrastructure Pivot'!$A$5:$T$340,7,FALSE)</f>
        <v>Northwest Arctic</v>
      </c>
      <c r="H188" s="52">
        <f>SUMIFS('Infrastructure Pivot'!$V$5:$V$340,'Infrastructure Pivot'!$A$5:$A$340,'Table 2.1a 2021--Compile'!$A188)</f>
        <v>0.7955000000000001</v>
      </c>
      <c r="I188" s="52">
        <f>SUMIFS('Infrastructure Pivot'!$K$5:$K$340,'Infrastructure Pivot'!$A$5:$A$340,'Table 2.1a 2021--Compile'!$A188)+SUMIFS('Infrastructure Pivot'!$L$5:$L$340,'Infrastructure Pivot'!$A$5:$A$340,'Table 2.1a 2021--Compile'!$A188)+SUMIFS('Infrastructure Pivot'!$N$5:$N$340,'Infrastructure Pivot'!$A$5:$A$340,'Table 2.1a 2021--Compile'!$A188)+SUMIFS('Infrastructure Pivot'!$S$5:$S$340,'Infrastructure Pivot'!$A$5:$A$340,'Table 2.1a 2021--Compile'!$A188)</f>
        <v>0</v>
      </c>
      <c r="J188" s="52">
        <f>SUMIFS('Infrastructure Pivot'!$Q$5:$Q$340,'Infrastructure Pivot'!$A$5:$A$340,'Table 2.1a 2021--Compile'!$A188)</f>
        <v>0.37</v>
      </c>
      <c r="K188" s="52">
        <f>SUMIFS('Infrastructure Pivot'!$P$5:$P$340,'Infrastructure Pivot'!$A$5:$A$340,'Table 2.1a 2021--Compile'!$A188)</f>
        <v>0</v>
      </c>
      <c r="L188" s="52">
        <f>SUMIFS('Infrastructure Pivot'!$T$5:$T$340,'Infrastructure Pivot'!$A$5:$A$340,'Table 2.1a 2021--Compile'!$A188)</f>
        <v>0.1</v>
      </c>
      <c r="M188" s="52">
        <f>SUMIFS('Infrastructure Pivot'!$R$5:$R$340,'Infrastructure Pivot'!$A$5:$A$340,'Table 2.1a 2021--Compile'!$A188)</f>
        <v>4.8500000000000001E-2</v>
      </c>
      <c r="N188" s="52">
        <f>SUMIFS('Infrastructure Pivot'!$I$5:$I$340,'Infrastructure Pivot'!$A$5:$A$340,'Table 2.1a 2021--Compile'!$A188)</f>
        <v>0.27700000000000002</v>
      </c>
      <c r="O188" s="52">
        <f>SUMIFS('Infrastructure Pivot'!$M$5:$M$340,'Infrastructure Pivot'!$A$5:$A$340,'Table 2.1a 2021--Compile'!$A188)</f>
        <v>0</v>
      </c>
      <c r="P188" s="52" t="str">
        <f>VLOOKUP($A188,'Infrastructure FINAL 2023-11-13'!$A$2:$Q$1148,17,FALSE)</f>
        <v>DOE</v>
      </c>
      <c r="Q188" s="30" t="str">
        <f>VLOOKUP(A188,Notes!$A$2:$F$272,6,FALSE)</f>
        <v/>
      </c>
      <c r="T188" s="53"/>
      <c r="U188" s="53"/>
      <c r="V188" s="53"/>
      <c r="W188" s="53"/>
    </row>
    <row r="189" spans="1:23" s="30" customFormat="1" x14ac:dyDescent="0.25">
      <c r="A189" s="52" t="s">
        <v>671</v>
      </c>
      <c r="B189" s="30">
        <f>VLOOKUP($A189,'Infrastructure Pivot'!$A$5:$T$340,2,FALSE)</f>
        <v>332000</v>
      </c>
      <c r="C189" s="30">
        <f>VLOOKUP($A189,'Infrastructure Pivot'!$A$5:$T$340,3,FALSE)</f>
        <v>373</v>
      </c>
      <c r="D189" s="30" t="str">
        <f>VLOOKUP($A189,'Infrastructure Pivot'!$A$5:$T$340,4,FALSE)</f>
        <v>Golovin Power Utilities</v>
      </c>
      <c r="E189" s="30" t="str">
        <f>VLOOKUP($A189,'Infrastructure Pivot'!$A$5:$T$340,5,FALSE)</f>
        <v>Golovin</v>
      </c>
      <c r="F189" s="30" t="str">
        <f>VLOOKUP($A189,'Infrastructure Pivot'!$A$5:$T$340,6,FALSE)</f>
        <v>Golovin_grid</v>
      </c>
      <c r="G189" s="30" t="str">
        <f>VLOOKUP($A189,'Infrastructure Pivot'!$A$5:$T$340,7,FALSE)</f>
        <v>Bering Straits</v>
      </c>
      <c r="H189" s="52">
        <f>SUMIFS('Infrastructure Pivot'!$V$5:$V$340,'Infrastructure Pivot'!$A$5:$A$340,'Table 2.1a 2021--Compile'!$A189)</f>
        <v>0.69</v>
      </c>
      <c r="I189" s="52">
        <f>SUMIFS('Infrastructure Pivot'!$K$5:$K$340,'Infrastructure Pivot'!$A$5:$A$340,'Table 2.1a 2021--Compile'!$A189)+SUMIFS('Infrastructure Pivot'!$L$5:$L$340,'Infrastructure Pivot'!$A$5:$A$340,'Table 2.1a 2021--Compile'!$A189)+SUMIFS('Infrastructure Pivot'!$N$5:$N$340,'Infrastructure Pivot'!$A$5:$A$340,'Table 2.1a 2021--Compile'!$A189)+SUMIFS('Infrastructure Pivot'!$S$5:$S$340,'Infrastructure Pivot'!$A$5:$A$340,'Table 2.1a 2021--Compile'!$A189)</f>
        <v>0</v>
      </c>
      <c r="J189" s="52">
        <f>SUMIFS('Infrastructure Pivot'!$Q$5:$Q$340,'Infrastructure Pivot'!$A$5:$A$340,'Table 2.1a 2021--Compile'!$A189)</f>
        <v>0.69</v>
      </c>
      <c r="K189" s="52">
        <f>SUMIFS('Infrastructure Pivot'!$P$5:$P$340,'Infrastructure Pivot'!$A$5:$A$340,'Table 2.1a 2021--Compile'!$A189)</f>
        <v>0</v>
      </c>
      <c r="L189" s="52">
        <f>SUMIFS('Infrastructure Pivot'!$T$5:$T$340,'Infrastructure Pivot'!$A$5:$A$340,'Table 2.1a 2021--Compile'!$A189)</f>
        <v>0</v>
      </c>
      <c r="M189" s="52">
        <f>SUMIFS('Infrastructure Pivot'!$R$5:$R$340,'Infrastructure Pivot'!$A$5:$A$340,'Table 2.1a 2021--Compile'!$A189)</f>
        <v>0</v>
      </c>
      <c r="N189" s="52">
        <f>SUMIFS('Infrastructure Pivot'!$I$5:$I$340,'Infrastructure Pivot'!$A$5:$A$340,'Table 2.1a 2021--Compile'!$A189)</f>
        <v>0</v>
      </c>
      <c r="O189" s="52">
        <f>SUMIFS('Infrastructure Pivot'!$M$5:$M$340,'Infrastructure Pivot'!$A$5:$A$340,'Table 2.1a 2021--Compile'!$A189)</f>
        <v>0</v>
      </c>
      <c r="P189" s="52" t="str">
        <f>VLOOKUP($A189,'Infrastructure FINAL 2023-11-13'!$A$2:$Q$1148,17,FALSE)</f>
        <v>AEA PH Assessment</v>
      </c>
      <c r="Q189" s="30" t="str">
        <f>VLOOKUP(A189,Notes!$A$2:$F$272,6,FALSE)</f>
        <v/>
      </c>
      <c r="T189" s="53"/>
      <c r="U189" s="53"/>
      <c r="V189" s="53"/>
      <c r="W189" s="53"/>
    </row>
    <row r="190" spans="1:23" s="30" customFormat="1" x14ac:dyDescent="0.25">
      <c r="A190" s="52" t="s">
        <v>875</v>
      </c>
      <c r="B190" s="30">
        <f>VLOOKUP($A190,'Infrastructure Pivot'!$A$5:$T$340,2,FALSE)</f>
        <v>332870</v>
      </c>
      <c r="C190" s="30">
        <f>VLOOKUP($A190,'Infrastructure Pivot'!$A$5:$T$340,3,FALSE)</f>
        <v>375</v>
      </c>
      <c r="D190" s="30" t="str">
        <f>VLOOKUP($A190,'Infrastructure Pivot'!$A$5:$T$340,4,FALSE)</f>
        <v>Ungusraq Power Company</v>
      </c>
      <c r="E190" s="30" t="str">
        <f>VLOOKUP($A190,'Infrastructure Pivot'!$A$5:$T$340,5,FALSE)</f>
        <v>Newtok</v>
      </c>
      <c r="F190" s="30" t="str">
        <f>VLOOKUP($A190,'Infrastructure Pivot'!$A$5:$T$340,6,FALSE)</f>
        <v>Newtok_grid</v>
      </c>
      <c r="G190" s="30" t="str">
        <f>VLOOKUP($A190,'Infrastructure Pivot'!$A$5:$T$340,7,FALSE)</f>
        <v>Lower Yukon-Kuskokwim</v>
      </c>
      <c r="H190" s="52">
        <f>SUMIFS('Infrastructure Pivot'!$V$5:$V$340,'Infrastructure Pivot'!$A$5:$A$340,'Table 2.1a 2021--Compile'!$A190)</f>
        <v>0.379</v>
      </c>
      <c r="I190" s="52">
        <f>SUMIFS('Infrastructure Pivot'!$K$5:$K$340,'Infrastructure Pivot'!$A$5:$A$340,'Table 2.1a 2021--Compile'!$A190)+SUMIFS('Infrastructure Pivot'!$L$5:$L$340,'Infrastructure Pivot'!$A$5:$A$340,'Table 2.1a 2021--Compile'!$A190)+SUMIFS('Infrastructure Pivot'!$N$5:$N$340,'Infrastructure Pivot'!$A$5:$A$340,'Table 2.1a 2021--Compile'!$A190)+SUMIFS('Infrastructure Pivot'!$S$5:$S$340,'Infrastructure Pivot'!$A$5:$A$340,'Table 2.1a 2021--Compile'!$A190)</f>
        <v>0</v>
      </c>
      <c r="J190" s="52">
        <f>SUMIFS('Infrastructure Pivot'!$Q$5:$Q$340,'Infrastructure Pivot'!$A$5:$A$340,'Table 2.1a 2021--Compile'!$A190)</f>
        <v>0.379</v>
      </c>
      <c r="K190" s="52">
        <f>SUMIFS('Infrastructure Pivot'!$P$5:$P$340,'Infrastructure Pivot'!$A$5:$A$340,'Table 2.1a 2021--Compile'!$A190)</f>
        <v>0</v>
      </c>
      <c r="L190" s="52">
        <f>SUMIFS('Infrastructure Pivot'!$T$5:$T$340,'Infrastructure Pivot'!$A$5:$A$340,'Table 2.1a 2021--Compile'!$A190)</f>
        <v>0</v>
      </c>
      <c r="M190" s="52">
        <f>SUMIFS('Infrastructure Pivot'!$R$5:$R$340,'Infrastructure Pivot'!$A$5:$A$340,'Table 2.1a 2021--Compile'!$A190)</f>
        <v>0</v>
      </c>
      <c r="N190" s="52">
        <f>SUMIFS('Infrastructure Pivot'!$I$5:$I$340,'Infrastructure Pivot'!$A$5:$A$340,'Table 2.1a 2021--Compile'!$A190)</f>
        <v>0</v>
      </c>
      <c r="O190" s="52">
        <f>SUMIFS('Infrastructure Pivot'!$M$5:$M$340,'Infrastructure Pivot'!$A$5:$A$340,'Table 2.1a 2021--Compile'!$A190)</f>
        <v>0</v>
      </c>
      <c r="P190" s="52" t="str">
        <f>VLOOKUP($A190,'Infrastructure FINAL 2023-11-13'!$A$2:$Q$1148,17,FALSE)</f>
        <v>AEA PH Assessment</v>
      </c>
      <c r="Q190" s="30" t="str">
        <f>VLOOKUP(A190,Notes!$A$2:$F$272,6,FALSE)</f>
        <v/>
      </c>
      <c r="T190" s="53"/>
      <c r="U190" s="53"/>
      <c r="V190" s="53"/>
      <c r="W190" s="53"/>
    </row>
    <row r="191" spans="1:23" s="30" customFormat="1" x14ac:dyDescent="0.25">
      <c r="A191" s="52" t="s">
        <v>803</v>
      </c>
      <c r="B191" s="30">
        <f>VLOOKUP($A191,'Infrastructure Pivot'!$A$5:$T$340,2,FALSE)</f>
        <v>332160</v>
      </c>
      <c r="C191" s="30">
        <f>VLOOKUP($A191,'Infrastructure Pivot'!$A$5:$T$340,3,FALSE)</f>
        <v>376</v>
      </c>
      <c r="D191" s="30" t="str">
        <f>VLOOKUP($A191,'Infrastructure Pivot'!$A$5:$T$340,4,FALSE)</f>
        <v>Kwigillingok Power Company</v>
      </c>
      <c r="E191" s="30" t="str">
        <f>VLOOKUP($A191,'Infrastructure Pivot'!$A$5:$T$340,5,FALSE)</f>
        <v>Kwigillingok</v>
      </c>
      <c r="F191" s="30" t="str">
        <f>VLOOKUP($A191,'Infrastructure Pivot'!$A$5:$T$340,6,FALSE)</f>
        <v>Kwigillingok_grid</v>
      </c>
      <c r="G191" s="30" t="str">
        <f>VLOOKUP($A191,'Infrastructure Pivot'!$A$5:$T$340,7,FALSE)</f>
        <v>Lower Yukon-Kuskokwim</v>
      </c>
      <c r="H191" s="52">
        <f>SUMIFS('Infrastructure Pivot'!$V$5:$V$340,'Infrastructure Pivot'!$A$5:$A$340,'Table 2.1a 2021--Compile'!$A191)</f>
        <v>1.798</v>
      </c>
      <c r="I191" s="52">
        <f>SUMIFS('Infrastructure Pivot'!$K$5:$K$340,'Infrastructure Pivot'!$A$5:$A$340,'Table 2.1a 2021--Compile'!$A191)+SUMIFS('Infrastructure Pivot'!$L$5:$L$340,'Infrastructure Pivot'!$A$5:$A$340,'Table 2.1a 2021--Compile'!$A191)+SUMIFS('Infrastructure Pivot'!$N$5:$N$340,'Infrastructure Pivot'!$A$5:$A$340,'Table 2.1a 2021--Compile'!$A191)+SUMIFS('Infrastructure Pivot'!$S$5:$S$340,'Infrastructure Pivot'!$A$5:$A$340,'Table 2.1a 2021--Compile'!$A191)</f>
        <v>0</v>
      </c>
      <c r="J191" s="52">
        <f>SUMIFS('Infrastructure Pivot'!$Q$5:$Q$340,'Infrastructure Pivot'!$A$5:$A$340,'Table 2.1a 2021--Compile'!$A191)</f>
        <v>1.028</v>
      </c>
      <c r="K191" s="52">
        <f>SUMIFS('Infrastructure Pivot'!$P$5:$P$340,'Infrastructure Pivot'!$A$5:$A$340,'Table 2.1a 2021--Compile'!$A191)</f>
        <v>0</v>
      </c>
      <c r="L191" s="52">
        <f>SUMIFS('Infrastructure Pivot'!$T$5:$T$340,'Infrastructure Pivot'!$A$5:$A$340,'Table 2.1a 2021--Compile'!$A191)</f>
        <v>0.47500000000000003</v>
      </c>
      <c r="M191" s="52">
        <f>SUMIFS('Infrastructure Pivot'!$R$5:$R$340,'Infrastructure Pivot'!$A$5:$A$340,'Table 2.1a 2021--Compile'!$A191)</f>
        <v>0</v>
      </c>
      <c r="N191" s="52">
        <f>SUMIFS('Infrastructure Pivot'!$I$5:$I$340,'Infrastructure Pivot'!$A$5:$A$340,'Table 2.1a 2021--Compile'!$A191)</f>
        <v>0.29499999999999998</v>
      </c>
      <c r="O191" s="52">
        <f>SUMIFS('Infrastructure Pivot'!$M$5:$M$340,'Infrastructure Pivot'!$A$5:$A$340,'Table 2.1a 2021--Compile'!$A191)</f>
        <v>0</v>
      </c>
      <c r="P191" s="52">
        <f>VLOOKUP($A191,'Infrastructure FINAL 2023-11-13'!$A$2:$Q$1148,17,FALSE)</f>
        <v>0</v>
      </c>
      <c r="Q191" s="30" t="str">
        <f>VLOOKUP(A191,Notes!$A$2:$F$272,6,FALSE)</f>
        <v/>
      </c>
      <c r="T191" s="53"/>
      <c r="U191" s="53"/>
      <c r="V191" s="53"/>
      <c r="W191" s="53"/>
    </row>
    <row r="192" spans="1:23" s="30" customFormat="1" x14ac:dyDescent="0.25">
      <c r="A192" s="60" t="s">
        <v>1639</v>
      </c>
      <c r="B192" s="30">
        <f>VLOOKUP($A192,'Infrastructure Pivot'!$A$5:$T$340,2,FALSE)</f>
        <v>331930</v>
      </c>
      <c r="C192" s="30">
        <f>VLOOKUP($A192,'Infrastructure Pivot'!$A$5:$T$340,3,FALSE)</f>
        <v>383</v>
      </c>
      <c r="D192" s="30" t="str">
        <f>VLOOKUP($A192,'Infrastructure Pivot'!$A$5:$T$340,4,FALSE)</f>
        <v>Diomede Joint Utilities</v>
      </c>
      <c r="E192" s="30" t="str">
        <f>VLOOKUP($A192,'Infrastructure Pivot'!$A$5:$T$340,5,FALSE)</f>
        <v>Diomede</v>
      </c>
      <c r="F192" s="30" t="str">
        <f>VLOOKUP($A192,'Infrastructure Pivot'!$A$5:$T$340,6,FALSE)</f>
        <v>Diomede_grid</v>
      </c>
      <c r="G192" s="30" t="str">
        <f>VLOOKUP($A192,'Infrastructure Pivot'!$A$5:$T$340,7,FALSE)</f>
        <v>Bering Straits</v>
      </c>
      <c r="H192" s="52">
        <f>SUMIFS('Infrastructure Pivot'!$V$5:$V$340,'Infrastructure Pivot'!$A$5:$A$340,'Table 2.1a 2021--Compile'!$A192)</f>
        <v>0.50800000000000001</v>
      </c>
      <c r="I192" s="52">
        <f>SUMIFS('Infrastructure Pivot'!$K$5:$K$340,'Infrastructure Pivot'!$A$5:$A$340,'Table 2.1a 2021--Compile'!$A192)+SUMIFS('Infrastructure Pivot'!$L$5:$L$340,'Infrastructure Pivot'!$A$5:$A$340,'Table 2.1a 2021--Compile'!$A192)+SUMIFS('Infrastructure Pivot'!$N$5:$N$340,'Infrastructure Pivot'!$A$5:$A$340,'Table 2.1a 2021--Compile'!$A192)+SUMIFS('Infrastructure Pivot'!$S$5:$S$340,'Infrastructure Pivot'!$A$5:$A$340,'Table 2.1a 2021--Compile'!$A192)</f>
        <v>0</v>
      </c>
      <c r="J192" s="52">
        <f>SUMIFS('Infrastructure Pivot'!$Q$5:$Q$340,'Infrastructure Pivot'!$A$5:$A$340,'Table 2.1a 2021--Compile'!$A192)</f>
        <v>0.50800000000000001</v>
      </c>
      <c r="K192" s="52">
        <f>SUMIFS('Infrastructure Pivot'!$P$5:$P$340,'Infrastructure Pivot'!$A$5:$A$340,'Table 2.1a 2021--Compile'!$A192)</f>
        <v>0</v>
      </c>
      <c r="L192" s="52">
        <f>SUMIFS('Infrastructure Pivot'!$T$5:$T$340,'Infrastructure Pivot'!$A$5:$A$340,'Table 2.1a 2021--Compile'!$A192)</f>
        <v>0</v>
      </c>
      <c r="M192" s="52">
        <f>SUMIFS('Infrastructure Pivot'!$R$5:$R$340,'Infrastructure Pivot'!$A$5:$A$340,'Table 2.1a 2021--Compile'!$A192)</f>
        <v>0</v>
      </c>
      <c r="N192" s="52">
        <f>SUMIFS('Infrastructure Pivot'!$I$5:$I$340,'Infrastructure Pivot'!$A$5:$A$340,'Table 2.1a 2021--Compile'!$A192)</f>
        <v>0</v>
      </c>
      <c r="O192" s="52">
        <f>SUMIFS('Infrastructure Pivot'!$M$5:$M$340,'Infrastructure Pivot'!$A$5:$A$340,'Table 2.1a 2021--Compile'!$A192)</f>
        <v>0</v>
      </c>
      <c r="P192" s="52" t="str">
        <f>VLOOKUP($A192,'Infrastructure FINAL 2023-11-13'!$A$2:$Q$1148,17,FALSE)</f>
        <v>AEA PH Assessment</v>
      </c>
      <c r="Q192" s="30" t="str">
        <f>VLOOKUP(A192,Notes!$A$2:$F$272,6,FALSE)</f>
        <v/>
      </c>
      <c r="T192" s="53"/>
      <c r="U192" s="53"/>
      <c r="V192" s="53"/>
      <c r="W192" s="53"/>
    </row>
    <row r="193" spans="1:23" s="30" customFormat="1" x14ac:dyDescent="0.25">
      <c r="A193" s="52" t="s">
        <v>1058</v>
      </c>
      <c r="B193" s="30">
        <f>VLOOKUP($A193,'Infrastructure Pivot'!$A$5:$T$340,2,FALSE)</f>
        <v>332580</v>
      </c>
      <c r="C193" s="30">
        <f>VLOOKUP($A193,'Infrastructure Pivot'!$A$5:$T$340,3,FALSE)</f>
        <v>394</v>
      </c>
      <c r="D193" s="30" t="str">
        <f>VLOOKUP($A193,'Infrastructure Pivot'!$A$5:$T$340,4,FALSE)</f>
        <v>Takotna Community Assoc Inc</v>
      </c>
      <c r="E193" s="30" t="str">
        <f>VLOOKUP($A193,'Infrastructure Pivot'!$A$5:$T$340,5,FALSE)</f>
        <v>Takotna</v>
      </c>
      <c r="F193" s="30" t="str">
        <f>VLOOKUP($A193,'Infrastructure Pivot'!$A$5:$T$340,6,FALSE)</f>
        <v>Takotna_grid</v>
      </c>
      <c r="G193" s="30" t="str">
        <f>VLOOKUP($A193,'Infrastructure Pivot'!$A$5:$T$340,7,FALSE)</f>
        <v>Yukon-Koyukuk/Upper Tanana</v>
      </c>
      <c r="H193" s="52">
        <f>SUMIFS('Infrastructure Pivot'!$V$5:$V$340,'Infrastructure Pivot'!$A$5:$A$340,'Table 2.1a 2021--Compile'!$A193)</f>
        <v>0.16700000000000001</v>
      </c>
      <c r="I193" s="52">
        <f>SUMIFS('Infrastructure Pivot'!$K$5:$K$340,'Infrastructure Pivot'!$A$5:$A$340,'Table 2.1a 2021--Compile'!$A193)+SUMIFS('Infrastructure Pivot'!$L$5:$L$340,'Infrastructure Pivot'!$A$5:$A$340,'Table 2.1a 2021--Compile'!$A193)+SUMIFS('Infrastructure Pivot'!$N$5:$N$340,'Infrastructure Pivot'!$A$5:$A$340,'Table 2.1a 2021--Compile'!$A193)+SUMIFS('Infrastructure Pivot'!$S$5:$S$340,'Infrastructure Pivot'!$A$5:$A$340,'Table 2.1a 2021--Compile'!$A193)</f>
        <v>0</v>
      </c>
      <c r="J193" s="52">
        <f>SUMIFS('Infrastructure Pivot'!$Q$5:$Q$340,'Infrastructure Pivot'!$A$5:$A$340,'Table 2.1a 2021--Compile'!$A193)</f>
        <v>0.16700000000000001</v>
      </c>
      <c r="K193" s="52">
        <f>SUMIFS('Infrastructure Pivot'!$P$5:$P$340,'Infrastructure Pivot'!$A$5:$A$340,'Table 2.1a 2021--Compile'!$A193)</f>
        <v>0</v>
      </c>
      <c r="L193" s="52">
        <f>SUMIFS('Infrastructure Pivot'!$T$5:$T$340,'Infrastructure Pivot'!$A$5:$A$340,'Table 2.1a 2021--Compile'!$A193)</f>
        <v>0</v>
      </c>
      <c r="M193" s="52">
        <f>SUMIFS('Infrastructure Pivot'!$R$5:$R$340,'Infrastructure Pivot'!$A$5:$A$340,'Table 2.1a 2021--Compile'!$A193)</f>
        <v>0</v>
      </c>
      <c r="N193" s="52">
        <f>SUMIFS('Infrastructure Pivot'!$I$5:$I$340,'Infrastructure Pivot'!$A$5:$A$340,'Table 2.1a 2021--Compile'!$A193)</f>
        <v>0</v>
      </c>
      <c r="O193" s="52">
        <f>SUMIFS('Infrastructure Pivot'!$M$5:$M$340,'Infrastructure Pivot'!$A$5:$A$340,'Table 2.1a 2021--Compile'!$A193)</f>
        <v>0</v>
      </c>
      <c r="P193" s="52" t="str">
        <f>VLOOKUP($A193,'Infrastructure FINAL 2023-11-13'!$A$2:$Q$1148,17,FALSE)</f>
        <v>AEA PH Assessment</v>
      </c>
      <c r="Q193" s="30" t="str">
        <f>VLOOKUP(A193,Notes!$A$2:$F$272,6,FALSE)</f>
        <v/>
      </c>
      <c r="T193" s="53"/>
      <c r="U193" s="53"/>
      <c r="V193" s="53"/>
      <c r="W193" s="53"/>
    </row>
    <row r="194" spans="1:23" s="30" customFormat="1" x14ac:dyDescent="0.25">
      <c r="A194" s="52" t="s">
        <v>781</v>
      </c>
      <c r="B194" s="30">
        <f>VLOOKUP($A194,'Infrastructure Pivot'!$A$5:$T$340,2,FALSE)</f>
        <v>332510</v>
      </c>
      <c r="C194" s="30">
        <f>VLOOKUP($A194,'Infrastructure Pivot'!$A$5:$T$340,3,FALSE)</f>
        <v>395</v>
      </c>
      <c r="D194" s="30" t="str">
        <f>VLOOKUP($A194,'Infrastructure Pivot'!$A$5:$T$340,4,FALSE)</f>
        <v>Puvurnaq Power Company</v>
      </c>
      <c r="E194" s="30" t="str">
        <f>VLOOKUP($A194,'Infrastructure Pivot'!$A$5:$T$340,5,FALSE)</f>
        <v>Kongiganak</v>
      </c>
      <c r="F194" s="30" t="str">
        <f>VLOOKUP($A194,'Infrastructure Pivot'!$A$5:$T$340,6,FALSE)</f>
        <v>Kongiganak_grid</v>
      </c>
      <c r="G194" s="30" t="str">
        <f>VLOOKUP($A194,'Infrastructure Pivot'!$A$5:$T$340,7,FALSE)</f>
        <v>Lower Yukon-Kuskokwim</v>
      </c>
      <c r="H194" s="52">
        <f>SUMIFS('Infrastructure Pivot'!$V$5:$V$340,'Infrastructure Pivot'!$A$5:$A$340,'Table 2.1a 2021--Compile'!$A194)</f>
        <v>2.62</v>
      </c>
      <c r="I194" s="52">
        <f>SUMIFS('Infrastructure Pivot'!$K$5:$K$340,'Infrastructure Pivot'!$A$5:$A$340,'Table 2.1a 2021--Compile'!$A194)+SUMIFS('Infrastructure Pivot'!$L$5:$L$340,'Infrastructure Pivot'!$A$5:$A$340,'Table 2.1a 2021--Compile'!$A194)+SUMIFS('Infrastructure Pivot'!$N$5:$N$340,'Infrastructure Pivot'!$A$5:$A$340,'Table 2.1a 2021--Compile'!$A194)+SUMIFS('Infrastructure Pivot'!$S$5:$S$340,'Infrastructure Pivot'!$A$5:$A$340,'Table 2.1a 2021--Compile'!$A194)</f>
        <v>0</v>
      </c>
      <c r="J194" s="52">
        <f>SUMIFS('Infrastructure Pivot'!$Q$5:$Q$340,'Infrastructure Pivot'!$A$5:$A$340,'Table 2.1a 2021--Compile'!$A194)</f>
        <v>1.8499999999999999</v>
      </c>
      <c r="K194" s="52">
        <f>SUMIFS('Infrastructure Pivot'!$P$5:$P$340,'Infrastructure Pivot'!$A$5:$A$340,'Table 2.1a 2021--Compile'!$A194)</f>
        <v>0</v>
      </c>
      <c r="L194" s="52">
        <f>SUMIFS('Infrastructure Pivot'!$T$5:$T$340,'Infrastructure Pivot'!$A$5:$A$340,'Table 2.1a 2021--Compile'!$A194)</f>
        <v>0.47500000000000003</v>
      </c>
      <c r="M194" s="52">
        <f>SUMIFS('Infrastructure Pivot'!$R$5:$R$340,'Infrastructure Pivot'!$A$5:$A$340,'Table 2.1a 2021--Compile'!$A194)</f>
        <v>0</v>
      </c>
      <c r="N194" s="52">
        <f>SUMIFS('Infrastructure Pivot'!$I$5:$I$340,'Infrastructure Pivot'!$A$5:$A$340,'Table 2.1a 2021--Compile'!$A194)</f>
        <v>0.29499999999999998</v>
      </c>
      <c r="O194" s="52">
        <f>SUMIFS('Infrastructure Pivot'!$M$5:$M$340,'Infrastructure Pivot'!$A$5:$A$340,'Table 2.1a 2021--Compile'!$A194)</f>
        <v>0</v>
      </c>
      <c r="P194" s="52">
        <f>VLOOKUP($A194,'Infrastructure FINAL 2023-11-13'!$A$2:$Q$1148,17,FALSE)</f>
        <v>0</v>
      </c>
      <c r="Q194" s="30" t="str">
        <f>VLOOKUP(A194,Notes!$A$2:$F$272,6,FALSE)</f>
        <v/>
      </c>
      <c r="T194" s="53"/>
      <c r="U194" s="53"/>
      <c r="V194" s="53"/>
      <c r="W194" s="53"/>
    </row>
    <row r="195" spans="1:23" s="30" customFormat="1" x14ac:dyDescent="0.25">
      <c r="A195" s="52" t="s">
        <v>961</v>
      </c>
      <c r="B195" s="30">
        <f>VLOOKUP($A195,'Infrastructure Pivot'!$A$5:$T$340,2,FALSE)</f>
        <v>332500</v>
      </c>
      <c r="C195" s="30">
        <f>VLOOKUP($A195,'Infrastructure Pivot'!$A$5:$T$340,3,FALSE)</f>
        <v>399</v>
      </c>
      <c r="D195" s="30" t="str">
        <f>VLOOKUP($A195,'Infrastructure Pivot'!$A$5:$T$340,4,FALSE)</f>
        <v>Port Heiden Utilities</v>
      </c>
      <c r="E195" s="30" t="str">
        <f>VLOOKUP($A195,'Infrastructure Pivot'!$A$5:$T$340,5,FALSE)</f>
        <v>Port Heiden</v>
      </c>
      <c r="F195" s="30" t="str">
        <f>VLOOKUP($A195,'Infrastructure Pivot'!$A$5:$T$340,6,FALSE)</f>
        <v>Port Heiden_grid</v>
      </c>
      <c r="G195" s="30" t="str">
        <f>VLOOKUP($A195,'Infrastructure Pivot'!$A$5:$T$340,7,FALSE)</f>
        <v>Bristol Bay</v>
      </c>
      <c r="H195" s="52">
        <f>SUMIFS('Infrastructure Pivot'!$V$5:$V$340,'Infrastructure Pivot'!$A$5:$A$340,'Table 2.1a 2021--Compile'!$A195)</f>
        <v>0.70200000000000007</v>
      </c>
      <c r="I195" s="52">
        <f>SUMIFS('Infrastructure Pivot'!$K$5:$K$340,'Infrastructure Pivot'!$A$5:$A$340,'Table 2.1a 2021--Compile'!$A195)+SUMIFS('Infrastructure Pivot'!$L$5:$L$340,'Infrastructure Pivot'!$A$5:$A$340,'Table 2.1a 2021--Compile'!$A195)+SUMIFS('Infrastructure Pivot'!$N$5:$N$340,'Infrastructure Pivot'!$A$5:$A$340,'Table 2.1a 2021--Compile'!$A195)+SUMIFS('Infrastructure Pivot'!$S$5:$S$340,'Infrastructure Pivot'!$A$5:$A$340,'Table 2.1a 2021--Compile'!$A195)</f>
        <v>0</v>
      </c>
      <c r="J195" s="52">
        <f>SUMIFS('Infrastructure Pivot'!$Q$5:$Q$340,'Infrastructure Pivot'!$A$5:$A$340,'Table 2.1a 2021--Compile'!$A195)</f>
        <v>0.70200000000000007</v>
      </c>
      <c r="K195" s="52">
        <f>SUMIFS('Infrastructure Pivot'!$P$5:$P$340,'Infrastructure Pivot'!$A$5:$A$340,'Table 2.1a 2021--Compile'!$A195)</f>
        <v>0</v>
      </c>
      <c r="L195" s="52">
        <f>SUMIFS('Infrastructure Pivot'!$T$5:$T$340,'Infrastructure Pivot'!$A$5:$A$340,'Table 2.1a 2021--Compile'!$A195)</f>
        <v>0</v>
      </c>
      <c r="M195" s="52">
        <f>SUMIFS('Infrastructure Pivot'!$R$5:$R$340,'Infrastructure Pivot'!$A$5:$A$340,'Table 2.1a 2021--Compile'!$A195)</f>
        <v>0</v>
      </c>
      <c r="N195" s="52">
        <f>SUMIFS('Infrastructure Pivot'!$I$5:$I$340,'Infrastructure Pivot'!$A$5:$A$340,'Table 2.1a 2021--Compile'!$A195)</f>
        <v>0</v>
      </c>
      <c r="O195" s="52">
        <f>SUMIFS('Infrastructure Pivot'!$M$5:$M$340,'Infrastructure Pivot'!$A$5:$A$340,'Table 2.1a 2021--Compile'!$A195)</f>
        <v>0</v>
      </c>
      <c r="P195" s="52" t="str">
        <f>VLOOKUP($A195,'Infrastructure FINAL 2023-11-13'!$A$2:$Q$1148,17,FALSE)</f>
        <v>AEA PH Assessment</v>
      </c>
      <c r="Q195" s="30" t="str">
        <f>VLOOKUP(A195,Notes!$A$2:$F$272,6,FALSE)</f>
        <v/>
      </c>
      <c r="T195" s="53"/>
      <c r="U195" s="53"/>
      <c r="V195" s="53"/>
      <c r="W195" s="53"/>
    </row>
    <row r="196" spans="1:23" s="30" customFormat="1" x14ac:dyDescent="0.25">
      <c r="A196" s="52" t="s">
        <v>768</v>
      </c>
      <c r="B196" s="30">
        <f>VLOOKUP($A196,'Infrastructure Pivot'!$A$5:$T$340,2,FALSE)</f>
        <v>332090</v>
      </c>
      <c r="C196" s="30">
        <f>VLOOKUP($A196,'Infrastructure Pivot'!$A$5:$T$340,3,FALSE)</f>
        <v>407</v>
      </c>
      <c r="D196" s="30" t="str">
        <f>VLOOKUP($A196,'Infrastructure Pivot'!$A$5:$T$340,4,FALSE)</f>
        <v>Kobuk Valley Electric Company</v>
      </c>
      <c r="E196" s="30" t="str">
        <f>VLOOKUP($A196,'Infrastructure Pivot'!$A$5:$T$340,5,FALSE)</f>
        <v>Kobuk</v>
      </c>
      <c r="F196" s="30" t="str">
        <f>VLOOKUP($A196,'Infrastructure Pivot'!$A$5:$T$340,6,FALSE)</f>
        <v>Shungnak_grid</v>
      </c>
      <c r="G196" s="30" t="str">
        <f>VLOOKUP($A196,'Infrastructure Pivot'!$A$5:$T$340,7,FALSE)</f>
        <v>Northwest Arctic</v>
      </c>
      <c r="H196" s="52">
        <f>SUMIFS('Infrastructure Pivot'!$V$5:$V$340,'Infrastructure Pivot'!$A$5:$A$340,'Table 2.1a 2021--Compile'!$A196)</f>
        <v>0.18</v>
      </c>
      <c r="I196" s="52">
        <f>SUMIFS('Infrastructure Pivot'!$K$5:$K$340,'Infrastructure Pivot'!$A$5:$A$340,'Table 2.1a 2021--Compile'!$A196)+SUMIFS('Infrastructure Pivot'!$L$5:$L$340,'Infrastructure Pivot'!$A$5:$A$340,'Table 2.1a 2021--Compile'!$A196)+SUMIFS('Infrastructure Pivot'!$N$5:$N$340,'Infrastructure Pivot'!$A$5:$A$340,'Table 2.1a 2021--Compile'!$A196)+SUMIFS('Infrastructure Pivot'!$S$5:$S$340,'Infrastructure Pivot'!$A$5:$A$340,'Table 2.1a 2021--Compile'!$A196)</f>
        <v>0</v>
      </c>
      <c r="J196" s="52">
        <f>SUMIFS('Infrastructure Pivot'!$Q$5:$Q$340,'Infrastructure Pivot'!$A$5:$A$340,'Table 2.1a 2021--Compile'!$A196)</f>
        <v>0.18</v>
      </c>
      <c r="K196" s="52">
        <f>SUMIFS('Infrastructure Pivot'!$P$5:$P$340,'Infrastructure Pivot'!$A$5:$A$340,'Table 2.1a 2021--Compile'!$A196)</f>
        <v>0</v>
      </c>
      <c r="L196" s="52">
        <f>SUMIFS('Infrastructure Pivot'!$T$5:$T$340,'Infrastructure Pivot'!$A$5:$A$340,'Table 2.1a 2021--Compile'!$A196)</f>
        <v>0</v>
      </c>
      <c r="M196" s="52">
        <f>SUMIFS('Infrastructure Pivot'!$R$5:$R$340,'Infrastructure Pivot'!$A$5:$A$340,'Table 2.1a 2021--Compile'!$A196)</f>
        <v>0</v>
      </c>
      <c r="N196" s="52">
        <f>SUMIFS('Infrastructure Pivot'!$I$5:$I$340,'Infrastructure Pivot'!$A$5:$A$340,'Table 2.1a 2021--Compile'!$A196)</f>
        <v>0</v>
      </c>
      <c r="O196" s="52">
        <f>SUMIFS('Infrastructure Pivot'!$M$5:$M$340,'Infrastructure Pivot'!$A$5:$A$340,'Table 2.1a 2021--Compile'!$A196)</f>
        <v>0</v>
      </c>
      <c r="P196" s="52" t="str">
        <f>VLOOKUP($A196,'Infrastructure FINAL 2023-11-13'!$A$2:$Q$1148,17,FALSE)</f>
        <v>AEA PH Assessment</v>
      </c>
      <c r="Q196" s="30" t="str">
        <f>VLOOKUP(A196,Notes!$A$2:$F$272,6,FALSE)</f>
        <v>Shungnak; Kobuk</v>
      </c>
      <c r="T196" s="53"/>
      <c r="U196" s="53"/>
      <c r="V196" s="53"/>
      <c r="W196" s="53"/>
    </row>
    <row r="197" spans="1:23" s="30" customFormat="1" x14ac:dyDescent="0.25">
      <c r="A197" s="52" t="s">
        <v>910</v>
      </c>
      <c r="B197" s="30">
        <f>VLOOKUP($A197,'Infrastructure Pivot'!$A$5:$T$340,2,FALSE)</f>
        <v>332420</v>
      </c>
      <c r="C197" s="30">
        <f>VLOOKUP($A197,'Infrastructure Pivot'!$A$5:$T$340,3,FALSE)</f>
        <v>408</v>
      </c>
      <c r="D197" s="30" t="str">
        <f>VLOOKUP($A197,'Infrastructure Pivot'!$A$5:$T$340,4,FALSE)</f>
        <v>Nunam Iqua Electric Company</v>
      </c>
      <c r="E197" s="30" t="str">
        <f>VLOOKUP($A197,'Infrastructure Pivot'!$A$5:$T$340,5,FALSE)</f>
        <v>Nunam Iqua</v>
      </c>
      <c r="F197" s="30" t="str">
        <f>VLOOKUP($A197,'Infrastructure Pivot'!$A$5:$T$340,6,FALSE)</f>
        <v>Nunam Iqua_grid</v>
      </c>
      <c r="G197" s="30" t="str">
        <f>VLOOKUP($A197,'Infrastructure Pivot'!$A$5:$T$340,7,FALSE)</f>
        <v>Lower Yukon-Kuskokwim</v>
      </c>
      <c r="H197" s="52">
        <f>SUMIFS('Infrastructure Pivot'!$V$5:$V$340,'Infrastructure Pivot'!$A$5:$A$340,'Table 2.1a 2021--Compile'!$A197)</f>
        <v>1.68</v>
      </c>
      <c r="I197" s="52">
        <f>SUMIFS('Infrastructure Pivot'!$K$5:$K$340,'Infrastructure Pivot'!$A$5:$A$340,'Table 2.1a 2021--Compile'!$A197)+SUMIFS('Infrastructure Pivot'!$L$5:$L$340,'Infrastructure Pivot'!$A$5:$A$340,'Table 2.1a 2021--Compile'!$A197)+SUMIFS('Infrastructure Pivot'!$N$5:$N$340,'Infrastructure Pivot'!$A$5:$A$340,'Table 2.1a 2021--Compile'!$A197)+SUMIFS('Infrastructure Pivot'!$S$5:$S$340,'Infrastructure Pivot'!$A$5:$A$340,'Table 2.1a 2021--Compile'!$A197)</f>
        <v>0</v>
      </c>
      <c r="J197" s="52">
        <f>SUMIFS('Infrastructure Pivot'!$Q$5:$Q$340,'Infrastructure Pivot'!$A$5:$A$340,'Table 2.1a 2021--Compile'!$A197)</f>
        <v>1.68</v>
      </c>
      <c r="K197" s="52">
        <f>SUMIFS('Infrastructure Pivot'!$P$5:$P$340,'Infrastructure Pivot'!$A$5:$A$340,'Table 2.1a 2021--Compile'!$A197)</f>
        <v>0</v>
      </c>
      <c r="L197" s="52">
        <f>SUMIFS('Infrastructure Pivot'!$T$5:$T$340,'Infrastructure Pivot'!$A$5:$A$340,'Table 2.1a 2021--Compile'!$A197)</f>
        <v>0</v>
      </c>
      <c r="M197" s="52">
        <f>SUMIFS('Infrastructure Pivot'!$R$5:$R$340,'Infrastructure Pivot'!$A$5:$A$340,'Table 2.1a 2021--Compile'!$A197)</f>
        <v>0</v>
      </c>
      <c r="N197" s="52">
        <f>SUMIFS('Infrastructure Pivot'!$I$5:$I$340,'Infrastructure Pivot'!$A$5:$A$340,'Table 2.1a 2021--Compile'!$A197)</f>
        <v>0</v>
      </c>
      <c r="O197" s="52">
        <f>SUMIFS('Infrastructure Pivot'!$M$5:$M$340,'Infrastructure Pivot'!$A$5:$A$340,'Table 2.1a 2021--Compile'!$A197)</f>
        <v>0</v>
      </c>
      <c r="P197" s="52" t="str">
        <f>VLOOKUP($A197,'Infrastructure FINAL 2023-11-13'!$A$2:$Q$1148,17,FALSE)</f>
        <v>AEA PH Assessment</v>
      </c>
      <c r="Q197" s="30" t="str">
        <f>VLOOKUP(A197,Notes!$A$2:$F$272,6,FALSE)</f>
        <v/>
      </c>
      <c r="T197" s="53"/>
      <c r="U197" s="53"/>
      <c r="V197" s="53"/>
      <c r="W197" s="53"/>
    </row>
    <row r="198" spans="1:23" x14ac:dyDescent="0.25">
      <c r="A198" s="59" t="s">
        <v>1151</v>
      </c>
      <c r="B198" s="30">
        <f>VLOOKUP($A198,'Infrastructure Pivot'!$A$5:$T$340,2,FALSE)</f>
        <v>332890</v>
      </c>
      <c r="C198" s="30">
        <f>VLOOKUP($A198,'Infrastructure Pivot'!$A$5:$T$340,3,FALSE)</f>
        <v>409</v>
      </c>
      <c r="D198" s="30" t="str">
        <f>VLOOKUP($A198,'Infrastructure Pivot'!$A$5:$T$340,4,FALSE)</f>
        <v>White Mountain, City of</v>
      </c>
      <c r="E198" s="30" t="str">
        <f>VLOOKUP($A198,'Infrastructure Pivot'!$A$5:$T$340,5,FALSE)</f>
        <v>White Mountain</v>
      </c>
      <c r="F198" s="30" t="str">
        <f>VLOOKUP($A198,'Infrastructure Pivot'!$A$5:$T$340,6,FALSE)</f>
        <v>WhiteMountain_grid</v>
      </c>
      <c r="G198" s="30" t="str">
        <f>VLOOKUP($A198,'Infrastructure Pivot'!$A$5:$T$340,7,FALSE)</f>
        <v>Bering Straits</v>
      </c>
      <c r="H198" s="52">
        <f>SUMIFS('Infrastructure Pivot'!$V$5:$V$340,'Infrastructure Pivot'!$A$5:$A$340,'Table 2.1a 2021--Compile'!$A198)</f>
        <v>0.38200000000000001</v>
      </c>
      <c r="I198" s="52">
        <f>SUMIFS('Infrastructure Pivot'!$K$5:$K$340,'Infrastructure Pivot'!$A$5:$A$340,'Table 2.1a 2021--Compile'!$A198)+SUMIFS('Infrastructure Pivot'!$L$5:$L$340,'Infrastructure Pivot'!$A$5:$A$340,'Table 2.1a 2021--Compile'!$A198)+SUMIFS('Infrastructure Pivot'!$N$5:$N$340,'Infrastructure Pivot'!$A$5:$A$340,'Table 2.1a 2021--Compile'!$A198)+SUMIFS('Infrastructure Pivot'!$S$5:$S$340,'Infrastructure Pivot'!$A$5:$A$340,'Table 2.1a 2021--Compile'!$A198)</f>
        <v>0</v>
      </c>
      <c r="J198" s="52">
        <f>SUMIFS('Infrastructure Pivot'!$Q$5:$Q$340,'Infrastructure Pivot'!$A$5:$A$340,'Table 2.1a 2021--Compile'!$A198)</f>
        <v>0.38200000000000001</v>
      </c>
      <c r="K198" s="52">
        <f>SUMIFS('Infrastructure Pivot'!$P$5:$P$340,'Infrastructure Pivot'!$A$5:$A$340,'Table 2.1a 2021--Compile'!$A198)</f>
        <v>0</v>
      </c>
      <c r="L198" s="52">
        <f>SUMIFS('Infrastructure Pivot'!$T$5:$T$340,'Infrastructure Pivot'!$A$5:$A$340,'Table 2.1a 2021--Compile'!$A198)</f>
        <v>0</v>
      </c>
      <c r="M198" s="52">
        <f>SUMIFS('Infrastructure Pivot'!$R$5:$R$340,'Infrastructure Pivot'!$A$5:$A$340,'Table 2.1a 2021--Compile'!$A198)</f>
        <v>0</v>
      </c>
      <c r="N198" s="52">
        <f>SUMIFS('Infrastructure Pivot'!$I$5:$I$340,'Infrastructure Pivot'!$A$5:$A$340,'Table 2.1a 2021--Compile'!$A198)</f>
        <v>0</v>
      </c>
      <c r="O198" s="52">
        <f>SUMIFS('Infrastructure Pivot'!$M$5:$M$340,'Infrastructure Pivot'!$A$5:$A$340,'Table 2.1a 2021--Compile'!$A198)</f>
        <v>0</v>
      </c>
      <c r="P198" s="52" t="str">
        <f>VLOOKUP($A198,'Infrastructure FINAL 2023-11-13'!$A$2:$Q$1148,17,FALSE)</f>
        <v>AEA PH Assessment</v>
      </c>
      <c r="Q198" s="30"/>
      <c r="T198" s="7"/>
      <c r="U198" s="7"/>
      <c r="V198" s="7"/>
      <c r="W198" s="7"/>
    </row>
    <row r="199" spans="1:23" s="30" customFormat="1" x14ac:dyDescent="0.25">
      <c r="A199" s="52" t="s">
        <v>986</v>
      </c>
      <c r="B199" s="30">
        <f>VLOOKUP($A199,'Infrastructure Pivot'!$A$5:$T$340,2,FALSE)</f>
        <v>332550</v>
      </c>
      <c r="C199" s="30">
        <f>VLOOKUP($A199,'Infrastructure Pivot'!$A$5:$T$340,3,FALSE)</f>
        <v>410</v>
      </c>
      <c r="D199" s="30" t="str">
        <f>VLOOKUP($A199,'Infrastructure Pivot'!$A$5:$T$340,4,FALSE)</f>
        <v>Saint George, City of</v>
      </c>
      <c r="E199" s="30" t="str">
        <f>VLOOKUP($A199,'Infrastructure Pivot'!$A$5:$T$340,5,FALSE)</f>
        <v>Saint George</v>
      </c>
      <c r="F199" s="30" t="str">
        <f>VLOOKUP($A199,'Infrastructure Pivot'!$A$5:$T$340,6,FALSE)</f>
        <v>Saint George_grid</v>
      </c>
      <c r="G199" s="30" t="str">
        <f>VLOOKUP($A199,'Infrastructure Pivot'!$A$5:$T$340,7,FALSE)</f>
        <v>Aleutians</v>
      </c>
      <c r="H199" s="52">
        <f>SUMIFS('Infrastructure Pivot'!$V$5:$V$340,'Infrastructure Pivot'!$A$5:$A$340,'Table 2.1a 2021--Compile'!$A199)</f>
        <v>0.92499999999999993</v>
      </c>
      <c r="I199" s="52">
        <f>SUMIFS('Infrastructure Pivot'!$K$5:$K$340,'Infrastructure Pivot'!$A$5:$A$340,'Table 2.1a 2021--Compile'!$A199)+SUMIFS('Infrastructure Pivot'!$L$5:$L$340,'Infrastructure Pivot'!$A$5:$A$340,'Table 2.1a 2021--Compile'!$A199)+SUMIFS('Infrastructure Pivot'!$N$5:$N$340,'Infrastructure Pivot'!$A$5:$A$340,'Table 2.1a 2021--Compile'!$A199)+SUMIFS('Infrastructure Pivot'!$S$5:$S$340,'Infrastructure Pivot'!$A$5:$A$340,'Table 2.1a 2021--Compile'!$A199)</f>
        <v>0</v>
      </c>
      <c r="J199" s="52">
        <f>SUMIFS('Infrastructure Pivot'!$Q$5:$Q$340,'Infrastructure Pivot'!$A$5:$A$340,'Table 2.1a 2021--Compile'!$A199)</f>
        <v>0.83</v>
      </c>
      <c r="K199" s="52">
        <f>SUMIFS('Infrastructure Pivot'!$P$5:$P$340,'Infrastructure Pivot'!$A$5:$A$340,'Table 2.1a 2021--Compile'!$A199)</f>
        <v>0</v>
      </c>
      <c r="L199" s="52">
        <f>SUMIFS('Infrastructure Pivot'!$T$5:$T$340,'Infrastructure Pivot'!$A$5:$A$340,'Table 2.1a 2021--Compile'!$A199)</f>
        <v>9.5000000000000001E-2</v>
      </c>
      <c r="M199" s="52">
        <f>SUMIFS('Infrastructure Pivot'!$R$5:$R$340,'Infrastructure Pivot'!$A$5:$A$340,'Table 2.1a 2021--Compile'!$A199)</f>
        <v>0</v>
      </c>
      <c r="N199" s="52">
        <f>SUMIFS('Infrastructure Pivot'!$I$5:$I$340,'Infrastructure Pivot'!$A$5:$A$340,'Table 2.1a 2021--Compile'!$A199)</f>
        <v>0</v>
      </c>
      <c r="O199" s="52">
        <f>SUMIFS('Infrastructure Pivot'!$M$5:$M$340,'Infrastructure Pivot'!$A$5:$A$340,'Table 2.1a 2021--Compile'!$A199)</f>
        <v>0</v>
      </c>
      <c r="P199" s="52" t="str">
        <f>VLOOKUP($A199,'Infrastructure FINAL 2023-11-13'!$A$2:$Q$1148,17,FALSE)</f>
        <v>AEA PH Assessment</v>
      </c>
      <c r="Q199" s="30" t="str">
        <f>VLOOKUP(A199,Notes!$A$2:$F$272,6,FALSE)</f>
        <v/>
      </c>
      <c r="T199" s="53"/>
      <c r="U199" s="53"/>
      <c r="V199" s="53"/>
      <c r="W199" s="53"/>
    </row>
    <row r="200" spans="1:23" s="30" customFormat="1" x14ac:dyDescent="0.25">
      <c r="A200" s="52" t="s">
        <v>372</v>
      </c>
      <c r="B200" s="30">
        <f>VLOOKUP($A200,'Infrastructure Pivot'!$A$5:$T$340,2,FALSE)</f>
        <v>331020</v>
      </c>
      <c r="C200" s="30">
        <f>VLOOKUP($A200,'Infrastructure Pivot'!$A$5:$T$340,3,FALSE)</f>
        <v>412</v>
      </c>
      <c r="D200" s="30" t="str">
        <f>VLOOKUP($A200,'Infrastructure Pivot'!$A$5:$T$340,4,FALSE)</f>
        <v>Akiachak Native Community</v>
      </c>
      <c r="E200" s="30" t="str">
        <f>VLOOKUP($A200,'Infrastructure Pivot'!$A$5:$T$340,5,FALSE)</f>
        <v>Akiachak</v>
      </c>
      <c r="F200" s="30" t="str">
        <f>VLOOKUP($A200,'Infrastructure Pivot'!$A$5:$T$340,6,FALSE)</f>
        <v>Akiachak_grid</v>
      </c>
      <c r="G200" s="30" t="str">
        <f>VLOOKUP($A200,'Infrastructure Pivot'!$A$5:$T$340,7,FALSE)</f>
        <v>Lower Yukon-Kuskokwim</v>
      </c>
      <c r="H200" s="52">
        <f>SUMIFS('Infrastructure Pivot'!$V$5:$V$340,'Infrastructure Pivot'!$A$5:$A$340,'Table 2.1a 2021--Compile'!$A200)</f>
        <v>1.5</v>
      </c>
      <c r="I200" s="52">
        <f>SUMIFS('Infrastructure Pivot'!$K$5:$K$340,'Infrastructure Pivot'!$A$5:$A$340,'Table 2.1a 2021--Compile'!$A200)+SUMIFS('Infrastructure Pivot'!$L$5:$L$340,'Infrastructure Pivot'!$A$5:$A$340,'Table 2.1a 2021--Compile'!$A200)+SUMIFS('Infrastructure Pivot'!$N$5:$N$340,'Infrastructure Pivot'!$A$5:$A$340,'Table 2.1a 2021--Compile'!$A200)+SUMIFS('Infrastructure Pivot'!$S$5:$S$340,'Infrastructure Pivot'!$A$5:$A$340,'Table 2.1a 2021--Compile'!$A200)</f>
        <v>0</v>
      </c>
      <c r="J200" s="52">
        <f>SUMIFS('Infrastructure Pivot'!$Q$5:$Q$340,'Infrastructure Pivot'!$A$5:$A$340,'Table 2.1a 2021--Compile'!$A200)</f>
        <v>1.5</v>
      </c>
      <c r="K200" s="52">
        <f>SUMIFS('Infrastructure Pivot'!$P$5:$P$340,'Infrastructure Pivot'!$A$5:$A$340,'Table 2.1a 2021--Compile'!$A200)</f>
        <v>0</v>
      </c>
      <c r="L200" s="52">
        <f>SUMIFS('Infrastructure Pivot'!$T$5:$T$340,'Infrastructure Pivot'!$A$5:$A$340,'Table 2.1a 2021--Compile'!$A200)</f>
        <v>0</v>
      </c>
      <c r="M200" s="52">
        <f>SUMIFS('Infrastructure Pivot'!$R$5:$R$340,'Infrastructure Pivot'!$A$5:$A$340,'Table 2.1a 2021--Compile'!$A200)</f>
        <v>0</v>
      </c>
      <c r="N200" s="52">
        <f>SUMIFS('Infrastructure Pivot'!$I$5:$I$340,'Infrastructure Pivot'!$A$5:$A$340,'Table 2.1a 2021--Compile'!$A200)</f>
        <v>0</v>
      </c>
      <c r="O200" s="52">
        <f>SUMIFS('Infrastructure Pivot'!$M$5:$M$340,'Infrastructure Pivot'!$A$5:$A$340,'Table 2.1a 2021--Compile'!$A200)</f>
        <v>0</v>
      </c>
      <c r="P200" s="52" t="str">
        <f>VLOOKUP($A200,'Infrastructure FINAL 2023-11-13'!$A$2:$Q$1148,17,FALSE)</f>
        <v>AEA PH Assessment</v>
      </c>
      <c r="Q200" s="30" t="str">
        <f>VLOOKUP(A200,Notes!$A$2:$F$272,6,FALSE)</f>
        <v/>
      </c>
      <c r="T200" s="53"/>
      <c r="U200" s="53"/>
      <c r="V200" s="53"/>
      <c r="W200" s="53"/>
    </row>
    <row r="201" spans="1:23" s="30" customFormat="1" x14ac:dyDescent="0.25">
      <c r="A201" s="52" t="s">
        <v>885</v>
      </c>
      <c r="B201" s="30">
        <f>VLOOKUP($A201,'Infrastructure Pivot'!$A$5:$T$340,2,FALSE)</f>
        <v>332330</v>
      </c>
      <c r="C201" s="30">
        <f>VLOOKUP($A201,'Infrastructure Pivot'!$A$5:$T$340,3,FALSE)</f>
        <v>416</v>
      </c>
      <c r="D201" s="30" t="str">
        <f>VLOOKUP($A201,'Infrastructure Pivot'!$A$5:$T$340,4,FALSE)</f>
        <v>Nikolai, City of</v>
      </c>
      <c r="E201" s="30" t="str">
        <f>VLOOKUP($A201,'Infrastructure Pivot'!$A$5:$T$340,5,FALSE)</f>
        <v>Nikolai</v>
      </c>
      <c r="F201" s="30" t="str">
        <f>VLOOKUP($A201,'Infrastructure Pivot'!$A$5:$T$340,6,FALSE)</f>
        <v>Nikolai_grid</v>
      </c>
      <c r="G201" s="30" t="str">
        <f>VLOOKUP($A201,'Infrastructure Pivot'!$A$5:$T$340,7,FALSE)</f>
        <v>Yukon-Koyukuk/Upper Tanana</v>
      </c>
      <c r="H201" s="52">
        <f>SUMIFS('Infrastructure Pivot'!$V$5:$V$340,'Infrastructure Pivot'!$A$5:$A$340,'Table 2.1a 2021--Compile'!$A201)</f>
        <v>0.2</v>
      </c>
      <c r="I201" s="52">
        <f>SUMIFS('Infrastructure Pivot'!$K$5:$K$340,'Infrastructure Pivot'!$A$5:$A$340,'Table 2.1a 2021--Compile'!$A201)+SUMIFS('Infrastructure Pivot'!$L$5:$L$340,'Infrastructure Pivot'!$A$5:$A$340,'Table 2.1a 2021--Compile'!$A201)+SUMIFS('Infrastructure Pivot'!$N$5:$N$340,'Infrastructure Pivot'!$A$5:$A$340,'Table 2.1a 2021--Compile'!$A201)+SUMIFS('Infrastructure Pivot'!$S$5:$S$340,'Infrastructure Pivot'!$A$5:$A$340,'Table 2.1a 2021--Compile'!$A201)</f>
        <v>0</v>
      </c>
      <c r="J201" s="52">
        <f>SUMIFS('Infrastructure Pivot'!$Q$5:$Q$340,'Infrastructure Pivot'!$A$5:$A$340,'Table 2.1a 2021--Compile'!$A201)</f>
        <v>0.2</v>
      </c>
      <c r="K201" s="52">
        <f>SUMIFS('Infrastructure Pivot'!$P$5:$P$340,'Infrastructure Pivot'!$A$5:$A$340,'Table 2.1a 2021--Compile'!$A201)</f>
        <v>0</v>
      </c>
      <c r="L201" s="52">
        <f>SUMIFS('Infrastructure Pivot'!$T$5:$T$340,'Infrastructure Pivot'!$A$5:$A$340,'Table 2.1a 2021--Compile'!$A201)</f>
        <v>0</v>
      </c>
      <c r="M201" s="52">
        <f>SUMIFS('Infrastructure Pivot'!$R$5:$R$340,'Infrastructure Pivot'!$A$5:$A$340,'Table 2.1a 2021--Compile'!$A201)</f>
        <v>0</v>
      </c>
      <c r="N201" s="52">
        <f>SUMIFS('Infrastructure Pivot'!$I$5:$I$340,'Infrastructure Pivot'!$A$5:$A$340,'Table 2.1a 2021--Compile'!$A201)</f>
        <v>0</v>
      </c>
      <c r="O201" s="52">
        <f>SUMIFS('Infrastructure Pivot'!$M$5:$M$340,'Infrastructure Pivot'!$A$5:$A$340,'Table 2.1a 2021--Compile'!$A201)</f>
        <v>0</v>
      </c>
      <c r="P201" s="52" t="str">
        <f>VLOOKUP($A201,'Infrastructure FINAL 2023-11-13'!$A$2:$Q$1148,17,FALSE)</f>
        <v>AEA PH Assessment</v>
      </c>
      <c r="Q201" s="30" t="str">
        <f>VLOOKUP(A201,Notes!$A$2:$F$272,6,FALSE)</f>
        <v/>
      </c>
      <c r="T201" s="53"/>
      <c r="U201" s="53"/>
      <c r="V201" s="53"/>
      <c r="W201" s="53"/>
    </row>
    <row r="202" spans="1:23" s="30" customFormat="1" x14ac:dyDescent="0.25">
      <c r="A202" s="52" t="s">
        <v>458</v>
      </c>
      <c r="B202" s="30">
        <f>VLOOKUP($A202,'Infrastructure Pivot'!$A$5:$T$340,2,FALSE)</f>
        <v>331790</v>
      </c>
      <c r="C202" s="30">
        <f>VLOOKUP($A202,'Infrastructure Pivot'!$A$5:$T$340,3,FALSE)</f>
        <v>420</v>
      </c>
      <c r="D202" s="30" t="str">
        <f>VLOOKUP($A202,'Infrastructure Pivot'!$A$5:$T$340,4,FALSE)</f>
        <v>Beaver Joint Utilities</v>
      </c>
      <c r="E202" s="30" t="str">
        <f>VLOOKUP($A202,'Infrastructure Pivot'!$A$5:$T$340,5,FALSE)</f>
        <v>Beaver</v>
      </c>
      <c r="F202" s="30" t="str">
        <f>VLOOKUP($A202,'Infrastructure Pivot'!$A$5:$T$340,6,FALSE)</f>
        <v>Beaver_grid</v>
      </c>
      <c r="G202" s="30" t="str">
        <f>VLOOKUP($A202,'Infrastructure Pivot'!$A$5:$T$340,7,FALSE)</f>
        <v>Yukon-Koyukuk/Upper Tanana</v>
      </c>
      <c r="H202" s="52">
        <f>SUMIFS('Infrastructure Pivot'!$V$5:$V$340,'Infrastructure Pivot'!$A$5:$A$340,'Table 2.1a 2021--Compile'!$A202)</f>
        <v>0.32</v>
      </c>
      <c r="I202" s="52">
        <f>SUMIFS('Infrastructure Pivot'!$K$5:$K$340,'Infrastructure Pivot'!$A$5:$A$340,'Table 2.1a 2021--Compile'!$A202)+SUMIFS('Infrastructure Pivot'!$L$5:$L$340,'Infrastructure Pivot'!$A$5:$A$340,'Table 2.1a 2021--Compile'!$A202)+SUMIFS('Infrastructure Pivot'!$N$5:$N$340,'Infrastructure Pivot'!$A$5:$A$340,'Table 2.1a 2021--Compile'!$A202)+SUMIFS('Infrastructure Pivot'!$S$5:$S$340,'Infrastructure Pivot'!$A$5:$A$340,'Table 2.1a 2021--Compile'!$A202)</f>
        <v>0</v>
      </c>
      <c r="J202" s="52">
        <f>SUMIFS('Infrastructure Pivot'!$Q$5:$Q$340,'Infrastructure Pivot'!$A$5:$A$340,'Table 2.1a 2021--Compile'!$A202)</f>
        <v>0.32</v>
      </c>
      <c r="K202" s="52">
        <f>SUMIFS('Infrastructure Pivot'!$P$5:$P$340,'Infrastructure Pivot'!$A$5:$A$340,'Table 2.1a 2021--Compile'!$A202)</f>
        <v>0</v>
      </c>
      <c r="L202" s="52">
        <f>SUMIFS('Infrastructure Pivot'!$T$5:$T$340,'Infrastructure Pivot'!$A$5:$A$340,'Table 2.1a 2021--Compile'!$A202)</f>
        <v>0</v>
      </c>
      <c r="M202" s="52">
        <f>SUMIFS('Infrastructure Pivot'!$R$5:$R$340,'Infrastructure Pivot'!$A$5:$A$340,'Table 2.1a 2021--Compile'!$A202)</f>
        <v>0</v>
      </c>
      <c r="N202" s="52">
        <f>SUMIFS('Infrastructure Pivot'!$I$5:$I$340,'Infrastructure Pivot'!$A$5:$A$340,'Table 2.1a 2021--Compile'!$A202)</f>
        <v>0</v>
      </c>
      <c r="O202" s="52">
        <f>SUMIFS('Infrastructure Pivot'!$M$5:$M$340,'Infrastructure Pivot'!$A$5:$A$340,'Table 2.1a 2021--Compile'!$A202)</f>
        <v>0</v>
      </c>
      <c r="P202" s="52" t="str">
        <f>VLOOKUP($A202,'Infrastructure FINAL 2023-11-13'!$A$2:$Q$1148,17,FALSE)</f>
        <v>AEA PH Assessment</v>
      </c>
      <c r="Q202" s="30" t="str">
        <f>VLOOKUP(A202,Notes!$A$2:$F$272,6,FALSE)</f>
        <v/>
      </c>
      <c r="T202" s="53"/>
      <c r="U202" s="53"/>
      <c r="V202" s="53"/>
      <c r="W202" s="53"/>
    </row>
    <row r="203" spans="1:23" s="30" customFormat="1" x14ac:dyDescent="0.25">
      <c r="A203" s="52" t="s">
        <v>940</v>
      </c>
      <c r="B203" s="30">
        <f>VLOOKUP($A203,'Infrastructure Pivot'!$A$5:$T$340,2,FALSE)</f>
        <v>332480</v>
      </c>
      <c r="C203" s="30">
        <f>VLOOKUP($A203,'Infrastructure Pivot'!$A$5:$T$340,3,FALSE)</f>
        <v>425</v>
      </c>
      <c r="D203" s="30" t="str">
        <f>VLOOKUP($A203,'Infrastructure Pivot'!$A$5:$T$340,4,FALSE)</f>
        <v>Pilot Point Electric Utility</v>
      </c>
      <c r="E203" s="30" t="str">
        <f>VLOOKUP($A203,'Infrastructure Pivot'!$A$5:$T$340,5,FALSE)</f>
        <v>Pilot Point</v>
      </c>
      <c r="F203" s="30" t="str">
        <f>VLOOKUP($A203,'Infrastructure Pivot'!$A$5:$T$340,6,FALSE)</f>
        <v>Pilot Point_grid</v>
      </c>
      <c r="G203" s="30" t="str">
        <f>VLOOKUP($A203,'Infrastructure Pivot'!$A$5:$T$340,7,FALSE)</f>
        <v>Bristol Bay</v>
      </c>
      <c r="H203" s="52">
        <f>SUMIFS('Infrastructure Pivot'!$V$5:$V$340,'Infrastructure Pivot'!$A$5:$A$340,'Table 2.1a 2021--Compile'!$A203)</f>
        <v>0.49700000000000005</v>
      </c>
      <c r="I203" s="52">
        <f>SUMIFS('Infrastructure Pivot'!$K$5:$K$340,'Infrastructure Pivot'!$A$5:$A$340,'Table 2.1a 2021--Compile'!$A203)+SUMIFS('Infrastructure Pivot'!$L$5:$L$340,'Infrastructure Pivot'!$A$5:$A$340,'Table 2.1a 2021--Compile'!$A203)+SUMIFS('Infrastructure Pivot'!$N$5:$N$340,'Infrastructure Pivot'!$A$5:$A$340,'Table 2.1a 2021--Compile'!$A203)+SUMIFS('Infrastructure Pivot'!$S$5:$S$340,'Infrastructure Pivot'!$A$5:$A$340,'Table 2.1a 2021--Compile'!$A203)</f>
        <v>0</v>
      </c>
      <c r="J203" s="52">
        <f>SUMIFS('Infrastructure Pivot'!$Q$5:$Q$340,'Infrastructure Pivot'!$A$5:$A$340,'Table 2.1a 2021--Compile'!$A203)</f>
        <v>0.29700000000000004</v>
      </c>
      <c r="K203" s="52">
        <f>SUMIFS('Infrastructure Pivot'!$P$5:$P$340,'Infrastructure Pivot'!$A$5:$A$340,'Table 2.1a 2021--Compile'!$A203)</f>
        <v>0</v>
      </c>
      <c r="L203" s="52">
        <f>SUMIFS('Infrastructure Pivot'!$T$5:$T$340,'Infrastructure Pivot'!$A$5:$A$340,'Table 2.1a 2021--Compile'!$A203)</f>
        <v>0.2</v>
      </c>
      <c r="M203" s="52">
        <f>SUMIFS('Infrastructure Pivot'!$R$5:$R$340,'Infrastructure Pivot'!$A$5:$A$340,'Table 2.1a 2021--Compile'!$A203)</f>
        <v>0</v>
      </c>
      <c r="N203" s="52">
        <f>SUMIFS('Infrastructure Pivot'!$I$5:$I$340,'Infrastructure Pivot'!$A$5:$A$340,'Table 2.1a 2021--Compile'!$A203)</f>
        <v>0</v>
      </c>
      <c r="O203" s="52">
        <f>SUMIFS('Infrastructure Pivot'!$M$5:$M$340,'Infrastructure Pivot'!$A$5:$A$340,'Table 2.1a 2021--Compile'!$A203)</f>
        <v>0</v>
      </c>
      <c r="P203" s="52" t="str">
        <f>VLOOKUP($A203,'Infrastructure FINAL 2023-11-13'!$A$2:$Q$1148,17,FALSE)</f>
        <v>AEA PH Assessment</v>
      </c>
      <c r="Q203" s="30" t="str">
        <f>VLOOKUP(A203,Notes!$A$2:$F$272,6,FALSE)</f>
        <v/>
      </c>
      <c r="T203" s="53"/>
      <c r="U203" s="53"/>
      <c r="V203" s="53"/>
      <c r="W203" s="53"/>
    </row>
    <row r="204" spans="1:23" s="30" customFormat="1" x14ac:dyDescent="0.25">
      <c r="A204" s="52" t="s">
        <v>497</v>
      </c>
      <c r="B204" s="30">
        <f>VLOOKUP($A204,'Infrastructure Pivot'!$A$5:$T$340,2,FALSE)</f>
        <v>331820</v>
      </c>
      <c r="C204" s="30">
        <f>VLOOKUP($A204,'Infrastructure Pivot'!$A$5:$T$340,3,FALSE)</f>
        <v>432</v>
      </c>
      <c r="D204" s="30" t="str">
        <f>VLOOKUP($A204,'Infrastructure Pivot'!$A$5:$T$340,4,FALSE)</f>
        <v>Buckland, City of</v>
      </c>
      <c r="E204" s="30" t="str">
        <f>VLOOKUP($A204,'Infrastructure Pivot'!$A$5:$T$340,5,FALSE)</f>
        <v>Buckland</v>
      </c>
      <c r="F204" s="30" t="str">
        <f>VLOOKUP($A204,'Infrastructure Pivot'!$A$5:$T$340,6,FALSE)</f>
        <v>Buckland_grid</v>
      </c>
      <c r="G204" s="30" t="str">
        <f>VLOOKUP($A204,'Infrastructure Pivot'!$A$5:$T$340,7,FALSE)</f>
        <v>Northwest Arctic</v>
      </c>
      <c r="H204" s="52">
        <f>SUMIFS('Infrastructure Pivot'!$V$5:$V$340,'Infrastructure Pivot'!$A$5:$A$340,'Table 2.1a 2021--Compile'!$A204)</f>
        <v>1.6749999999999998</v>
      </c>
      <c r="I204" s="52">
        <f>SUMIFS('Infrastructure Pivot'!$K$5:$K$340,'Infrastructure Pivot'!$A$5:$A$340,'Table 2.1a 2021--Compile'!$A204)+SUMIFS('Infrastructure Pivot'!$L$5:$L$340,'Infrastructure Pivot'!$A$5:$A$340,'Table 2.1a 2021--Compile'!$A204)+SUMIFS('Infrastructure Pivot'!$N$5:$N$340,'Infrastructure Pivot'!$A$5:$A$340,'Table 2.1a 2021--Compile'!$A204)+SUMIFS('Infrastructure Pivot'!$S$5:$S$340,'Infrastructure Pivot'!$A$5:$A$340,'Table 2.1a 2021--Compile'!$A204)</f>
        <v>0</v>
      </c>
      <c r="J204" s="52">
        <f>SUMIFS('Infrastructure Pivot'!$Q$5:$Q$340,'Infrastructure Pivot'!$A$5:$A$340,'Table 2.1a 2021--Compile'!$A204)</f>
        <v>1.1519999999999999</v>
      </c>
      <c r="K204" s="52">
        <f>SUMIFS('Infrastructure Pivot'!$P$5:$P$340,'Infrastructure Pivot'!$A$5:$A$340,'Table 2.1a 2021--Compile'!$A204)</f>
        <v>0</v>
      </c>
      <c r="L204" s="52">
        <f>SUMIFS('Infrastructure Pivot'!$T$5:$T$340,'Infrastructure Pivot'!$A$5:$A$340,'Table 2.1a 2021--Compile'!$A204)</f>
        <v>0.2</v>
      </c>
      <c r="M204" s="52">
        <f>SUMIFS('Infrastructure Pivot'!$R$5:$R$340,'Infrastructure Pivot'!$A$5:$A$340,'Table 2.1a 2021--Compile'!$A204)</f>
        <v>4.5999999999999999E-2</v>
      </c>
      <c r="N204" s="52">
        <f>SUMIFS('Infrastructure Pivot'!$I$5:$I$340,'Infrastructure Pivot'!$A$5:$A$340,'Table 2.1a 2021--Compile'!$A204)</f>
        <v>0.27700000000000002</v>
      </c>
      <c r="O204" s="52">
        <f>SUMIFS('Infrastructure Pivot'!$M$5:$M$340,'Infrastructure Pivot'!$A$5:$A$340,'Table 2.1a 2021--Compile'!$A204)</f>
        <v>0</v>
      </c>
      <c r="P204" s="52" t="str">
        <f>VLOOKUP($A204,'Infrastructure FINAL 2023-11-13'!$A$2:$Q$1148,17,FALSE)</f>
        <v>AEA</v>
      </c>
      <c r="Q204" s="30" t="str">
        <f>VLOOKUP(A204,Notes!$A$2:$F$272,6,FALSE)</f>
        <v/>
      </c>
      <c r="T204" s="53"/>
      <c r="U204" s="53"/>
      <c r="V204" s="53"/>
      <c r="W204" s="53"/>
    </row>
    <row r="205" spans="1:23" s="30" customFormat="1" x14ac:dyDescent="0.25">
      <c r="A205" s="52" t="s">
        <v>541</v>
      </c>
      <c r="B205" s="30">
        <f>VLOOKUP($A205,'Infrastructure Pivot'!$A$5:$T$340,2,FALSE)</f>
        <v>331880</v>
      </c>
      <c r="C205" s="30">
        <f>VLOOKUP($A205,'Infrastructure Pivot'!$A$5:$T$340,3,FALSE)</f>
        <v>437</v>
      </c>
      <c r="D205" s="30" t="str">
        <f>VLOOKUP($A205,'Infrastructure Pivot'!$A$5:$T$340,4,FALSE)</f>
        <v>Chignik Lake Electric Utility</v>
      </c>
      <c r="E205" s="30" t="str">
        <f>VLOOKUP($A205,'Infrastructure Pivot'!$A$5:$T$340,5,FALSE)</f>
        <v>Chignik Lake</v>
      </c>
      <c r="F205" s="30" t="str">
        <f>VLOOKUP($A205,'Infrastructure Pivot'!$A$5:$T$340,6,FALSE)</f>
        <v>Chignik Lake_grid</v>
      </c>
      <c r="G205" s="30" t="str">
        <f>VLOOKUP($A205,'Infrastructure Pivot'!$A$5:$T$340,7,FALSE)</f>
        <v>Bristol Bay</v>
      </c>
      <c r="H205" s="52">
        <f>SUMIFS('Infrastructure Pivot'!$V$5:$V$340,'Infrastructure Pivot'!$A$5:$A$340,'Table 2.1a 2021--Compile'!$A205)</f>
        <v>0.435</v>
      </c>
      <c r="I205" s="52">
        <f>SUMIFS('Infrastructure Pivot'!$K$5:$K$340,'Infrastructure Pivot'!$A$5:$A$340,'Table 2.1a 2021--Compile'!$A205)+SUMIFS('Infrastructure Pivot'!$L$5:$L$340,'Infrastructure Pivot'!$A$5:$A$340,'Table 2.1a 2021--Compile'!$A205)+SUMIFS('Infrastructure Pivot'!$N$5:$N$340,'Infrastructure Pivot'!$A$5:$A$340,'Table 2.1a 2021--Compile'!$A205)+SUMIFS('Infrastructure Pivot'!$S$5:$S$340,'Infrastructure Pivot'!$A$5:$A$340,'Table 2.1a 2021--Compile'!$A205)</f>
        <v>0</v>
      </c>
      <c r="J205" s="52">
        <f>SUMIFS('Infrastructure Pivot'!$Q$5:$Q$340,'Infrastructure Pivot'!$A$5:$A$340,'Table 2.1a 2021--Compile'!$A205)</f>
        <v>0.435</v>
      </c>
      <c r="K205" s="52">
        <f>SUMIFS('Infrastructure Pivot'!$P$5:$P$340,'Infrastructure Pivot'!$A$5:$A$340,'Table 2.1a 2021--Compile'!$A205)</f>
        <v>0</v>
      </c>
      <c r="L205" s="52">
        <f>SUMIFS('Infrastructure Pivot'!$T$5:$T$340,'Infrastructure Pivot'!$A$5:$A$340,'Table 2.1a 2021--Compile'!$A205)</f>
        <v>0</v>
      </c>
      <c r="M205" s="52">
        <f>SUMIFS('Infrastructure Pivot'!$R$5:$R$340,'Infrastructure Pivot'!$A$5:$A$340,'Table 2.1a 2021--Compile'!$A205)</f>
        <v>0</v>
      </c>
      <c r="N205" s="52">
        <f>SUMIFS('Infrastructure Pivot'!$I$5:$I$340,'Infrastructure Pivot'!$A$5:$A$340,'Table 2.1a 2021--Compile'!$A205)</f>
        <v>0</v>
      </c>
      <c r="O205" s="52">
        <f>SUMIFS('Infrastructure Pivot'!$M$5:$M$340,'Infrastructure Pivot'!$A$5:$A$340,'Table 2.1a 2021--Compile'!$A205)</f>
        <v>0</v>
      </c>
      <c r="P205" s="52" t="str">
        <f>VLOOKUP($A205,'Infrastructure FINAL 2023-11-13'!$A$2:$Q$1148,17,FALSE)</f>
        <v>AEA PH Assessment</v>
      </c>
      <c r="Q205" s="30" t="str">
        <f>VLOOKUP(A205,Notes!$A$2:$F$272,6,FALSE)</f>
        <v/>
      </c>
      <c r="T205" s="53"/>
      <c r="U205" s="53"/>
      <c r="V205" s="53"/>
      <c r="W205" s="53"/>
    </row>
    <row r="206" spans="1:23" s="30" customFormat="1" x14ac:dyDescent="0.25">
      <c r="A206" s="52" t="s">
        <v>757</v>
      </c>
      <c r="B206" s="30">
        <f>VLOOKUP($A206,'Infrastructure Pivot'!$A$5:$T$340,2,FALSE)</f>
        <v>332080</v>
      </c>
      <c r="C206" s="30">
        <f>VLOOKUP($A206,'Infrastructure Pivot'!$A$5:$T$340,3,FALSE)</f>
        <v>446</v>
      </c>
      <c r="D206" s="30" t="str">
        <f>VLOOKUP($A206,'Infrastructure Pivot'!$A$5:$T$340,4,FALSE)</f>
        <v>Kipnuk Light Plant</v>
      </c>
      <c r="E206" s="30" t="str">
        <f>VLOOKUP($A206,'Infrastructure Pivot'!$A$5:$T$340,5,FALSE)</f>
        <v>Kipnuk</v>
      </c>
      <c r="F206" s="30" t="str">
        <f>VLOOKUP($A206,'Infrastructure Pivot'!$A$5:$T$340,6,FALSE)</f>
        <v>Kipnuk_grid</v>
      </c>
      <c r="G206" s="30" t="str">
        <f>VLOOKUP($A206,'Infrastructure Pivot'!$A$5:$T$340,7,FALSE)</f>
        <v>Lower Yukon-Kuskokwim</v>
      </c>
      <c r="H206" s="52">
        <f>SUMIFS('Infrastructure Pivot'!$V$5:$V$340,'Infrastructure Pivot'!$A$5:$A$340,'Table 2.1a 2021--Compile'!$A206)</f>
        <v>1.98</v>
      </c>
      <c r="I206" s="52">
        <f>SUMIFS('Infrastructure Pivot'!$K$5:$K$340,'Infrastructure Pivot'!$A$5:$A$340,'Table 2.1a 2021--Compile'!$A206)+SUMIFS('Infrastructure Pivot'!$L$5:$L$340,'Infrastructure Pivot'!$A$5:$A$340,'Table 2.1a 2021--Compile'!$A206)+SUMIFS('Infrastructure Pivot'!$N$5:$N$340,'Infrastructure Pivot'!$A$5:$A$340,'Table 2.1a 2021--Compile'!$A206)+SUMIFS('Infrastructure Pivot'!$S$5:$S$340,'Infrastructure Pivot'!$A$5:$A$340,'Table 2.1a 2021--Compile'!$A206)</f>
        <v>0</v>
      </c>
      <c r="J206" s="52">
        <f>SUMIFS('Infrastructure Pivot'!$Q$5:$Q$340,'Infrastructure Pivot'!$A$5:$A$340,'Table 2.1a 2021--Compile'!$A206)</f>
        <v>1.41</v>
      </c>
      <c r="K206" s="52">
        <f>SUMIFS('Infrastructure Pivot'!$P$5:$P$340,'Infrastructure Pivot'!$A$5:$A$340,'Table 2.1a 2021--Compile'!$A206)</f>
        <v>0</v>
      </c>
      <c r="L206" s="52">
        <f>SUMIFS('Infrastructure Pivot'!$T$5:$T$340,'Infrastructure Pivot'!$A$5:$A$340,'Table 2.1a 2021--Compile'!$A206)</f>
        <v>0.57000000000000006</v>
      </c>
      <c r="M206" s="52">
        <f>SUMIFS('Infrastructure Pivot'!$R$5:$R$340,'Infrastructure Pivot'!$A$5:$A$340,'Table 2.1a 2021--Compile'!$A206)</f>
        <v>0</v>
      </c>
      <c r="N206" s="52">
        <f>SUMIFS('Infrastructure Pivot'!$I$5:$I$340,'Infrastructure Pivot'!$A$5:$A$340,'Table 2.1a 2021--Compile'!$A206)</f>
        <v>0</v>
      </c>
      <c r="O206" s="52">
        <f>SUMIFS('Infrastructure Pivot'!$M$5:$M$340,'Infrastructure Pivot'!$A$5:$A$340,'Table 2.1a 2021--Compile'!$A206)</f>
        <v>0</v>
      </c>
      <c r="P206" s="52" t="str">
        <f>VLOOKUP($A206,'Infrastructure FINAL 2023-11-13'!$A$2:$Q$1148,17,FALSE)</f>
        <v>AEA PH Assessment</v>
      </c>
      <c r="Q206" s="30" t="str">
        <f>VLOOKUP(A206,Notes!$A$2:$F$272,6,FALSE)</f>
        <v/>
      </c>
      <c r="T206" s="53"/>
      <c r="U206" s="53"/>
      <c r="V206" s="53"/>
      <c r="W206" s="53"/>
    </row>
    <row r="207" spans="1:23" s="30" customFormat="1" x14ac:dyDescent="0.25">
      <c r="A207" s="52" t="s">
        <v>957</v>
      </c>
      <c r="B207" s="30">
        <f>VLOOKUP($A207,'Infrastructure Pivot'!$A$5:$T$340,2,FALSE)</f>
        <v>332590</v>
      </c>
      <c r="C207" s="30">
        <f>VLOOKUP($A207,'Infrastructure Pivot'!$A$5:$T$340,3,FALSE)</f>
        <v>447</v>
      </c>
      <c r="D207" s="30" t="str">
        <f>VLOOKUP($A207,'Infrastructure Pivot'!$A$5:$T$340,4,FALSE)</f>
        <v>Tanalian Electric Cooperative</v>
      </c>
      <c r="E207" s="30" t="str">
        <f>VLOOKUP($A207,'Infrastructure Pivot'!$A$5:$T$340,5,FALSE)</f>
        <v>Port Alsworth</v>
      </c>
      <c r="F207" s="30" t="str">
        <f>VLOOKUP($A207,'Infrastructure Pivot'!$A$5:$T$340,6,FALSE)</f>
        <v>Port Alsworth_grid</v>
      </c>
      <c r="G207" s="30" t="str">
        <f>VLOOKUP($A207,'Infrastructure Pivot'!$A$5:$T$340,7,FALSE)</f>
        <v>Bristol Bay</v>
      </c>
      <c r="H207" s="52">
        <f>SUMIFS('Infrastructure Pivot'!$V$5:$V$340,'Infrastructure Pivot'!$A$5:$A$340,'Table 2.1a 2021--Compile'!$A207)</f>
        <v>0.81499999999999995</v>
      </c>
      <c r="I207" s="52">
        <f>SUMIFS('Infrastructure Pivot'!$K$5:$K$340,'Infrastructure Pivot'!$A$5:$A$340,'Table 2.1a 2021--Compile'!$A207)+SUMIFS('Infrastructure Pivot'!$L$5:$L$340,'Infrastructure Pivot'!$A$5:$A$340,'Table 2.1a 2021--Compile'!$A207)+SUMIFS('Infrastructure Pivot'!$N$5:$N$340,'Infrastructure Pivot'!$A$5:$A$340,'Table 2.1a 2021--Compile'!$A207)+SUMIFS('Infrastructure Pivot'!$S$5:$S$340,'Infrastructure Pivot'!$A$5:$A$340,'Table 2.1a 2021--Compile'!$A207)</f>
        <v>0</v>
      </c>
      <c r="J207" s="52">
        <f>SUMIFS('Infrastructure Pivot'!$Q$5:$Q$340,'Infrastructure Pivot'!$A$5:$A$340,'Table 2.1a 2021--Compile'!$A207)</f>
        <v>0.81499999999999995</v>
      </c>
      <c r="K207" s="52">
        <f>SUMIFS('Infrastructure Pivot'!$P$5:$P$340,'Infrastructure Pivot'!$A$5:$A$340,'Table 2.1a 2021--Compile'!$A207)</f>
        <v>0</v>
      </c>
      <c r="L207" s="52">
        <f>SUMIFS('Infrastructure Pivot'!$T$5:$T$340,'Infrastructure Pivot'!$A$5:$A$340,'Table 2.1a 2021--Compile'!$A207)</f>
        <v>0</v>
      </c>
      <c r="M207" s="52">
        <f>SUMIFS('Infrastructure Pivot'!$R$5:$R$340,'Infrastructure Pivot'!$A$5:$A$340,'Table 2.1a 2021--Compile'!$A207)</f>
        <v>0</v>
      </c>
      <c r="N207" s="52">
        <f>SUMIFS('Infrastructure Pivot'!$I$5:$I$340,'Infrastructure Pivot'!$A$5:$A$340,'Table 2.1a 2021--Compile'!$A207)</f>
        <v>0</v>
      </c>
      <c r="O207" s="52">
        <f>SUMIFS('Infrastructure Pivot'!$M$5:$M$340,'Infrastructure Pivot'!$A$5:$A$340,'Table 2.1a 2021--Compile'!$A207)</f>
        <v>0</v>
      </c>
      <c r="P207" s="52" t="str">
        <f>VLOOKUP($A207,'Infrastructure FINAL 2023-11-13'!$A$2:$Q$1148,17,FALSE)</f>
        <v>AEA PH Assessment</v>
      </c>
      <c r="Q207" s="30" t="str">
        <f>VLOOKUP(A207,Notes!$A$2:$F$272,6,FALSE)</f>
        <v/>
      </c>
      <c r="T207" s="53"/>
      <c r="U207" s="53"/>
      <c r="V207" s="53"/>
      <c r="W207" s="53"/>
    </row>
    <row r="208" spans="1:23" s="30" customFormat="1" x14ac:dyDescent="0.25">
      <c r="A208" s="52" t="s">
        <v>367</v>
      </c>
      <c r="B208" s="30">
        <f>VLOOKUP($A208,'Infrastructure Pivot'!$A$5:$T$340,2,FALSE)</f>
        <v>331010</v>
      </c>
      <c r="C208" s="30">
        <f>VLOOKUP($A208,'Infrastructure Pivot'!$A$5:$T$340,3,FALSE)</f>
        <v>449</v>
      </c>
      <c r="D208" s="30" t="str">
        <f>VLOOKUP($A208,'Infrastructure Pivot'!$A$5:$T$340,4,FALSE)</f>
        <v>Akhiok, City of</v>
      </c>
      <c r="E208" s="30" t="str">
        <f>VLOOKUP($A208,'Infrastructure Pivot'!$A$5:$T$340,5,FALSE)</f>
        <v>Akhiok</v>
      </c>
      <c r="F208" s="30" t="str">
        <f>VLOOKUP($A208,'Infrastructure Pivot'!$A$5:$T$340,6,FALSE)</f>
        <v>Akhiok_grid</v>
      </c>
      <c r="G208" s="30" t="str">
        <f>VLOOKUP($A208,'Infrastructure Pivot'!$A$5:$T$340,7,FALSE)</f>
        <v>Kodiak</v>
      </c>
      <c r="H208" s="52">
        <f>SUMIFS('Infrastructure Pivot'!$V$5:$V$340,'Infrastructure Pivot'!$A$5:$A$340,'Table 2.1a 2021--Compile'!$A208)</f>
        <v>0.33999999999999997</v>
      </c>
      <c r="I208" s="52">
        <f>SUMIFS('Infrastructure Pivot'!$K$5:$K$340,'Infrastructure Pivot'!$A$5:$A$340,'Table 2.1a 2021--Compile'!$A208)+SUMIFS('Infrastructure Pivot'!$L$5:$L$340,'Infrastructure Pivot'!$A$5:$A$340,'Table 2.1a 2021--Compile'!$A208)+SUMIFS('Infrastructure Pivot'!$N$5:$N$340,'Infrastructure Pivot'!$A$5:$A$340,'Table 2.1a 2021--Compile'!$A208)+SUMIFS('Infrastructure Pivot'!$S$5:$S$340,'Infrastructure Pivot'!$A$5:$A$340,'Table 2.1a 2021--Compile'!$A208)</f>
        <v>0</v>
      </c>
      <c r="J208" s="52">
        <f>SUMIFS('Infrastructure Pivot'!$Q$5:$Q$340,'Infrastructure Pivot'!$A$5:$A$340,'Table 2.1a 2021--Compile'!$A208)</f>
        <v>0.33999999999999997</v>
      </c>
      <c r="K208" s="52">
        <f>SUMIFS('Infrastructure Pivot'!$P$5:$P$340,'Infrastructure Pivot'!$A$5:$A$340,'Table 2.1a 2021--Compile'!$A208)</f>
        <v>0</v>
      </c>
      <c r="L208" s="52">
        <f>SUMIFS('Infrastructure Pivot'!$T$5:$T$340,'Infrastructure Pivot'!$A$5:$A$340,'Table 2.1a 2021--Compile'!$A208)</f>
        <v>0</v>
      </c>
      <c r="M208" s="52">
        <f>SUMIFS('Infrastructure Pivot'!$R$5:$R$340,'Infrastructure Pivot'!$A$5:$A$340,'Table 2.1a 2021--Compile'!$A208)</f>
        <v>0</v>
      </c>
      <c r="N208" s="52">
        <f>SUMIFS('Infrastructure Pivot'!$I$5:$I$340,'Infrastructure Pivot'!$A$5:$A$340,'Table 2.1a 2021--Compile'!$A208)</f>
        <v>0</v>
      </c>
      <c r="O208" s="52">
        <f>SUMIFS('Infrastructure Pivot'!$M$5:$M$340,'Infrastructure Pivot'!$A$5:$A$340,'Table 2.1a 2021--Compile'!$A208)</f>
        <v>0</v>
      </c>
      <c r="P208" s="52" t="str">
        <f>VLOOKUP($A208,'Infrastructure FINAL 2023-11-13'!$A$2:$Q$1148,17,FALSE)</f>
        <v>AEA PH Assessment</v>
      </c>
      <c r="Q208" s="30" t="str">
        <f>VLOOKUP(A208,Notes!$A$2:$F$272,6,FALSE)</f>
        <v/>
      </c>
      <c r="T208" s="53"/>
      <c r="U208" s="53"/>
      <c r="V208" s="53"/>
      <c r="W208" s="53"/>
    </row>
    <row r="209" spans="1:23" s="30" customFormat="1" x14ac:dyDescent="0.25">
      <c r="A209" s="10" t="s">
        <v>1124</v>
      </c>
      <c r="B209" s="30" t="str">
        <f>VLOOKUP($A209,'Infrastructure Pivot'!$A$5:$T$340,2,FALSE)</f>
        <v>(blank)</v>
      </c>
      <c r="C209" s="30">
        <f>VLOOKUP($A209,'Infrastructure Pivot'!$A$5:$T$340,3,FALSE)</f>
        <v>452</v>
      </c>
      <c r="D209" s="30" t="str">
        <f>VLOOKUP($A209,'Infrastructure Pivot'!$A$5:$T$340,4,FALSE)</f>
        <v>University of Alaska</v>
      </c>
      <c r="E209" s="30" t="str">
        <f>VLOOKUP($A209,'Infrastructure Pivot'!$A$5:$T$340,5,FALSE)</f>
        <v>University of Alaska Fairbanks</v>
      </c>
      <c r="F209" s="30" t="str">
        <f>VLOOKUP($A209,'Infrastructure Pivot'!$A$5:$T$340,6,FALSE)</f>
        <v>Railbelt_grid</v>
      </c>
      <c r="G209" s="30" t="str">
        <f>VLOOKUP($A209,'Infrastructure Pivot'!$A$5:$T$340,7,FALSE)</f>
        <v>Railbelt</v>
      </c>
      <c r="H209" s="52">
        <f>SUMIFS('Infrastructure Pivot'!$V$5:$V$340,'Infrastructure Pivot'!$A$5:$A$340,'Table 2.1a 2021--Compile'!$A209)</f>
        <v>39.6</v>
      </c>
      <c r="I209" s="52">
        <f>SUMIFS('Infrastructure Pivot'!$K$5:$K$340,'Infrastructure Pivot'!$A$5:$A$340,'Table 2.1a 2021--Compile'!$A209)+SUMIFS('Infrastructure Pivot'!$L$5:$L$340,'Infrastructure Pivot'!$A$5:$A$340,'Table 2.1a 2021--Compile'!$A209)+SUMIFS('Infrastructure Pivot'!$N$5:$N$340,'Infrastructure Pivot'!$A$5:$A$340,'Table 2.1a 2021--Compile'!$A209)+SUMIFS('Infrastructure Pivot'!$S$5:$S$340,'Infrastructure Pivot'!$A$5:$A$340,'Table 2.1a 2021--Compile'!$A209)</f>
        <v>30</v>
      </c>
      <c r="J209" s="52">
        <f>SUMIFS('Infrastructure Pivot'!$Q$5:$Q$340,'Infrastructure Pivot'!$A$5:$A$340,'Table 2.1a 2021--Compile'!$A209)</f>
        <v>9.6</v>
      </c>
      <c r="K209" s="52">
        <f>SUMIFS('Infrastructure Pivot'!$P$5:$P$340,'Infrastructure Pivot'!$A$5:$A$340,'Table 2.1a 2021--Compile'!$A209)</f>
        <v>0</v>
      </c>
      <c r="L209" s="52">
        <f>SUMIFS('Infrastructure Pivot'!$T$5:$T$340,'Infrastructure Pivot'!$A$5:$A$340,'Table 2.1a 2021--Compile'!$A209)</f>
        <v>0</v>
      </c>
      <c r="M209" s="52">
        <f>SUMIFS('Infrastructure Pivot'!$R$5:$R$340,'Infrastructure Pivot'!$A$5:$A$340,'Table 2.1a 2021--Compile'!$A209)</f>
        <v>0</v>
      </c>
      <c r="N209" s="52">
        <f>SUMIFS('Infrastructure Pivot'!$I$5:$I$340,'Infrastructure Pivot'!$A$5:$A$340,'Table 2.1a 2021--Compile'!$A209)</f>
        <v>0</v>
      </c>
      <c r="O209" s="52">
        <f>SUMIFS('Infrastructure Pivot'!$M$5:$M$340,'Infrastructure Pivot'!$A$5:$A$340,'Table 2.1a 2021--Compile'!$A209)</f>
        <v>0</v>
      </c>
      <c r="P209" s="52" t="str">
        <f>VLOOKUP($A209,'Infrastructure FINAL 2023-11-13'!$A$2:$Q$1148,17,FALSE)</f>
        <v>EIA860</v>
      </c>
      <c r="Q209" t="str">
        <f>VLOOKUP(A209,Notes!$A$2:$F$272,6,FALSE)</f>
        <v/>
      </c>
      <c r="T209" s="53"/>
      <c r="U209" s="53"/>
      <c r="V209" s="53"/>
      <c r="W209" s="53"/>
    </row>
    <row r="210" spans="1:23" s="30" customFormat="1" x14ac:dyDescent="0.25">
      <c r="A210" s="52" t="s">
        <v>818</v>
      </c>
      <c r="B210" s="30">
        <f>VLOOKUP($A210,'Infrastructure Pivot'!$A$5:$T$340,2,FALSE)</f>
        <v>332190</v>
      </c>
      <c r="C210" s="30">
        <f>VLOOKUP($A210,'Infrastructure Pivot'!$A$5:$T$340,3,FALSE)</f>
        <v>570</v>
      </c>
      <c r="D210" s="30" t="str">
        <f>VLOOKUP($A210,'Infrastructure Pivot'!$A$5:$T$340,4,FALSE)</f>
        <v>Lime Village Electric Utility</v>
      </c>
      <c r="E210" s="30" t="str">
        <f>VLOOKUP($A210,'Infrastructure Pivot'!$A$5:$T$340,5,FALSE)</f>
        <v>Lime Village</v>
      </c>
      <c r="F210" s="30" t="str">
        <f>VLOOKUP($A210,'Infrastructure Pivot'!$A$5:$T$340,6,FALSE)</f>
        <v>Lime Village_grid</v>
      </c>
      <c r="G210" s="30" t="str">
        <f>VLOOKUP($A210,'Infrastructure Pivot'!$A$5:$T$340,7,FALSE)</f>
        <v>Lower Yukon-Kuskokwim</v>
      </c>
      <c r="H210" s="52">
        <f>SUMIFS('Infrastructure Pivot'!$V$5:$V$340,'Infrastructure Pivot'!$A$5:$A$340,'Table 2.1a 2021--Compile'!$A210)</f>
        <v>1.2E-2</v>
      </c>
      <c r="I210" s="52">
        <f>SUMIFS('Infrastructure Pivot'!$K$5:$K$340,'Infrastructure Pivot'!$A$5:$A$340,'Table 2.1a 2021--Compile'!$A210)+SUMIFS('Infrastructure Pivot'!$L$5:$L$340,'Infrastructure Pivot'!$A$5:$A$340,'Table 2.1a 2021--Compile'!$A210)+SUMIFS('Infrastructure Pivot'!$N$5:$N$340,'Infrastructure Pivot'!$A$5:$A$340,'Table 2.1a 2021--Compile'!$A210)+SUMIFS('Infrastructure Pivot'!$S$5:$S$340,'Infrastructure Pivot'!$A$5:$A$340,'Table 2.1a 2021--Compile'!$A210)</f>
        <v>0</v>
      </c>
      <c r="J210" s="52">
        <f>SUMIFS('Infrastructure Pivot'!$Q$5:$Q$340,'Infrastructure Pivot'!$A$5:$A$340,'Table 2.1a 2021--Compile'!$A210)</f>
        <v>0</v>
      </c>
      <c r="K210" s="52">
        <f>SUMIFS('Infrastructure Pivot'!$P$5:$P$340,'Infrastructure Pivot'!$A$5:$A$340,'Table 2.1a 2021--Compile'!$A210)</f>
        <v>0</v>
      </c>
      <c r="L210" s="52">
        <f>SUMIFS('Infrastructure Pivot'!$T$5:$T$340,'Infrastructure Pivot'!$A$5:$A$340,'Table 2.1a 2021--Compile'!$A210)</f>
        <v>0</v>
      </c>
      <c r="M210" s="52">
        <f>SUMIFS('Infrastructure Pivot'!$R$5:$R$340,'Infrastructure Pivot'!$A$5:$A$340,'Table 2.1a 2021--Compile'!$A210)</f>
        <v>1.2E-2</v>
      </c>
      <c r="N210" s="52">
        <f>SUMIFS('Infrastructure Pivot'!$I$5:$I$340,'Infrastructure Pivot'!$A$5:$A$340,'Table 2.1a 2021--Compile'!$A210)</f>
        <v>0</v>
      </c>
      <c r="O210" s="52">
        <f>SUMIFS('Infrastructure Pivot'!$M$5:$M$340,'Infrastructure Pivot'!$A$5:$A$340,'Table 2.1a 2021--Compile'!$A210)</f>
        <v>0</v>
      </c>
      <c r="P210" s="52" t="str">
        <f>VLOOKUP($A210,'Infrastructure FINAL 2023-11-13'!$A$2:$Q$1148,17,FALSE)</f>
        <v>AEA</v>
      </c>
      <c r="T210" s="53"/>
      <c r="U210" s="53"/>
      <c r="V210" s="53"/>
      <c r="W210" s="53"/>
    </row>
    <row r="211" spans="1:23" s="30" customFormat="1" x14ac:dyDescent="0.25">
      <c r="A211" s="52" t="s">
        <v>858</v>
      </c>
      <c r="B211" s="30">
        <f>VLOOKUP($A211,'Infrastructure Pivot'!$A$5:$T$340,2,FALSE)</f>
        <v>332300</v>
      </c>
      <c r="C211" s="30">
        <f>VLOOKUP($A211,'Infrastructure Pivot'!$A$5:$T$340,3,FALSE)</f>
        <v>625</v>
      </c>
      <c r="D211" s="30" t="str">
        <f>VLOOKUP($A211,'Infrastructure Pivot'!$A$5:$T$340,4,FALSE)</f>
        <v>Napaskiak Electric Utility</v>
      </c>
      <c r="E211" s="30" t="str">
        <f>VLOOKUP($A211,'Infrastructure Pivot'!$A$5:$T$340,5,FALSE)</f>
        <v>Napaskiak</v>
      </c>
      <c r="F211" s="30" t="str">
        <f>VLOOKUP($A211,'Infrastructure Pivot'!$A$5:$T$340,6,FALSE)</f>
        <v>Napaskiak_grid</v>
      </c>
      <c r="G211" s="30" t="str">
        <f>VLOOKUP($A211,'Infrastructure Pivot'!$A$5:$T$340,7,FALSE)</f>
        <v>Lower Yukon-Kuskokwim</v>
      </c>
      <c r="H211" s="52">
        <f>SUMIFS('Infrastructure Pivot'!$V$5:$V$340,'Infrastructure Pivot'!$A$5:$A$340,'Table 2.1a 2021--Compile'!$A211)</f>
        <v>0.56700000000000006</v>
      </c>
      <c r="I211" s="52">
        <f>SUMIFS('Infrastructure Pivot'!$K$5:$K$340,'Infrastructure Pivot'!$A$5:$A$340,'Table 2.1a 2021--Compile'!$A211)+SUMIFS('Infrastructure Pivot'!$L$5:$L$340,'Infrastructure Pivot'!$A$5:$A$340,'Table 2.1a 2021--Compile'!$A211)+SUMIFS('Infrastructure Pivot'!$N$5:$N$340,'Infrastructure Pivot'!$A$5:$A$340,'Table 2.1a 2021--Compile'!$A211)+SUMIFS('Infrastructure Pivot'!$S$5:$S$340,'Infrastructure Pivot'!$A$5:$A$340,'Table 2.1a 2021--Compile'!$A211)</f>
        <v>0</v>
      </c>
      <c r="J211" s="52">
        <f>SUMIFS('Infrastructure Pivot'!$Q$5:$Q$340,'Infrastructure Pivot'!$A$5:$A$340,'Table 2.1a 2021--Compile'!$A211)</f>
        <v>0.56700000000000006</v>
      </c>
      <c r="K211" s="52">
        <f>SUMIFS('Infrastructure Pivot'!$P$5:$P$340,'Infrastructure Pivot'!$A$5:$A$340,'Table 2.1a 2021--Compile'!$A211)</f>
        <v>0</v>
      </c>
      <c r="L211" s="52">
        <f>SUMIFS('Infrastructure Pivot'!$T$5:$T$340,'Infrastructure Pivot'!$A$5:$A$340,'Table 2.1a 2021--Compile'!$A211)</f>
        <v>0</v>
      </c>
      <c r="M211" s="52">
        <f>SUMIFS('Infrastructure Pivot'!$R$5:$R$340,'Infrastructure Pivot'!$A$5:$A$340,'Table 2.1a 2021--Compile'!$A211)</f>
        <v>0</v>
      </c>
      <c r="N211" s="52">
        <f>SUMIFS('Infrastructure Pivot'!$I$5:$I$340,'Infrastructure Pivot'!$A$5:$A$340,'Table 2.1a 2021--Compile'!$A211)</f>
        <v>0</v>
      </c>
      <c r="O211" s="52">
        <f>SUMIFS('Infrastructure Pivot'!$M$5:$M$340,'Infrastructure Pivot'!$A$5:$A$340,'Table 2.1a 2021--Compile'!$A211)</f>
        <v>0</v>
      </c>
      <c r="P211" s="52" t="str">
        <f>VLOOKUP($A211,'Infrastructure FINAL 2023-11-13'!$A$2:$Q$1148,17,FALSE)</f>
        <v>AEA PH Assessment</v>
      </c>
      <c r="Q211" s="30" t="str">
        <f>VLOOKUP(A211,Notes!$A$2:$F$272,6,FALSE)</f>
        <v/>
      </c>
      <c r="T211" s="53"/>
      <c r="U211" s="53"/>
      <c r="V211" s="53"/>
      <c r="W211" s="53"/>
    </row>
    <row r="212" spans="1:23" s="30" customFormat="1" x14ac:dyDescent="0.25">
      <c r="A212" s="52" t="s">
        <v>377</v>
      </c>
      <c r="B212" s="30">
        <f>VLOOKUP($A212,'Infrastructure Pivot'!$A$5:$T$340,2,FALSE)</f>
        <v>331030</v>
      </c>
      <c r="C212" s="30">
        <f>VLOOKUP($A212,'Infrastructure Pivot'!$A$5:$T$340,3,FALSE)</f>
        <v>635</v>
      </c>
      <c r="D212" s="30" t="str">
        <f>VLOOKUP($A212,'Infrastructure Pivot'!$A$5:$T$340,4,FALSE)</f>
        <v>Akiak City Council</v>
      </c>
      <c r="E212" s="30" t="str">
        <f>VLOOKUP($A212,'Infrastructure Pivot'!$A$5:$T$340,5,FALSE)</f>
        <v>Akiak</v>
      </c>
      <c r="F212" s="30" t="str">
        <f>VLOOKUP($A212,'Infrastructure Pivot'!$A$5:$T$340,6,FALSE)</f>
        <v>Akiak_grid</v>
      </c>
      <c r="G212" s="30" t="str">
        <f>VLOOKUP($A212,'Infrastructure Pivot'!$A$5:$T$340,7,FALSE)</f>
        <v>Lower Yukon-Kuskokwim</v>
      </c>
      <c r="H212" s="52">
        <f>SUMIFS('Infrastructure Pivot'!$V$5:$V$340,'Infrastructure Pivot'!$A$5:$A$340,'Table 2.1a 2021--Compile'!$A212)</f>
        <v>0.92</v>
      </c>
      <c r="I212" s="52">
        <f>SUMIFS('Infrastructure Pivot'!$K$5:$K$340,'Infrastructure Pivot'!$A$5:$A$340,'Table 2.1a 2021--Compile'!$A212)+SUMIFS('Infrastructure Pivot'!$L$5:$L$340,'Infrastructure Pivot'!$A$5:$A$340,'Table 2.1a 2021--Compile'!$A212)+SUMIFS('Infrastructure Pivot'!$N$5:$N$340,'Infrastructure Pivot'!$A$5:$A$340,'Table 2.1a 2021--Compile'!$A212)+SUMIFS('Infrastructure Pivot'!$S$5:$S$340,'Infrastructure Pivot'!$A$5:$A$340,'Table 2.1a 2021--Compile'!$A212)</f>
        <v>0</v>
      </c>
      <c r="J212" s="52">
        <f>SUMIFS('Infrastructure Pivot'!$Q$5:$Q$340,'Infrastructure Pivot'!$A$5:$A$340,'Table 2.1a 2021--Compile'!$A212)</f>
        <v>0.92</v>
      </c>
      <c r="K212" s="52">
        <f>SUMIFS('Infrastructure Pivot'!$P$5:$P$340,'Infrastructure Pivot'!$A$5:$A$340,'Table 2.1a 2021--Compile'!$A212)</f>
        <v>0</v>
      </c>
      <c r="L212" s="52">
        <f>SUMIFS('Infrastructure Pivot'!$T$5:$T$340,'Infrastructure Pivot'!$A$5:$A$340,'Table 2.1a 2021--Compile'!$A212)</f>
        <v>0</v>
      </c>
      <c r="M212" s="52">
        <f>SUMIFS('Infrastructure Pivot'!$R$5:$R$340,'Infrastructure Pivot'!$A$5:$A$340,'Table 2.1a 2021--Compile'!$A212)</f>
        <v>0</v>
      </c>
      <c r="N212" s="52">
        <f>SUMIFS('Infrastructure Pivot'!$I$5:$I$340,'Infrastructure Pivot'!$A$5:$A$340,'Table 2.1a 2021--Compile'!$A212)</f>
        <v>0</v>
      </c>
      <c r="O212" s="52">
        <f>SUMIFS('Infrastructure Pivot'!$M$5:$M$340,'Infrastructure Pivot'!$A$5:$A$340,'Table 2.1a 2021--Compile'!$A212)</f>
        <v>0</v>
      </c>
      <c r="P212" s="52" t="str">
        <f>VLOOKUP($A212,'Infrastructure FINAL 2023-11-13'!$A$2:$Q$1148,17,FALSE)</f>
        <v>AEA PH Assessment</v>
      </c>
      <c r="Q212" s="30" t="str">
        <f>VLOOKUP(A212,Notes!$A$2:$F$272,6,FALSE)</f>
        <v/>
      </c>
      <c r="T212" s="53"/>
      <c r="U212" s="53"/>
      <c r="V212" s="53"/>
      <c r="W212" s="53"/>
    </row>
    <row r="213" spans="1:23" s="30" customFormat="1" x14ac:dyDescent="0.25">
      <c r="A213" s="52" t="s">
        <v>537</v>
      </c>
      <c r="B213" s="30">
        <f>VLOOKUP($A213,'Infrastructure Pivot'!$A$5:$T$340,2,FALSE)</f>
        <v>331870</v>
      </c>
      <c r="C213" s="30">
        <f>VLOOKUP($A213,'Infrastructure Pivot'!$A$5:$T$340,3,FALSE)</f>
        <v>658</v>
      </c>
      <c r="D213" s="30" t="str">
        <f>VLOOKUP($A213,'Infrastructure Pivot'!$A$5:$T$340,4,FALSE)</f>
        <v>Chignik Lagoon Power Utility</v>
      </c>
      <c r="E213" s="30" t="str">
        <f>VLOOKUP($A213,'Infrastructure Pivot'!$A$5:$T$340,5,FALSE)</f>
        <v>Chignik Lagoon</v>
      </c>
      <c r="F213" s="30" t="str">
        <f>VLOOKUP($A213,'Infrastructure Pivot'!$A$5:$T$340,6,FALSE)</f>
        <v>Chignik Lagoon_grid</v>
      </c>
      <c r="G213" s="30" t="str">
        <f>VLOOKUP($A213,'Infrastructure Pivot'!$A$5:$T$340,7,FALSE)</f>
        <v>Bristol Bay</v>
      </c>
      <c r="H213" s="52">
        <f>SUMIFS('Infrastructure Pivot'!$V$5:$V$340,'Infrastructure Pivot'!$A$5:$A$340,'Table 2.1a 2021--Compile'!$A213)</f>
        <v>0.66</v>
      </c>
      <c r="I213" s="52">
        <f>SUMIFS('Infrastructure Pivot'!$K$5:$K$340,'Infrastructure Pivot'!$A$5:$A$340,'Table 2.1a 2021--Compile'!$A213)+SUMIFS('Infrastructure Pivot'!$L$5:$L$340,'Infrastructure Pivot'!$A$5:$A$340,'Table 2.1a 2021--Compile'!$A213)+SUMIFS('Infrastructure Pivot'!$N$5:$N$340,'Infrastructure Pivot'!$A$5:$A$340,'Table 2.1a 2021--Compile'!$A213)+SUMIFS('Infrastructure Pivot'!$S$5:$S$340,'Infrastructure Pivot'!$A$5:$A$340,'Table 2.1a 2021--Compile'!$A213)</f>
        <v>0</v>
      </c>
      <c r="J213" s="52">
        <f>SUMIFS('Infrastructure Pivot'!$Q$5:$Q$340,'Infrastructure Pivot'!$A$5:$A$340,'Table 2.1a 2021--Compile'!$A213)</f>
        <v>0.49299999999999999</v>
      </c>
      <c r="K213" s="52">
        <f>SUMIFS('Infrastructure Pivot'!$P$5:$P$340,'Infrastructure Pivot'!$A$5:$A$340,'Table 2.1a 2021--Compile'!$A213)</f>
        <v>0.16700000000000001</v>
      </c>
      <c r="L213" s="52">
        <f>SUMIFS('Infrastructure Pivot'!$T$5:$T$340,'Infrastructure Pivot'!$A$5:$A$340,'Table 2.1a 2021--Compile'!$A213)</f>
        <v>0</v>
      </c>
      <c r="M213" s="52">
        <f>SUMIFS('Infrastructure Pivot'!$R$5:$R$340,'Infrastructure Pivot'!$A$5:$A$340,'Table 2.1a 2021--Compile'!$A213)</f>
        <v>0</v>
      </c>
      <c r="N213" s="52">
        <f>SUMIFS('Infrastructure Pivot'!$I$5:$I$340,'Infrastructure Pivot'!$A$5:$A$340,'Table 2.1a 2021--Compile'!$A213)</f>
        <v>0</v>
      </c>
      <c r="O213" s="52">
        <f>SUMIFS('Infrastructure Pivot'!$M$5:$M$340,'Infrastructure Pivot'!$A$5:$A$340,'Table 2.1a 2021--Compile'!$A213)</f>
        <v>0</v>
      </c>
      <c r="P213" s="52" t="str">
        <f>VLOOKUP($A213,'Infrastructure FINAL 2023-11-13'!$A$2:$Q$1148,17,FALSE)</f>
        <v>AEA</v>
      </c>
      <c r="Q213" s="30" t="str">
        <f>VLOOKUP(A213,Notes!$A$2:$F$272,6,FALSE)</f>
        <v/>
      </c>
      <c r="T213" s="53"/>
      <c r="U213" s="53"/>
      <c r="V213" s="53"/>
      <c r="W213" s="53"/>
    </row>
    <row r="214" spans="1:23" s="30" customFormat="1" x14ac:dyDescent="0.25">
      <c r="A214" s="52" t="s">
        <v>934</v>
      </c>
      <c r="B214" s="30">
        <f>VLOOKUP($A214,'Infrastructure Pivot'!$A$5:$T$340,2,FALSE)</f>
        <v>332470</v>
      </c>
      <c r="C214" s="30">
        <f>VLOOKUP($A214,'Infrastructure Pivot'!$A$5:$T$340,3,FALSE)</f>
        <v>659</v>
      </c>
      <c r="D214" s="30" t="str">
        <f>VLOOKUP($A214,'Infrastructure Pivot'!$A$5:$T$340,4,FALSE)</f>
        <v>Native Village of Perryville</v>
      </c>
      <c r="E214" s="30" t="str">
        <f>VLOOKUP($A214,'Infrastructure Pivot'!$A$5:$T$340,5,FALSE)</f>
        <v>Perryville</v>
      </c>
      <c r="F214" s="30" t="str">
        <f>VLOOKUP($A214,'Infrastructure Pivot'!$A$5:$T$340,6,FALSE)</f>
        <v>Perryville_grid</v>
      </c>
      <c r="G214" s="30" t="str">
        <f>VLOOKUP($A214,'Infrastructure Pivot'!$A$5:$T$340,7,FALSE)</f>
        <v>Bristol Bay</v>
      </c>
      <c r="H214" s="52">
        <f>SUMIFS('Infrastructure Pivot'!$V$5:$V$340,'Infrastructure Pivot'!$A$5:$A$340,'Table 2.1a 2021--Compile'!$A214)</f>
        <v>0.49800000000000005</v>
      </c>
      <c r="I214" s="52">
        <f>SUMIFS('Infrastructure Pivot'!$K$5:$K$340,'Infrastructure Pivot'!$A$5:$A$340,'Table 2.1a 2021--Compile'!$A214)+SUMIFS('Infrastructure Pivot'!$L$5:$L$340,'Infrastructure Pivot'!$A$5:$A$340,'Table 2.1a 2021--Compile'!$A214)+SUMIFS('Infrastructure Pivot'!$N$5:$N$340,'Infrastructure Pivot'!$A$5:$A$340,'Table 2.1a 2021--Compile'!$A214)+SUMIFS('Infrastructure Pivot'!$S$5:$S$340,'Infrastructure Pivot'!$A$5:$A$340,'Table 2.1a 2021--Compile'!$A214)</f>
        <v>0</v>
      </c>
      <c r="J214" s="52">
        <f>SUMIFS('Infrastructure Pivot'!$Q$5:$Q$340,'Infrastructure Pivot'!$A$5:$A$340,'Table 2.1a 2021--Compile'!$A214)</f>
        <v>0.47400000000000003</v>
      </c>
      <c r="K214" s="52">
        <f>SUMIFS('Infrastructure Pivot'!$P$5:$P$340,'Infrastructure Pivot'!$A$5:$A$340,'Table 2.1a 2021--Compile'!$A214)</f>
        <v>0</v>
      </c>
      <c r="L214" s="52">
        <f>SUMIFS('Infrastructure Pivot'!$T$5:$T$340,'Infrastructure Pivot'!$A$5:$A$340,'Table 2.1a 2021--Compile'!$A214)</f>
        <v>2.3999999999999997E-2</v>
      </c>
      <c r="M214" s="52">
        <f>SUMIFS('Infrastructure Pivot'!$R$5:$R$340,'Infrastructure Pivot'!$A$5:$A$340,'Table 2.1a 2021--Compile'!$A214)</f>
        <v>0</v>
      </c>
      <c r="N214" s="52">
        <f>SUMIFS('Infrastructure Pivot'!$I$5:$I$340,'Infrastructure Pivot'!$A$5:$A$340,'Table 2.1a 2021--Compile'!$A214)</f>
        <v>0</v>
      </c>
      <c r="O214" s="52">
        <f>SUMIFS('Infrastructure Pivot'!$M$5:$M$340,'Infrastructure Pivot'!$A$5:$A$340,'Table 2.1a 2021--Compile'!$A214)</f>
        <v>0</v>
      </c>
      <c r="P214" s="52" t="str">
        <f>VLOOKUP($A214,'Infrastructure FINAL 2023-11-13'!$A$2:$Q$1148,17,FALSE)</f>
        <v>AEA PH Assessment</v>
      </c>
      <c r="Q214" s="30" t="str">
        <f>VLOOKUP(A214,Notes!$A$2:$F$272,6,FALSE)</f>
        <v/>
      </c>
      <c r="T214" s="53"/>
      <c r="U214" s="53"/>
      <c r="V214" s="53"/>
      <c r="W214" s="53"/>
    </row>
    <row r="215" spans="1:23" s="30" customFormat="1" x14ac:dyDescent="0.25">
      <c r="A215" s="52" t="s">
        <v>773</v>
      </c>
      <c r="B215" s="30">
        <f>VLOOKUP($A215,'Infrastructure Pivot'!$A$5:$T$340,2,FALSE)</f>
        <v>332100</v>
      </c>
      <c r="C215" s="30">
        <f>VLOOKUP($A215,'Infrastructure Pivot'!$A$5:$T$340,3,FALSE)</f>
        <v>660</v>
      </c>
      <c r="D215" s="30" t="str">
        <f>VLOOKUP($A215,'Infrastructure Pivot'!$A$5:$T$340,4,FALSE)</f>
        <v>Kokhanok Village Council</v>
      </c>
      <c r="E215" s="30" t="str">
        <f>VLOOKUP($A215,'Infrastructure Pivot'!$A$5:$T$340,5,FALSE)</f>
        <v>Kokhanok</v>
      </c>
      <c r="F215" s="30" t="str">
        <f>VLOOKUP($A215,'Infrastructure Pivot'!$A$5:$T$340,6,FALSE)</f>
        <v>Kokhanok_grid</v>
      </c>
      <c r="G215" s="30" t="str">
        <f>VLOOKUP($A215,'Infrastructure Pivot'!$A$5:$T$340,7,FALSE)</f>
        <v>Bristol Bay</v>
      </c>
      <c r="H215" s="52">
        <f>SUMIFS('Infrastructure Pivot'!$V$5:$V$340,'Infrastructure Pivot'!$A$5:$A$340,'Table 2.1a 2021--Compile'!$A215)</f>
        <v>0.77200000000000002</v>
      </c>
      <c r="I215" s="52">
        <f>SUMIFS('Infrastructure Pivot'!$K$5:$K$340,'Infrastructure Pivot'!$A$5:$A$340,'Table 2.1a 2021--Compile'!$A215)+SUMIFS('Infrastructure Pivot'!$L$5:$L$340,'Infrastructure Pivot'!$A$5:$A$340,'Table 2.1a 2021--Compile'!$A215)+SUMIFS('Infrastructure Pivot'!$N$5:$N$340,'Infrastructure Pivot'!$A$5:$A$340,'Table 2.1a 2021--Compile'!$A215)+SUMIFS('Infrastructure Pivot'!$S$5:$S$340,'Infrastructure Pivot'!$A$5:$A$340,'Table 2.1a 2021--Compile'!$A215)</f>
        <v>0</v>
      </c>
      <c r="J215" s="52">
        <f>SUMIFS('Infrastructure Pivot'!$Q$5:$Q$340,'Infrastructure Pivot'!$A$5:$A$340,'Table 2.1a 2021--Compile'!$A215)</f>
        <v>0.58200000000000007</v>
      </c>
      <c r="K215" s="52">
        <f>SUMIFS('Infrastructure Pivot'!$P$5:$P$340,'Infrastructure Pivot'!$A$5:$A$340,'Table 2.1a 2021--Compile'!$A215)</f>
        <v>0</v>
      </c>
      <c r="L215" s="52">
        <f>SUMIFS('Infrastructure Pivot'!$T$5:$T$340,'Infrastructure Pivot'!$A$5:$A$340,'Table 2.1a 2021--Compile'!$A215)</f>
        <v>0.19</v>
      </c>
      <c r="M215" s="52">
        <f>SUMIFS('Infrastructure Pivot'!$R$5:$R$340,'Infrastructure Pivot'!$A$5:$A$340,'Table 2.1a 2021--Compile'!$A215)</f>
        <v>0</v>
      </c>
      <c r="N215" s="52">
        <f>SUMIFS('Infrastructure Pivot'!$I$5:$I$340,'Infrastructure Pivot'!$A$5:$A$340,'Table 2.1a 2021--Compile'!$A215)</f>
        <v>0</v>
      </c>
      <c r="O215" s="52">
        <f>SUMIFS('Infrastructure Pivot'!$M$5:$M$340,'Infrastructure Pivot'!$A$5:$A$340,'Table 2.1a 2021--Compile'!$A215)</f>
        <v>0</v>
      </c>
      <c r="P215" s="52" t="str">
        <f>VLOOKUP($A215,'Infrastructure FINAL 2023-11-13'!$A$2:$Q$1148,17,FALSE)</f>
        <v>AEA PH Assessment</v>
      </c>
      <c r="Q215" s="30" t="str">
        <f>VLOOKUP(A215,Notes!$A$2:$F$272,6,FALSE)</f>
        <v/>
      </c>
      <c r="T215" s="53"/>
      <c r="U215" s="53"/>
      <c r="V215" s="53"/>
      <c r="W215" s="53"/>
    </row>
    <row r="216" spans="1:23" s="30" customFormat="1" x14ac:dyDescent="0.25">
      <c r="A216" s="52" t="s">
        <v>777</v>
      </c>
      <c r="B216" s="30">
        <f>VLOOKUP($A216,'Infrastructure Pivot'!$A$5:$T$340,2,FALSE)</f>
        <v>332110</v>
      </c>
      <c r="C216" s="30">
        <f>VLOOKUP($A216,'Infrastructure Pivot'!$A$5:$T$340,3,FALSE)</f>
        <v>661</v>
      </c>
      <c r="D216" s="30" t="str">
        <f>VLOOKUP($A216,'Infrastructure Pivot'!$A$5:$T$340,4,FALSE)</f>
        <v>New Koliganek Village Council</v>
      </c>
      <c r="E216" s="30" t="str">
        <f>VLOOKUP($A216,'Infrastructure Pivot'!$A$5:$T$340,5,FALSE)</f>
        <v>Koliganek</v>
      </c>
      <c r="F216" s="30" t="str">
        <f>VLOOKUP($A216,'Infrastructure Pivot'!$A$5:$T$340,6,FALSE)</f>
        <v>Koliganek_grid</v>
      </c>
      <c r="G216" s="30" t="str">
        <f>VLOOKUP($A216,'Infrastructure Pivot'!$A$5:$T$340,7,FALSE)</f>
        <v>Bristol Bay</v>
      </c>
      <c r="H216" s="52">
        <f>SUMIFS('Infrastructure Pivot'!$V$5:$V$340,'Infrastructure Pivot'!$A$5:$A$340,'Table 2.1a 2021--Compile'!$A216)</f>
        <v>0.70200000000000007</v>
      </c>
      <c r="I216" s="52">
        <f>SUMIFS('Infrastructure Pivot'!$K$5:$K$340,'Infrastructure Pivot'!$A$5:$A$340,'Table 2.1a 2021--Compile'!$A216)+SUMIFS('Infrastructure Pivot'!$L$5:$L$340,'Infrastructure Pivot'!$A$5:$A$340,'Table 2.1a 2021--Compile'!$A216)+SUMIFS('Infrastructure Pivot'!$N$5:$N$340,'Infrastructure Pivot'!$A$5:$A$340,'Table 2.1a 2021--Compile'!$A216)+SUMIFS('Infrastructure Pivot'!$S$5:$S$340,'Infrastructure Pivot'!$A$5:$A$340,'Table 2.1a 2021--Compile'!$A216)</f>
        <v>0</v>
      </c>
      <c r="J216" s="52">
        <f>SUMIFS('Infrastructure Pivot'!$Q$5:$Q$340,'Infrastructure Pivot'!$A$5:$A$340,'Table 2.1a 2021--Compile'!$A216)</f>
        <v>0.70200000000000007</v>
      </c>
      <c r="K216" s="52">
        <f>SUMIFS('Infrastructure Pivot'!$P$5:$P$340,'Infrastructure Pivot'!$A$5:$A$340,'Table 2.1a 2021--Compile'!$A216)</f>
        <v>0</v>
      </c>
      <c r="L216" s="52">
        <f>SUMIFS('Infrastructure Pivot'!$T$5:$T$340,'Infrastructure Pivot'!$A$5:$A$340,'Table 2.1a 2021--Compile'!$A216)</f>
        <v>0</v>
      </c>
      <c r="M216" s="52">
        <f>SUMIFS('Infrastructure Pivot'!$R$5:$R$340,'Infrastructure Pivot'!$A$5:$A$340,'Table 2.1a 2021--Compile'!$A216)</f>
        <v>0</v>
      </c>
      <c r="N216" s="52">
        <f>SUMIFS('Infrastructure Pivot'!$I$5:$I$340,'Infrastructure Pivot'!$A$5:$A$340,'Table 2.1a 2021--Compile'!$A216)</f>
        <v>0</v>
      </c>
      <c r="O216" s="52">
        <f>SUMIFS('Infrastructure Pivot'!$M$5:$M$340,'Infrastructure Pivot'!$A$5:$A$340,'Table 2.1a 2021--Compile'!$A216)</f>
        <v>0</v>
      </c>
      <c r="P216" s="52" t="str">
        <f>VLOOKUP($A216,'Infrastructure FINAL 2023-11-13'!$A$2:$Q$1148,17,FALSE)</f>
        <v>AEA PH Assessment</v>
      </c>
      <c r="Q216" s="30" t="str">
        <f>VLOOKUP(A216,Notes!$A$2:$F$272,6,FALSE)</f>
        <v/>
      </c>
      <c r="T216" s="53"/>
      <c r="U216" s="53"/>
      <c r="V216" s="53"/>
      <c r="W216" s="53"/>
    </row>
    <row r="217" spans="1:23" s="30" customFormat="1" x14ac:dyDescent="0.25">
      <c r="A217" s="52" t="s">
        <v>926</v>
      </c>
      <c r="B217" s="30">
        <f>VLOOKUP($A217,'Infrastructure Pivot'!$A$5:$T$340,2,FALSE)</f>
        <v>332450</v>
      </c>
      <c r="C217" s="30">
        <f>VLOOKUP($A217,'Infrastructure Pivot'!$A$5:$T$340,3,FALSE)</f>
        <v>662</v>
      </c>
      <c r="D217" s="30" t="str">
        <f>VLOOKUP($A217,'Infrastructure Pivot'!$A$5:$T$340,4,FALSE)</f>
        <v>Pedro Bay Village Council</v>
      </c>
      <c r="E217" s="30" t="str">
        <f>VLOOKUP($A217,'Infrastructure Pivot'!$A$5:$T$340,5,FALSE)</f>
        <v>Pedro Bay</v>
      </c>
      <c r="F217" s="30" t="str">
        <f>VLOOKUP($A217,'Infrastructure Pivot'!$A$5:$T$340,6,FALSE)</f>
        <v>Pedro Bay_grid</v>
      </c>
      <c r="G217" s="30" t="str">
        <f>VLOOKUP($A217,'Infrastructure Pivot'!$A$5:$T$340,7,FALSE)</f>
        <v>Bristol Bay</v>
      </c>
      <c r="H217" s="52">
        <f>SUMIFS('Infrastructure Pivot'!$V$5:$V$340,'Infrastructure Pivot'!$A$5:$A$340,'Table 2.1a 2021--Compile'!$A217)</f>
        <v>0.219</v>
      </c>
      <c r="I217" s="52">
        <f>SUMIFS('Infrastructure Pivot'!$K$5:$K$340,'Infrastructure Pivot'!$A$5:$A$340,'Table 2.1a 2021--Compile'!$A217)+SUMIFS('Infrastructure Pivot'!$L$5:$L$340,'Infrastructure Pivot'!$A$5:$A$340,'Table 2.1a 2021--Compile'!$A217)+SUMIFS('Infrastructure Pivot'!$N$5:$N$340,'Infrastructure Pivot'!$A$5:$A$340,'Table 2.1a 2021--Compile'!$A217)+SUMIFS('Infrastructure Pivot'!$S$5:$S$340,'Infrastructure Pivot'!$A$5:$A$340,'Table 2.1a 2021--Compile'!$A217)</f>
        <v>0</v>
      </c>
      <c r="J217" s="52">
        <f>SUMIFS('Infrastructure Pivot'!$Q$5:$Q$340,'Infrastructure Pivot'!$A$5:$A$340,'Table 2.1a 2021--Compile'!$A217)</f>
        <v>0.219</v>
      </c>
      <c r="K217" s="52">
        <f>SUMIFS('Infrastructure Pivot'!$P$5:$P$340,'Infrastructure Pivot'!$A$5:$A$340,'Table 2.1a 2021--Compile'!$A217)</f>
        <v>0</v>
      </c>
      <c r="L217" s="52">
        <f>SUMIFS('Infrastructure Pivot'!$T$5:$T$340,'Infrastructure Pivot'!$A$5:$A$340,'Table 2.1a 2021--Compile'!$A217)</f>
        <v>0</v>
      </c>
      <c r="M217" s="52">
        <f>SUMIFS('Infrastructure Pivot'!$R$5:$R$340,'Infrastructure Pivot'!$A$5:$A$340,'Table 2.1a 2021--Compile'!$A217)</f>
        <v>0</v>
      </c>
      <c r="N217" s="52">
        <f>SUMIFS('Infrastructure Pivot'!$I$5:$I$340,'Infrastructure Pivot'!$A$5:$A$340,'Table 2.1a 2021--Compile'!$A217)</f>
        <v>0</v>
      </c>
      <c r="O217" s="52">
        <f>SUMIFS('Infrastructure Pivot'!$M$5:$M$340,'Infrastructure Pivot'!$A$5:$A$340,'Table 2.1a 2021--Compile'!$A217)</f>
        <v>0</v>
      </c>
      <c r="P217" s="52" t="str">
        <f>VLOOKUP($A217,'Infrastructure FINAL 2023-11-13'!$A$2:$Q$1148,17,FALSE)</f>
        <v>AEA PH Assessment</v>
      </c>
      <c r="Q217" s="30" t="str">
        <f>VLOOKUP(A217,Notes!$A$2:$F$272,6,FALSE)</f>
        <v/>
      </c>
      <c r="T217" s="53"/>
      <c r="U217" s="53"/>
      <c r="V217" s="53"/>
      <c r="W217" s="53"/>
    </row>
    <row r="218" spans="1:23" s="30" customFormat="1" x14ac:dyDescent="0.25">
      <c r="A218" s="52" t="s">
        <v>1133</v>
      </c>
      <c r="B218" s="30">
        <f>VLOOKUP($A218,'Infrastructure Pivot'!$A$5:$T$340,2,FALSE)</f>
        <v>332880</v>
      </c>
      <c r="C218" s="30">
        <f>VLOOKUP($A218,'Infrastructure Pivot'!$A$5:$T$340,3,FALSE)</f>
        <v>663</v>
      </c>
      <c r="D218" s="30" t="str">
        <f>VLOOKUP($A218,'Infrastructure Pivot'!$A$5:$T$340,4,FALSE)</f>
        <v>Venetie Village Electric</v>
      </c>
      <c r="E218" s="30" t="str">
        <f>VLOOKUP($A218,'Infrastructure Pivot'!$A$5:$T$340,5,FALSE)</f>
        <v>Venetie</v>
      </c>
      <c r="F218" s="30" t="str">
        <f>VLOOKUP($A218,'Infrastructure Pivot'!$A$5:$T$340,6,FALSE)</f>
        <v>Venetie_grid</v>
      </c>
      <c r="G218" s="30" t="str">
        <f>VLOOKUP($A218,'Infrastructure Pivot'!$A$5:$T$340,7,FALSE)</f>
        <v>Yukon-Koyukuk/Upper Tanana</v>
      </c>
      <c r="H218" s="52">
        <f>SUMIFS('Infrastructure Pivot'!$V$5:$V$340,'Infrastructure Pivot'!$A$5:$A$340,'Table 2.1a 2021--Compile'!$A218)</f>
        <v>0.495</v>
      </c>
      <c r="I218" s="52">
        <f>SUMIFS('Infrastructure Pivot'!$K$5:$K$340,'Infrastructure Pivot'!$A$5:$A$340,'Table 2.1a 2021--Compile'!$A218)+SUMIFS('Infrastructure Pivot'!$L$5:$L$340,'Infrastructure Pivot'!$A$5:$A$340,'Table 2.1a 2021--Compile'!$A218)+SUMIFS('Infrastructure Pivot'!$N$5:$N$340,'Infrastructure Pivot'!$A$5:$A$340,'Table 2.1a 2021--Compile'!$A218)+SUMIFS('Infrastructure Pivot'!$S$5:$S$340,'Infrastructure Pivot'!$A$5:$A$340,'Table 2.1a 2021--Compile'!$A218)</f>
        <v>0</v>
      </c>
      <c r="J218" s="52">
        <f>SUMIFS('Infrastructure Pivot'!$Q$5:$Q$340,'Infrastructure Pivot'!$A$5:$A$340,'Table 2.1a 2021--Compile'!$A218)</f>
        <v>0.495</v>
      </c>
      <c r="K218" s="52">
        <f>SUMIFS('Infrastructure Pivot'!$P$5:$P$340,'Infrastructure Pivot'!$A$5:$A$340,'Table 2.1a 2021--Compile'!$A218)</f>
        <v>0</v>
      </c>
      <c r="L218" s="52">
        <f>SUMIFS('Infrastructure Pivot'!$T$5:$T$340,'Infrastructure Pivot'!$A$5:$A$340,'Table 2.1a 2021--Compile'!$A218)</f>
        <v>0</v>
      </c>
      <c r="M218" s="52">
        <f>SUMIFS('Infrastructure Pivot'!$R$5:$R$340,'Infrastructure Pivot'!$A$5:$A$340,'Table 2.1a 2021--Compile'!$A218)</f>
        <v>0</v>
      </c>
      <c r="N218" s="52">
        <f>SUMIFS('Infrastructure Pivot'!$I$5:$I$340,'Infrastructure Pivot'!$A$5:$A$340,'Table 2.1a 2021--Compile'!$A218)</f>
        <v>0</v>
      </c>
      <c r="O218" s="52">
        <f>SUMIFS('Infrastructure Pivot'!$M$5:$M$340,'Infrastructure Pivot'!$A$5:$A$340,'Table 2.1a 2021--Compile'!$A218)</f>
        <v>0</v>
      </c>
      <c r="P218" s="52" t="str">
        <f>VLOOKUP($A218,'Infrastructure FINAL 2023-11-13'!$A$2:$Q$1148,17,FALSE)</f>
        <v>AEA PH Assessment</v>
      </c>
      <c r="T218" s="53"/>
      <c r="U218" s="53"/>
      <c r="V218" s="53"/>
      <c r="W218" s="53"/>
    </row>
    <row r="219" spans="1:23" s="30" customFormat="1" x14ac:dyDescent="0.25">
      <c r="A219" s="52" t="s">
        <v>1098</v>
      </c>
      <c r="B219" s="30">
        <f>VLOOKUP($A219,'Infrastructure Pivot'!$A$5:$T$340,2,FALSE)</f>
        <v>332710</v>
      </c>
      <c r="C219" s="30">
        <f>VLOOKUP($A219,'Infrastructure Pivot'!$A$5:$T$340,3,FALSE)</f>
        <v>664</v>
      </c>
      <c r="D219" s="30" t="str">
        <f>VLOOKUP($A219,'Infrastructure Pivot'!$A$5:$T$340,4,FALSE)</f>
        <v>Tuluksak Traditional</v>
      </c>
      <c r="E219" s="30" t="str">
        <f>VLOOKUP($A219,'Infrastructure Pivot'!$A$5:$T$340,5,FALSE)</f>
        <v>Tuluksak</v>
      </c>
      <c r="F219" s="30" t="str">
        <f>VLOOKUP($A219,'Infrastructure Pivot'!$A$5:$T$340,6,FALSE)</f>
        <v>Tuluksak_grid</v>
      </c>
      <c r="G219" s="30" t="str">
        <f>VLOOKUP($A219,'Infrastructure Pivot'!$A$5:$T$340,7,FALSE)</f>
        <v>Lower Yukon-Kuskokwim</v>
      </c>
      <c r="H219" s="52">
        <f>SUMIFS('Infrastructure Pivot'!$V$5:$V$340,'Infrastructure Pivot'!$A$5:$A$340,'Table 2.1a 2021--Compile'!$A219)</f>
        <v>0.44999999999999996</v>
      </c>
      <c r="I219" s="52">
        <f>SUMIFS('Infrastructure Pivot'!$K$5:$K$340,'Infrastructure Pivot'!$A$5:$A$340,'Table 2.1a 2021--Compile'!$A219)+SUMIFS('Infrastructure Pivot'!$L$5:$L$340,'Infrastructure Pivot'!$A$5:$A$340,'Table 2.1a 2021--Compile'!$A219)+SUMIFS('Infrastructure Pivot'!$N$5:$N$340,'Infrastructure Pivot'!$A$5:$A$340,'Table 2.1a 2021--Compile'!$A219)+SUMIFS('Infrastructure Pivot'!$S$5:$S$340,'Infrastructure Pivot'!$A$5:$A$340,'Table 2.1a 2021--Compile'!$A219)</f>
        <v>0</v>
      </c>
      <c r="J219" s="52">
        <f>SUMIFS('Infrastructure Pivot'!$Q$5:$Q$340,'Infrastructure Pivot'!$A$5:$A$340,'Table 2.1a 2021--Compile'!$A219)</f>
        <v>0.44999999999999996</v>
      </c>
      <c r="K219" s="52">
        <f>SUMIFS('Infrastructure Pivot'!$P$5:$P$340,'Infrastructure Pivot'!$A$5:$A$340,'Table 2.1a 2021--Compile'!$A219)</f>
        <v>0</v>
      </c>
      <c r="L219" s="52">
        <f>SUMIFS('Infrastructure Pivot'!$T$5:$T$340,'Infrastructure Pivot'!$A$5:$A$340,'Table 2.1a 2021--Compile'!$A219)</f>
        <v>0</v>
      </c>
      <c r="M219" s="52">
        <f>SUMIFS('Infrastructure Pivot'!$R$5:$R$340,'Infrastructure Pivot'!$A$5:$A$340,'Table 2.1a 2021--Compile'!$A219)</f>
        <v>0</v>
      </c>
      <c r="N219" s="52">
        <f>SUMIFS('Infrastructure Pivot'!$I$5:$I$340,'Infrastructure Pivot'!$A$5:$A$340,'Table 2.1a 2021--Compile'!$A219)</f>
        <v>0</v>
      </c>
      <c r="O219" s="52">
        <f>SUMIFS('Infrastructure Pivot'!$M$5:$M$340,'Infrastructure Pivot'!$A$5:$A$340,'Table 2.1a 2021--Compile'!$A219)</f>
        <v>0</v>
      </c>
      <c r="P219" s="52" t="str">
        <f>VLOOKUP($A219,'Infrastructure FINAL 2023-11-13'!$A$2:$Q$1148,17,FALSE)</f>
        <v>AEA PH Assessment</v>
      </c>
      <c r="T219" s="53"/>
      <c r="U219" s="53"/>
      <c r="V219" s="53"/>
      <c r="W219" s="53"/>
    </row>
    <row r="220" spans="1:23" s="30" customFormat="1" x14ac:dyDescent="0.25">
      <c r="A220" s="52" t="s">
        <v>716</v>
      </c>
      <c r="B220" s="30">
        <f>VLOOKUP($A220,'Infrastructure Pivot'!$A$5:$T$340,2,FALSE)</f>
        <v>332040</v>
      </c>
      <c r="C220" s="30">
        <f>VLOOKUP($A220,'Infrastructure Pivot'!$A$5:$T$340,3,FALSE)</f>
        <v>681</v>
      </c>
      <c r="D220" s="30" t="str">
        <f>VLOOKUP($A220,'Infrastructure Pivot'!$A$5:$T$340,4,FALSE)</f>
        <v>Igiugig Electric Company</v>
      </c>
      <c r="E220" s="30" t="str">
        <f>VLOOKUP($A220,'Infrastructure Pivot'!$A$5:$T$340,5,FALSE)</f>
        <v>Igiugig</v>
      </c>
      <c r="F220" s="30" t="str">
        <f>VLOOKUP($A220,'Infrastructure Pivot'!$A$5:$T$340,6,FALSE)</f>
        <v>Igiugig_grid</v>
      </c>
      <c r="G220" s="30" t="str">
        <f>VLOOKUP($A220,'Infrastructure Pivot'!$A$5:$T$340,7,FALSE)</f>
        <v>Bristol Bay</v>
      </c>
      <c r="H220" s="52">
        <f>SUMIFS('Infrastructure Pivot'!$V$5:$V$340,'Infrastructure Pivot'!$A$5:$A$340,'Table 2.1a 2021--Compile'!$A220)</f>
        <v>0.36100000000000004</v>
      </c>
      <c r="I220" s="52">
        <f>SUMIFS('Infrastructure Pivot'!$K$5:$K$340,'Infrastructure Pivot'!$A$5:$A$340,'Table 2.1a 2021--Compile'!$A220)+SUMIFS('Infrastructure Pivot'!$L$5:$L$340,'Infrastructure Pivot'!$A$5:$A$340,'Table 2.1a 2021--Compile'!$A220)+SUMIFS('Infrastructure Pivot'!$N$5:$N$340,'Infrastructure Pivot'!$A$5:$A$340,'Table 2.1a 2021--Compile'!$A220)+SUMIFS('Infrastructure Pivot'!$S$5:$S$340,'Infrastructure Pivot'!$A$5:$A$340,'Table 2.1a 2021--Compile'!$A220)</f>
        <v>0</v>
      </c>
      <c r="J220" s="52">
        <f>SUMIFS('Infrastructure Pivot'!$Q$5:$Q$340,'Infrastructure Pivot'!$A$5:$A$340,'Table 2.1a 2021--Compile'!$A220)</f>
        <v>0.20100000000000001</v>
      </c>
      <c r="K220" s="52">
        <f>SUMIFS('Infrastructure Pivot'!$P$5:$P$340,'Infrastructure Pivot'!$A$5:$A$340,'Table 2.1a 2021--Compile'!$A220)</f>
        <v>0</v>
      </c>
      <c r="L220" s="52">
        <f>SUMIFS('Infrastructure Pivot'!$T$5:$T$340,'Infrastructure Pivot'!$A$5:$A$340,'Table 2.1a 2021--Compile'!$A220)</f>
        <v>0</v>
      </c>
      <c r="M220" s="52">
        <f>SUMIFS('Infrastructure Pivot'!$R$5:$R$340,'Infrastructure Pivot'!$A$5:$A$340,'Table 2.1a 2021--Compile'!$A220)</f>
        <v>0</v>
      </c>
      <c r="N220" s="52">
        <f>SUMIFS('Infrastructure Pivot'!$I$5:$I$340,'Infrastructure Pivot'!$A$5:$A$340,'Table 2.1a 2021--Compile'!$A220)</f>
        <v>0.125</v>
      </c>
      <c r="O220" s="52">
        <f>SUMIFS('Infrastructure Pivot'!$M$5:$M$340,'Infrastructure Pivot'!$A$5:$A$340,'Table 2.1a 2021--Compile'!$A220)</f>
        <v>0</v>
      </c>
      <c r="P220" s="52" t="str">
        <f>VLOOKUP($A220,'Infrastructure FINAL 2023-11-13'!$A$2:$Q$1148,17,FALSE)</f>
        <v>DOE</v>
      </c>
      <c r="Q220" s="30" t="str">
        <f>VLOOKUP(A220,Notes!$A$2:$F$272,6,FALSE)</f>
        <v/>
      </c>
      <c r="T220" s="53"/>
      <c r="U220" s="53"/>
      <c r="V220" s="53"/>
      <c r="W220" s="53"/>
    </row>
    <row r="221" spans="1:23" s="30" customFormat="1" x14ac:dyDescent="0.25">
      <c r="A221" s="52" t="s">
        <v>515</v>
      </c>
      <c r="B221" s="30">
        <f>VLOOKUP($A221,'Infrastructure Pivot'!$A$5:$T$340,2,FALSE)</f>
        <v>331840</v>
      </c>
      <c r="C221" s="30">
        <f>VLOOKUP($A221,'Infrastructure Pivot'!$A$5:$T$340,3,FALSE)</f>
        <v>682</v>
      </c>
      <c r="D221" s="30" t="str">
        <f>VLOOKUP($A221,'Infrastructure Pivot'!$A$5:$T$340,4,FALSE)</f>
        <v>Chalkyitsik Village Council</v>
      </c>
      <c r="E221" s="30" t="str">
        <f>VLOOKUP($A221,'Infrastructure Pivot'!$A$5:$T$340,5,FALSE)</f>
        <v>Chalkyitsik</v>
      </c>
      <c r="F221" s="30" t="str">
        <f>VLOOKUP($A221,'Infrastructure Pivot'!$A$5:$T$340,6,FALSE)</f>
        <v>Chalkyitsik_grid</v>
      </c>
      <c r="G221" s="30" t="str">
        <f>VLOOKUP($A221,'Infrastructure Pivot'!$A$5:$T$340,7,FALSE)</f>
        <v>Yukon-Koyukuk/Upper Tanana</v>
      </c>
      <c r="H221" s="52">
        <f>SUMIFS('Infrastructure Pivot'!$V$5:$V$340,'Infrastructure Pivot'!$A$5:$A$340,'Table 2.1a 2021--Compile'!$A221)</f>
        <v>0.32700000000000001</v>
      </c>
      <c r="I221" s="52">
        <f>SUMIFS('Infrastructure Pivot'!$K$5:$K$340,'Infrastructure Pivot'!$A$5:$A$340,'Table 2.1a 2021--Compile'!$A221)+SUMIFS('Infrastructure Pivot'!$L$5:$L$340,'Infrastructure Pivot'!$A$5:$A$340,'Table 2.1a 2021--Compile'!$A221)+SUMIFS('Infrastructure Pivot'!$N$5:$N$340,'Infrastructure Pivot'!$A$5:$A$340,'Table 2.1a 2021--Compile'!$A221)+SUMIFS('Infrastructure Pivot'!$S$5:$S$340,'Infrastructure Pivot'!$A$5:$A$340,'Table 2.1a 2021--Compile'!$A221)</f>
        <v>0</v>
      </c>
      <c r="J221" s="52">
        <f>SUMIFS('Infrastructure Pivot'!$Q$5:$Q$340,'Infrastructure Pivot'!$A$5:$A$340,'Table 2.1a 2021--Compile'!$A221)</f>
        <v>0.32700000000000001</v>
      </c>
      <c r="K221" s="52">
        <f>SUMIFS('Infrastructure Pivot'!$P$5:$P$340,'Infrastructure Pivot'!$A$5:$A$340,'Table 2.1a 2021--Compile'!$A221)</f>
        <v>0</v>
      </c>
      <c r="L221" s="52">
        <f>SUMIFS('Infrastructure Pivot'!$T$5:$T$340,'Infrastructure Pivot'!$A$5:$A$340,'Table 2.1a 2021--Compile'!$A221)</f>
        <v>0</v>
      </c>
      <c r="M221" s="52">
        <f>SUMIFS('Infrastructure Pivot'!$R$5:$R$340,'Infrastructure Pivot'!$A$5:$A$340,'Table 2.1a 2021--Compile'!$A221)</f>
        <v>0</v>
      </c>
      <c r="N221" s="52">
        <f>SUMIFS('Infrastructure Pivot'!$I$5:$I$340,'Infrastructure Pivot'!$A$5:$A$340,'Table 2.1a 2021--Compile'!$A221)</f>
        <v>0</v>
      </c>
      <c r="O221" s="52">
        <f>SUMIFS('Infrastructure Pivot'!$M$5:$M$340,'Infrastructure Pivot'!$A$5:$A$340,'Table 2.1a 2021--Compile'!$A221)</f>
        <v>0</v>
      </c>
      <c r="P221" s="52" t="str">
        <f>VLOOKUP($A221,'Infrastructure FINAL 2023-11-13'!$A$2:$Q$1148,17,FALSE)</f>
        <v>AEA PH Assessment</v>
      </c>
      <c r="Q221" s="30" t="str">
        <f>VLOOKUP(A221,Notes!$A$2:$F$272,6,FALSE)</f>
        <v/>
      </c>
      <c r="T221" s="53"/>
      <c r="U221" s="53"/>
      <c r="V221" s="53"/>
      <c r="W221" s="53"/>
    </row>
    <row r="222" spans="1:23" s="30" customFormat="1" x14ac:dyDescent="0.25">
      <c r="A222" s="52" t="s">
        <v>740</v>
      </c>
      <c r="B222" s="30">
        <f>VLOOKUP($A222,'Infrastructure Pivot'!$A$5:$T$340,2,FALSE)</f>
        <v>331740</v>
      </c>
      <c r="C222" s="30">
        <f>VLOOKUP($A222,'Infrastructure Pivot'!$A$5:$T$340,3,FALSE)</f>
        <v>683</v>
      </c>
      <c r="D222" s="30" t="str">
        <f>VLOOKUP($A222,'Infrastructure Pivot'!$A$5:$T$340,4,FALSE)</f>
        <v>Alutiiq Power Company</v>
      </c>
      <c r="E222" s="30" t="str">
        <f>VLOOKUP($A222,'Infrastructure Pivot'!$A$5:$T$340,5,FALSE)</f>
        <v>Karluk</v>
      </c>
      <c r="F222" s="30" t="str">
        <f>VLOOKUP($A222,'Infrastructure Pivot'!$A$5:$T$340,6,FALSE)</f>
        <v>Karluk_grid</v>
      </c>
      <c r="G222" s="30" t="str">
        <f>VLOOKUP($A222,'Infrastructure Pivot'!$A$5:$T$340,7,FALSE)</f>
        <v>Kodiak</v>
      </c>
      <c r="H222" s="52">
        <f>SUMIFS('Infrastructure Pivot'!$V$5:$V$340,'Infrastructure Pivot'!$A$5:$A$340,'Table 2.1a 2021--Compile'!$A222)</f>
        <v>0.2</v>
      </c>
      <c r="I222" s="52">
        <f>SUMIFS('Infrastructure Pivot'!$K$5:$K$340,'Infrastructure Pivot'!$A$5:$A$340,'Table 2.1a 2021--Compile'!$A222)+SUMIFS('Infrastructure Pivot'!$L$5:$L$340,'Infrastructure Pivot'!$A$5:$A$340,'Table 2.1a 2021--Compile'!$A222)+SUMIFS('Infrastructure Pivot'!$N$5:$N$340,'Infrastructure Pivot'!$A$5:$A$340,'Table 2.1a 2021--Compile'!$A222)+SUMIFS('Infrastructure Pivot'!$S$5:$S$340,'Infrastructure Pivot'!$A$5:$A$340,'Table 2.1a 2021--Compile'!$A222)</f>
        <v>0</v>
      </c>
      <c r="J222" s="52">
        <f>SUMIFS('Infrastructure Pivot'!$Q$5:$Q$340,'Infrastructure Pivot'!$A$5:$A$340,'Table 2.1a 2021--Compile'!$A222)</f>
        <v>0.2</v>
      </c>
      <c r="K222" s="52">
        <f>SUMIFS('Infrastructure Pivot'!$P$5:$P$340,'Infrastructure Pivot'!$A$5:$A$340,'Table 2.1a 2021--Compile'!$A222)</f>
        <v>0</v>
      </c>
      <c r="L222" s="52">
        <f>SUMIFS('Infrastructure Pivot'!$T$5:$T$340,'Infrastructure Pivot'!$A$5:$A$340,'Table 2.1a 2021--Compile'!$A222)</f>
        <v>0</v>
      </c>
      <c r="M222" s="52">
        <f>SUMIFS('Infrastructure Pivot'!$R$5:$R$340,'Infrastructure Pivot'!$A$5:$A$340,'Table 2.1a 2021--Compile'!$A222)</f>
        <v>0</v>
      </c>
      <c r="N222" s="52">
        <f>SUMIFS('Infrastructure Pivot'!$I$5:$I$340,'Infrastructure Pivot'!$A$5:$A$340,'Table 2.1a 2021--Compile'!$A222)</f>
        <v>0</v>
      </c>
      <c r="O222" s="52">
        <f>SUMIFS('Infrastructure Pivot'!$M$5:$M$340,'Infrastructure Pivot'!$A$5:$A$340,'Table 2.1a 2021--Compile'!$A222)</f>
        <v>0</v>
      </c>
      <c r="P222" s="52" t="str">
        <f>VLOOKUP($A222,'Infrastructure FINAL 2023-11-13'!$A$2:$Q$1148,17,FALSE)</f>
        <v>AEA PH Assessment</v>
      </c>
      <c r="Q222" s="30" t="str">
        <f>VLOOKUP(A222,Notes!$A$2:$F$272,6,FALSE)</f>
        <v/>
      </c>
      <c r="T222" s="53"/>
      <c r="U222" s="53"/>
      <c r="V222" s="53"/>
      <c r="W222" s="53"/>
    </row>
    <row r="223" spans="1:23" s="30" customFormat="1" x14ac:dyDescent="0.25">
      <c r="A223" s="52" t="s">
        <v>523</v>
      </c>
      <c r="B223" s="30">
        <f>VLOOKUP($A223,'Infrastructure Pivot'!$A$5:$T$340,2,FALSE)</f>
        <v>331850</v>
      </c>
      <c r="C223" s="30">
        <f>VLOOKUP($A223,'Infrastructure Pivot'!$A$5:$T$340,3,FALSE)</f>
        <v>686</v>
      </c>
      <c r="D223" s="30" t="str">
        <f>VLOOKUP($A223,'Infrastructure Pivot'!$A$5:$T$340,4,FALSE)</f>
        <v>Chenega Ira Council</v>
      </c>
      <c r="E223" s="30" t="str">
        <f>VLOOKUP($A223,'Infrastructure Pivot'!$A$5:$T$340,5,FALSE)</f>
        <v>Chenega Bay</v>
      </c>
      <c r="F223" s="30" t="str">
        <f>VLOOKUP($A223,'Infrastructure Pivot'!$A$5:$T$340,6,FALSE)</f>
        <v>Chenega_grid</v>
      </c>
      <c r="G223" s="30" t="str">
        <f>VLOOKUP($A223,'Infrastructure Pivot'!$A$5:$T$340,7,FALSE)</f>
        <v>Copper River/Chugach</v>
      </c>
      <c r="H223" s="52">
        <f>SUMIFS('Infrastructure Pivot'!$V$5:$V$340,'Infrastructure Pivot'!$A$5:$A$340,'Table 2.1a 2021--Compile'!$A223)</f>
        <v>0.48699999999999999</v>
      </c>
      <c r="I223" s="52">
        <f>SUMIFS('Infrastructure Pivot'!$K$5:$K$340,'Infrastructure Pivot'!$A$5:$A$340,'Table 2.1a 2021--Compile'!$A223)+SUMIFS('Infrastructure Pivot'!$L$5:$L$340,'Infrastructure Pivot'!$A$5:$A$340,'Table 2.1a 2021--Compile'!$A223)+SUMIFS('Infrastructure Pivot'!$N$5:$N$340,'Infrastructure Pivot'!$A$5:$A$340,'Table 2.1a 2021--Compile'!$A223)+SUMIFS('Infrastructure Pivot'!$S$5:$S$340,'Infrastructure Pivot'!$A$5:$A$340,'Table 2.1a 2021--Compile'!$A223)</f>
        <v>0</v>
      </c>
      <c r="J223" s="52">
        <f>SUMIFS('Infrastructure Pivot'!$Q$5:$Q$340,'Infrastructure Pivot'!$A$5:$A$340,'Table 2.1a 2021--Compile'!$A223)</f>
        <v>0.48699999999999999</v>
      </c>
      <c r="K223" s="52">
        <f>SUMIFS('Infrastructure Pivot'!$P$5:$P$340,'Infrastructure Pivot'!$A$5:$A$340,'Table 2.1a 2021--Compile'!$A223)</f>
        <v>0</v>
      </c>
      <c r="L223" s="52">
        <f>SUMIFS('Infrastructure Pivot'!$T$5:$T$340,'Infrastructure Pivot'!$A$5:$A$340,'Table 2.1a 2021--Compile'!$A223)</f>
        <v>0</v>
      </c>
      <c r="M223" s="52">
        <f>SUMIFS('Infrastructure Pivot'!$R$5:$R$340,'Infrastructure Pivot'!$A$5:$A$340,'Table 2.1a 2021--Compile'!$A223)</f>
        <v>0</v>
      </c>
      <c r="N223" s="52">
        <f>SUMIFS('Infrastructure Pivot'!$I$5:$I$340,'Infrastructure Pivot'!$A$5:$A$340,'Table 2.1a 2021--Compile'!$A223)</f>
        <v>0</v>
      </c>
      <c r="O223" s="52">
        <f>SUMIFS('Infrastructure Pivot'!$M$5:$M$340,'Infrastructure Pivot'!$A$5:$A$340,'Table 2.1a 2021--Compile'!$A223)</f>
        <v>0</v>
      </c>
      <c r="P223" s="52" t="str">
        <f>VLOOKUP($A223,'Infrastructure FINAL 2023-11-13'!$A$2:$Q$1148,17,FALSE)</f>
        <v>AEA PH Assessment</v>
      </c>
      <c r="Q223" s="30" t="str">
        <f>VLOOKUP(A223,Notes!$A$2:$F$272,6,FALSE)</f>
        <v/>
      </c>
      <c r="T223" s="53"/>
      <c r="U223" s="53"/>
      <c r="V223" s="53"/>
      <c r="W223" s="53"/>
    </row>
    <row r="224" spans="1:23" s="30" customFormat="1" x14ac:dyDescent="0.25">
      <c r="A224" s="52" t="s">
        <v>795</v>
      </c>
      <c r="B224" s="30">
        <f>VLOOKUP($A224,'Infrastructure Pivot'!$A$5:$T$340,2,FALSE)</f>
        <v>332140</v>
      </c>
      <c r="C224" s="30">
        <f>VLOOKUP($A224,'Infrastructure Pivot'!$A$5:$T$340,3,FALSE)</f>
        <v>687</v>
      </c>
      <c r="D224" s="30" t="str">
        <f>VLOOKUP($A224,'Infrastructure Pivot'!$A$5:$T$340,4,FALSE)</f>
        <v>Koyukuk, City of</v>
      </c>
      <c r="E224" s="30" t="str">
        <f>VLOOKUP($A224,'Infrastructure Pivot'!$A$5:$T$340,5,FALSE)</f>
        <v>Koyukuk</v>
      </c>
      <c r="F224" s="30" t="str">
        <f>VLOOKUP($A224,'Infrastructure Pivot'!$A$5:$T$340,6,FALSE)</f>
        <v>Koyukuk_grid</v>
      </c>
      <c r="G224" s="30" t="str">
        <f>VLOOKUP($A224,'Infrastructure Pivot'!$A$5:$T$340,7,FALSE)</f>
        <v>Yukon-Koyukuk/Upper Tanana</v>
      </c>
      <c r="H224" s="52">
        <f>SUMIFS('Infrastructure Pivot'!$V$5:$V$340,'Infrastructure Pivot'!$A$5:$A$340,'Table 2.1a 2021--Compile'!$A224)</f>
        <v>0.13800000000000001</v>
      </c>
      <c r="I224" s="52">
        <f>SUMIFS('Infrastructure Pivot'!$K$5:$K$340,'Infrastructure Pivot'!$A$5:$A$340,'Table 2.1a 2021--Compile'!$A224)+SUMIFS('Infrastructure Pivot'!$L$5:$L$340,'Infrastructure Pivot'!$A$5:$A$340,'Table 2.1a 2021--Compile'!$A224)+SUMIFS('Infrastructure Pivot'!$N$5:$N$340,'Infrastructure Pivot'!$A$5:$A$340,'Table 2.1a 2021--Compile'!$A224)+SUMIFS('Infrastructure Pivot'!$S$5:$S$340,'Infrastructure Pivot'!$A$5:$A$340,'Table 2.1a 2021--Compile'!$A224)</f>
        <v>0</v>
      </c>
      <c r="J224" s="52">
        <f>SUMIFS('Infrastructure Pivot'!$Q$5:$Q$340,'Infrastructure Pivot'!$A$5:$A$340,'Table 2.1a 2021--Compile'!$A224)</f>
        <v>0.13800000000000001</v>
      </c>
      <c r="K224" s="52">
        <f>SUMIFS('Infrastructure Pivot'!$P$5:$P$340,'Infrastructure Pivot'!$A$5:$A$340,'Table 2.1a 2021--Compile'!$A224)</f>
        <v>0</v>
      </c>
      <c r="L224" s="52">
        <f>SUMIFS('Infrastructure Pivot'!$T$5:$T$340,'Infrastructure Pivot'!$A$5:$A$340,'Table 2.1a 2021--Compile'!$A224)</f>
        <v>0</v>
      </c>
      <c r="M224" s="52">
        <f>SUMIFS('Infrastructure Pivot'!$R$5:$R$340,'Infrastructure Pivot'!$A$5:$A$340,'Table 2.1a 2021--Compile'!$A224)</f>
        <v>0</v>
      </c>
      <c r="N224" s="52">
        <f>SUMIFS('Infrastructure Pivot'!$I$5:$I$340,'Infrastructure Pivot'!$A$5:$A$340,'Table 2.1a 2021--Compile'!$A224)</f>
        <v>0</v>
      </c>
      <c r="O224" s="52">
        <f>SUMIFS('Infrastructure Pivot'!$M$5:$M$340,'Infrastructure Pivot'!$A$5:$A$340,'Table 2.1a 2021--Compile'!$A224)</f>
        <v>0</v>
      </c>
      <c r="P224" s="52" t="str">
        <f>VLOOKUP($A224,'Infrastructure FINAL 2023-11-13'!$A$2:$Q$1148,17,FALSE)</f>
        <v>AEA PH Assessment</v>
      </c>
      <c r="Q224" s="30" t="str">
        <f>VLOOKUP(A224,Notes!$A$2:$F$272,6,FALSE)</f>
        <v/>
      </c>
      <c r="T224" s="53"/>
      <c r="U224" s="53"/>
      <c r="V224" s="53"/>
      <c r="W224" s="53"/>
    </row>
    <row r="225" spans="1:23" s="30" customFormat="1" x14ac:dyDescent="0.25">
      <c r="A225" s="52" t="s">
        <v>1049</v>
      </c>
      <c r="B225" s="30">
        <f>VLOOKUP($A225,'Infrastructure Pivot'!$A$5:$T$340,2,FALSE)</f>
        <v>332570</v>
      </c>
      <c r="C225" s="30">
        <f>VLOOKUP($A225,'Infrastructure Pivot'!$A$5:$T$340,3,FALSE)</f>
        <v>709</v>
      </c>
      <c r="D225" s="30" t="str">
        <f>VLOOKUP($A225,'Infrastructure Pivot'!$A$5:$T$340,4,FALSE)</f>
        <v>Stevens Village Ira Council</v>
      </c>
      <c r="E225" s="30" t="str">
        <f>VLOOKUP($A225,'Infrastructure Pivot'!$A$5:$T$340,5,FALSE)</f>
        <v>Stevens Village</v>
      </c>
      <c r="F225" s="30" t="str">
        <f>VLOOKUP($A225,'Infrastructure Pivot'!$A$5:$T$340,6,FALSE)</f>
        <v>Stevens Village_grid</v>
      </c>
      <c r="G225" s="30" t="str">
        <f>VLOOKUP($A225,'Infrastructure Pivot'!$A$5:$T$340,7,FALSE)</f>
        <v>Yukon-Koyukuk/Upper Tanana</v>
      </c>
      <c r="H225" s="52">
        <f>SUMIFS('Infrastructure Pivot'!$V$5:$V$340,'Infrastructure Pivot'!$A$5:$A$340,'Table 2.1a 2021--Compile'!$A225)</f>
        <v>0.28999999999999998</v>
      </c>
      <c r="I225" s="52">
        <f>SUMIFS('Infrastructure Pivot'!$K$5:$K$340,'Infrastructure Pivot'!$A$5:$A$340,'Table 2.1a 2021--Compile'!$A225)+SUMIFS('Infrastructure Pivot'!$L$5:$L$340,'Infrastructure Pivot'!$A$5:$A$340,'Table 2.1a 2021--Compile'!$A225)+SUMIFS('Infrastructure Pivot'!$N$5:$N$340,'Infrastructure Pivot'!$A$5:$A$340,'Table 2.1a 2021--Compile'!$A225)+SUMIFS('Infrastructure Pivot'!$S$5:$S$340,'Infrastructure Pivot'!$A$5:$A$340,'Table 2.1a 2021--Compile'!$A225)</f>
        <v>0</v>
      </c>
      <c r="J225" s="52">
        <f>SUMIFS('Infrastructure Pivot'!$Q$5:$Q$340,'Infrastructure Pivot'!$A$5:$A$340,'Table 2.1a 2021--Compile'!$A225)</f>
        <v>0.28999999999999998</v>
      </c>
      <c r="K225" s="52">
        <f>SUMIFS('Infrastructure Pivot'!$P$5:$P$340,'Infrastructure Pivot'!$A$5:$A$340,'Table 2.1a 2021--Compile'!$A225)</f>
        <v>0</v>
      </c>
      <c r="L225" s="52">
        <f>SUMIFS('Infrastructure Pivot'!$T$5:$T$340,'Infrastructure Pivot'!$A$5:$A$340,'Table 2.1a 2021--Compile'!$A225)</f>
        <v>0</v>
      </c>
      <c r="M225" s="52">
        <f>SUMIFS('Infrastructure Pivot'!$R$5:$R$340,'Infrastructure Pivot'!$A$5:$A$340,'Table 2.1a 2021--Compile'!$A225)</f>
        <v>0</v>
      </c>
      <c r="N225" s="52">
        <f>SUMIFS('Infrastructure Pivot'!$I$5:$I$340,'Infrastructure Pivot'!$A$5:$A$340,'Table 2.1a 2021--Compile'!$A225)</f>
        <v>0</v>
      </c>
      <c r="O225" s="52">
        <f>SUMIFS('Infrastructure Pivot'!$M$5:$M$340,'Infrastructure Pivot'!$A$5:$A$340,'Table 2.1a 2021--Compile'!$A225)</f>
        <v>0</v>
      </c>
      <c r="P225" s="52" t="str">
        <f>VLOOKUP($A225,'Infrastructure FINAL 2023-11-13'!$A$2:$Q$1148,17,FALSE)</f>
        <v>AEA PH Assessment</v>
      </c>
      <c r="Q225" s="30" t="str">
        <f>VLOOKUP(A225,Notes!$A$2:$F$272,6,FALSE)</f>
        <v/>
      </c>
      <c r="T225" s="53"/>
      <c r="U225" s="53"/>
      <c r="V225" s="53"/>
      <c r="W225" s="53"/>
    </row>
    <row r="226" spans="1:23" x14ac:dyDescent="0.25">
      <c r="A226" s="52" t="s">
        <v>1107</v>
      </c>
      <c r="B226" s="30">
        <f>VLOOKUP($A226,'Infrastructure Pivot'!$A$5:$T$340,2,FALSE)</f>
        <v>332730</v>
      </c>
      <c r="C226" s="30">
        <f>VLOOKUP($A226,'Infrastructure Pivot'!$A$5:$T$340,3,FALSE)</f>
        <v>729</v>
      </c>
      <c r="D226" s="30" t="str">
        <f>VLOOKUP($A226,'Infrastructure Pivot'!$A$5:$T$340,4,FALSE)</f>
        <v>Twin Hills Village Council</v>
      </c>
      <c r="E226" s="30" t="str">
        <f>VLOOKUP($A226,'Infrastructure Pivot'!$A$5:$T$340,5,FALSE)</f>
        <v>Twin Hills</v>
      </c>
      <c r="F226" s="30" t="str">
        <f>VLOOKUP($A226,'Infrastructure Pivot'!$A$5:$T$340,6,FALSE)</f>
        <v>Twin Hills_grid</v>
      </c>
      <c r="G226" s="30" t="str">
        <f>VLOOKUP($A226,'Infrastructure Pivot'!$A$5:$T$340,7,FALSE)</f>
        <v>Bristol Bay</v>
      </c>
      <c r="H226" s="52">
        <f>SUMIFS('Infrastructure Pivot'!$V$5:$V$340,'Infrastructure Pivot'!$A$5:$A$340,'Table 2.1a 2021--Compile'!$A226)</f>
        <v>0.34099999999999997</v>
      </c>
      <c r="I226" s="52">
        <f>SUMIFS('Infrastructure Pivot'!$K$5:$K$340,'Infrastructure Pivot'!$A$5:$A$340,'Table 2.1a 2021--Compile'!$A226)+SUMIFS('Infrastructure Pivot'!$L$5:$L$340,'Infrastructure Pivot'!$A$5:$A$340,'Table 2.1a 2021--Compile'!$A226)+SUMIFS('Infrastructure Pivot'!$N$5:$N$340,'Infrastructure Pivot'!$A$5:$A$340,'Table 2.1a 2021--Compile'!$A226)+SUMIFS('Infrastructure Pivot'!$S$5:$S$340,'Infrastructure Pivot'!$A$5:$A$340,'Table 2.1a 2021--Compile'!$A226)</f>
        <v>0</v>
      </c>
      <c r="J226" s="52">
        <f>SUMIFS('Infrastructure Pivot'!$Q$5:$Q$340,'Infrastructure Pivot'!$A$5:$A$340,'Table 2.1a 2021--Compile'!$A226)</f>
        <v>0.34099999999999997</v>
      </c>
      <c r="K226" s="52">
        <f>SUMIFS('Infrastructure Pivot'!$P$5:$P$340,'Infrastructure Pivot'!$A$5:$A$340,'Table 2.1a 2021--Compile'!$A226)</f>
        <v>0</v>
      </c>
      <c r="L226" s="52">
        <f>SUMIFS('Infrastructure Pivot'!$T$5:$T$340,'Infrastructure Pivot'!$A$5:$A$340,'Table 2.1a 2021--Compile'!$A226)</f>
        <v>0</v>
      </c>
      <c r="M226" s="52">
        <f>SUMIFS('Infrastructure Pivot'!$R$5:$R$340,'Infrastructure Pivot'!$A$5:$A$340,'Table 2.1a 2021--Compile'!$A226)</f>
        <v>0</v>
      </c>
      <c r="N226" s="52">
        <f>SUMIFS('Infrastructure Pivot'!$I$5:$I$340,'Infrastructure Pivot'!$A$5:$A$340,'Table 2.1a 2021--Compile'!$A226)</f>
        <v>0</v>
      </c>
      <c r="O226" s="52">
        <f>SUMIFS('Infrastructure Pivot'!$M$5:$M$340,'Infrastructure Pivot'!$A$5:$A$340,'Table 2.1a 2021--Compile'!$A226)</f>
        <v>0</v>
      </c>
      <c r="P226" s="52" t="str">
        <f>VLOOKUP($A226,'Infrastructure FINAL 2023-11-13'!$A$2:$Q$1148,17,FALSE)</f>
        <v>AEA PH Assessment</v>
      </c>
      <c r="Q226" s="30" t="str">
        <f>VLOOKUP(A226,Notes!$A$2:$F$272,6,FALSE)</f>
        <v/>
      </c>
      <c r="T226" s="7"/>
      <c r="U226" s="7"/>
      <c r="V226" s="7"/>
      <c r="W226" s="7"/>
    </row>
    <row r="227" spans="1:23" s="30" customFormat="1" x14ac:dyDescent="0.25">
      <c r="A227" s="52" t="s">
        <v>1114</v>
      </c>
      <c r="B227" s="30">
        <f>VLOOKUP($A227,'Infrastructure Pivot'!$A$5:$T$340,2,FALSE)</f>
        <v>332850</v>
      </c>
      <c r="C227" s="30">
        <f>VLOOKUP($A227,'Infrastructure Pivot'!$A$5:$T$340,3,FALSE)</f>
        <v>741</v>
      </c>
      <c r="D227" s="30" t="str">
        <f>VLOOKUP($A227,'Infrastructure Pivot'!$A$5:$T$340,4,FALSE)</f>
        <v>Unalakleet Valley Electric Cooperative</v>
      </c>
      <c r="E227" s="30" t="str">
        <f>VLOOKUP($A227,'Infrastructure Pivot'!$A$5:$T$340,5,FALSE)</f>
        <v>Unalakleet</v>
      </c>
      <c r="F227" s="30" t="str">
        <f>VLOOKUP($A227,'Infrastructure Pivot'!$A$5:$T$340,6,FALSE)</f>
        <v>Unalakleet_grid</v>
      </c>
      <c r="G227" s="30" t="str">
        <f>VLOOKUP($A227,'Infrastructure Pivot'!$A$5:$T$340,7,FALSE)</f>
        <v>Bering Straits</v>
      </c>
      <c r="H227" s="52">
        <f>SUMIFS('Infrastructure Pivot'!$V$5:$V$340,'Infrastructure Pivot'!$A$5:$A$340,'Table 2.1a 2021--Compile'!$A227)</f>
        <v>2.5</v>
      </c>
      <c r="I227" s="52">
        <f>SUMIFS('Infrastructure Pivot'!$K$5:$K$340,'Infrastructure Pivot'!$A$5:$A$340,'Table 2.1a 2021--Compile'!$A227)+SUMIFS('Infrastructure Pivot'!$L$5:$L$340,'Infrastructure Pivot'!$A$5:$A$340,'Table 2.1a 2021--Compile'!$A227)+SUMIFS('Infrastructure Pivot'!$N$5:$N$340,'Infrastructure Pivot'!$A$5:$A$340,'Table 2.1a 2021--Compile'!$A227)+SUMIFS('Infrastructure Pivot'!$S$5:$S$340,'Infrastructure Pivot'!$A$5:$A$340,'Table 2.1a 2021--Compile'!$A227)</f>
        <v>0</v>
      </c>
      <c r="J227" s="52">
        <f>SUMIFS('Infrastructure Pivot'!$Q$5:$Q$340,'Infrastructure Pivot'!$A$5:$A$340,'Table 2.1a 2021--Compile'!$A227)</f>
        <v>1.9</v>
      </c>
      <c r="K227" s="52">
        <f>SUMIFS('Infrastructure Pivot'!$P$5:$P$340,'Infrastructure Pivot'!$A$5:$A$340,'Table 2.1a 2021--Compile'!$A227)</f>
        <v>0</v>
      </c>
      <c r="L227" s="52">
        <f>SUMIFS('Infrastructure Pivot'!$T$5:$T$340,'Infrastructure Pivot'!$A$5:$A$340,'Table 2.1a 2021--Compile'!$A227)</f>
        <v>0.6</v>
      </c>
      <c r="M227" s="52">
        <f>SUMIFS('Infrastructure Pivot'!$R$5:$R$340,'Infrastructure Pivot'!$A$5:$A$340,'Table 2.1a 2021--Compile'!$A227)</f>
        <v>0</v>
      </c>
      <c r="N227" s="52">
        <f>SUMIFS('Infrastructure Pivot'!$I$5:$I$340,'Infrastructure Pivot'!$A$5:$A$340,'Table 2.1a 2021--Compile'!$A227)</f>
        <v>0</v>
      </c>
      <c r="O227" s="52">
        <f>SUMIFS('Infrastructure Pivot'!$M$5:$M$340,'Infrastructure Pivot'!$A$5:$A$340,'Table 2.1a 2021--Compile'!$A227)</f>
        <v>0</v>
      </c>
      <c r="P227" s="52" t="str">
        <f>VLOOKUP($A227,'Infrastructure FINAL 2023-11-13'!$A$2:$Q$1148,17,FALSE)</f>
        <v>EIA860</v>
      </c>
      <c r="Q227" s="30" t="str">
        <f>VLOOKUP(A227,Notes!$A$2:$F$272,6,FALSE)</f>
        <v/>
      </c>
      <c r="T227" s="53"/>
      <c r="U227" s="53"/>
      <c r="V227" s="53"/>
      <c r="W227" s="53"/>
    </row>
    <row r="228" spans="1:23" x14ac:dyDescent="0.25">
      <c r="A228" s="52" t="s">
        <v>431</v>
      </c>
      <c r="B228" s="30">
        <f>VLOOKUP($A228,'Infrastructure Pivot'!$A$5:$T$340,2,FALSE)</f>
        <v>331770</v>
      </c>
      <c r="C228" s="30">
        <f>VLOOKUP($A228,'Infrastructure Pivot'!$A$5:$T$340,3,FALSE)</f>
        <v>747</v>
      </c>
      <c r="D228" s="30" t="str">
        <f>VLOOKUP($A228,'Infrastructure Pivot'!$A$5:$T$340,4,FALSE)</f>
        <v>Arctic Village Electric Company</v>
      </c>
      <c r="E228" s="30" t="str">
        <f>VLOOKUP($A228,'Infrastructure Pivot'!$A$5:$T$340,5,FALSE)</f>
        <v>Arctic Village</v>
      </c>
      <c r="F228" s="30" t="str">
        <f>VLOOKUP($A228,'Infrastructure Pivot'!$A$5:$T$340,6,FALSE)</f>
        <v>Arctic Village_grid</v>
      </c>
      <c r="G228" s="30" t="str">
        <f>VLOOKUP($A228,'Infrastructure Pivot'!$A$5:$T$340,7,FALSE)</f>
        <v>Yukon-Koyukuk/Upper Tanana</v>
      </c>
      <c r="H228" s="52">
        <f>SUMIFS('Infrastructure Pivot'!$V$5:$V$340,'Infrastructure Pivot'!$A$5:$A$340,'Table 2.1a 2021--Compile'!$A228)</f>
        <v>0.39500000000000002</v>
      </c>
      <c r="I228" s="52">
        <f>SUMIFS('Infrastructure Pivot'!$K$5:$K$340,'Infrastructure Pivot'!$A$5:$A$340,'Table 2.1a 2021--Compile'!$A228)+SUMIFS('Infrastructure Pivot'!$L$5:$L$340,'Infrastructure Pivot'!$A$5:$A$340,'Table 2.1a 2021--Compile'!$A228)+SUMIFS('Infrastructure Pivot'!$N$5:$N$340,'Infrastructure Pivot'!$A$5:$A$340,'Table 2.1a 2021--Compile'!$A228)+SUMIFS('Infrastructure Pivot'!$S$5:$S$340,'Infrastructure Pivot'!$A$5:$A$340,'Table 2.1a 2021--Compile'!$A228)</f>
        <v>0</v>
      </c>
      <c r="J228" s="52">
        <f>SUMIFS('Infrastructure Pivot'!$Q$5:$Q$340,'Infrastructure Pivot'!$A$5:$A$340,'Table 2.1a 2021--Compile'!$A228)</f>
        <v>0.39500000000000002</v>
      </c>
      <c r="K228" s="52">
        <f>SUMIFS('Infrastructure Pivot'!$P$5:$P$340,'Infrastructure Pivot'!$A$5:$A$340,'Table 2.1a 2021--Compile'!$A228)</f>
        <v>0</v>
      </c>
      <c r="L228" s="52">
        <f>SUMIFS('Infrastructure Pivot'!$T$5:$T$340,'Infrastructure Pivot'!$A$5:$A$340,'Table 2.1a 2021--Compile'!$A228)</f>
        <v>0</v>
      </c>
      <c r="M228" s="52">
        <f>SUMIFS('Infrastructure Pivot'!$R$5:$R$340,'Infrastructure Pivot'!$A$5:$A$340,'Table 2.1a 2021--Compile'!$A228)</f>
        <v>0</v>
      </c>
      <c r="N228" s="52">
        <f>SUMIFS('Infrastructure Pivot'!$I$5:$I$340,'Infrastructure Pivot'!$A$5:$A$340,'Table 2.1a 2021--Compile'!$A228)</f>
        <v>0</v>
      </c>
      <c r="O228" s="52">
        <f>SUMIFS('Infrastructure Pivot'!$M$5:$M$340,'Infrastructure Pivot'!$A$5:$A$340,'Table 2.1a 2021--Compile'!$A228)</f>
        <v>0</v>
      </c>
      <c r="P228" s="52" t="str">
        <f>VLOOKUP($A228,'Infrastructure FINAL 2023-11-13'!$A$2:$Q$1148,17,FALSE)</f>
        <v>AEA PH Assessment</v>
      </c>
      <c r="Q228" s="30" t="str">
        <f>VLOOKUP(A228,Notes!$A$2:$F$272,6,FALSE)</f>
        <v/>
      </c>
      <c r="T228" s="7"/>
      <c r="U228" s="7"/>
      <c r="V228" s="7"/>
      <c r="W228" s="7"/>
    </row>
    <row r="229" spans="1:23" s="30" customFormat="1" x14ac:dyDescent="0.25">
      <c r="A229" s="52" t="s">
        <v>1000</v>
      </c>
      <c r="B229" s="30">
        <f>VLOOKUP($A229,'Infrastructure Pivot'!$A$5:$T$340,2,FALSE)</f>
        <v>332540</v>
      </c>
      <c r="C229" s="30">
        <f>VLOOKUP($A229,'Infrastructure Pivot'!$A$5:$T$340,3,FALSE)</f>
        <v>749</v>
      </c>
      <c r="D229" s="30" t="str">
        <f>VLOOKUP($A229,'Infrastructure Pivot'!$A$5:$T$340,4,FALSE)</f>
        <v>TDX Corporation</v>
      </c>
      <c r="E229" s="30" t="str">
        <f>VLOOKUP($A229,'Infrastructure Pivot'!$A$5:$T$340,5,FALSE)</f>
        <v>Sand Point</v>
      </c>
      <c r="F229" s="30" t="str">
        <f>VLOOKUP($A229,'Infrastructure Pivot'!$A$5:$T$340,6,FALSE)</f>
        <v>Sand Point_grid</v>
      </c>
      <c r="G229" s="30" t="str">
        <f>VLOOKUP($A229,'Infrastructure Pivot'!$A$5:$T$340,7,FALSE)</f>
        <v>Aleutians</v>
      </c>
      <c r="H229" s="52">
        <f>SUMIFS('Infrastructure Pivot'!$V$5:$V$340,'Infrastructure Pivot'!$A$5:$A$340,'Table 2.1a 2021--Compile'!$A229)</f>
        <v>3.88</v>
      </c>
      <c r="I229" s="52">
        <f>SUMIFS('Infrastructure Pivot'!$K$5:$K$340,'Infrastructure Pivot'!$A$5:$A$340,'Table 2.1a 2021--Compile'!$A229)+SUMIFS('Infrastructure Pivot'!$L$5:$L$340,'Infrastructure Pivot'!$A$5:$A$340,'Table 2.1a 2021--Compile'!$A229)+SUMIFS('Infrastructure Pivot'!$N$5:$N$340,'Infrastructure Pivot'!$A$5:$A$340,'Table 2.1a 2021--Compile'!$A229)+SUMIFS('Infrastructure Pivot'!$S$5:$S$340,'Infrastructure Pivot'!$A$5:$A$340,'Table 2.1a 2021--Compile'!$A229)</f>
        <v>0</v>
      </c>
      <c r="J229" s="52">
        <f>SUMIFS('Infrastructure Pivot'!$Q$5:$Q$340,'Infrastructure Pivot'!$A$5:$A$340,'Table 2.1a 2021--Compile'!$A229)</f>
        <v>2.88</v>
      </c>
      <c r="K229" s="52">
        <f>SUMIFS('Infrastructure Pivot'!$P$5:$P$340,'Infrastructure Pivot'!$A$5:$A$340,'Table 2.1a 2021--Compile'!$A229)</f>
        <v>0</v>
      </c>
      <c r="L229" s="52">
        <f>SUMIFS('Infrastructure Pivot'!$T$5:$T$340,'Infrastructure Pivot'!$A$5:$A$340,'Table 2.1a 2021--Compile'!$A229)</f>
        <v>1</v>
      </c>
      <c r="M229" s="52">
        <f>SUMIFS('Infrastructure Pivot'!$R$5:$R$340,'Infrastructure Pivot'!$A$5:$A$340,'Table 2.1a 2021--Compile'!$A229)</f>
        <v>0</v>
      </c>
      <c r="N229" s="52">
        <f>SUMIFS('Infrastructure Pivot'!$I$5:$I$340,'Infrastructure Pivot'!$A$5:$A$340,'Table 2.1a 2021--Compile'!$A229)</f>
        <v>0</v>
      </c>
      <c r="O229" s="52">
        <f>SUMIFS('Infrastructure Pivot'!$M$5:$M$340,'Infrastructure Pivot'!$A$5:$A$340,'Table 2.1a 2021--Compile'!$A229)</f>
        <v>0</v>
      </c>
      <c r="P229" s="52" t="str">
        <f>VLOOKUP($A229,'Infrastructure FINAL 2023-11-13'!$A$2:$Q$1148,17,FALSE)</f>
        <v>AEA PH Assessment</v>
      </c>
      <c r="Q229" s="30" t="str">
        <f>VLOOKUP(A229,Notes!$A$2:$F$272,6,FALSE)</f>
        <v/>
      </c>
      <c r="T229" s="53"/>
      <c r="U229" s="53"/>
      <c r="V229" s="53"/>
      <c r="W229" s="53"/>
    </row>
    <row r="230" spans="1:23" s="30" customFormat="1" x14ac:dyDescent="0.25">
      <c r="A230" s="60" t="s">
        <v>1680</v>
      </c>
      <c r="B230" s="30" t="str">
        <f>VLOOKUP($A230,'Infrastructure Pivot'!$A$5:$T$340,2,FALSE)</f>
        <v>(blank)</v>
      </c>
      <c r="C230" s="30">
        <f>VLOOKUP($A230,'Infrastructure Pivot'!$A$5:$T$340,3,FALSE)</f>
        <v>749</v>
      </c>
      <c r="D230" s="30" t="str">
        <f>VLOOKUP($A230,'Infrastructure Pivot'!$A$5:$T$340,4,FALSE)</f>
        <v>TDX Corporation</v>
      </c>
      <c r="E230" s="30" t="str">
        <f>VLOOKUP($A230,'Infrastructure Pivot'!$A$5:$T$340,5,FALSE)</f>
        <v>TDX Saint Paul Wind</v>
      </c>
      <c r="F230" s="30" t="str">
        <f>VLOOKUP($A230,'Infrastructure Pivot'!$A$5:$T$340,6,FALSE)</f>
        <v>Saint Paul_grid</v>
      </c>
      <c r="G230" s="30" t="str">
        <f>VLOOKUP($A230,'Infrastructure Pivot'!$A$5:$T$340,7,FALSE)</f>
        <v>Aleutians</v>
      </c>
      <c r="H230" s="52">
        <f>SUMIFS('Infrastructure Pivot'!$V$5:$V$340,'Infrastructure Pivot'!$A$5:$A$340,'Table 2.1a 2021--Compile'!$A230)</f>
        <v>0.22500000000000001</v>
      </c>
      <c r="I230" s="52">
        <f>SUMIFS('Infrastructure Pivot'!$K$5:$K$340,'Infrastructure Pivot'!$A$5:$A$340,'Table 2.1a 2021--Compile'!$A230)+SUMIFS('Infrastructure Pivot'!$L$5:$L$340,'Infrastructure Pivot'!$A$5:$A$340,'Table 2.1a 2021--Compile'!$A230)+SUMIFS('Infrastructure Pivot'!$N$5:$N$340,'Infrastructure Pivot'!$A$5:$A$340,'Table 2.1a 2021--Compile'!$A230)+SUMIFS('Infrastructure Pivot'!$S$5:$S$340,'Infrastructure Pivot'!$A$5:$A$340,'Table 2.1a 2021--Compile'!$A230)</f>
        <v>0</v>
      </c>
      <c r="J230" s="52">
        <f>SUMIFS('Infrastructure Pivot'!$Q$5:$Q$340,'Infrastructure Pivot'!$A$5:$A$340,'Table 2.1a 2021--Compile'!$A230)</f>
        <v>0</v>
      </c>
      <c r="K230" s="52">
        <f>SUMIFS('Infrastructure Pivot'!$P$5:$P$340,'Infrastructure Pivot'!$A$5:$A$340,'Table 2.1a 2021--Compile'!$A230)</f>
        <v>0</v>
      </c>
      <c r="L230" s="52">
        <f>SUMIFS('Infrastructure Pivot'!$T$5:$T$340,'Infrastructure Pivot'!$A$5:$A$340,'Table 2.1a 2021--Compile'!$A230)</f>
        <v>0.22500000000000001</v>
      </c>
      <c r="M230" s="52">
        <f>SUMIFS('Infrastructure Pivot'!$R$5:$R$340,'Infrastructure Pivot'!$A$5:$A$340,'Table 2.1a 2021--Compile'!$A230)</f>
        <v>0</v>
      </c>
      <c r="N230" s="52">
        <f>SUMIFS('Infrastructure Pivot'!$I$5:$I$340,'Infrastructure Pivot'!$A$5:$A$340,'Table 2.1a 2021--Compile'!$A230)</f>
        <v>0</v>
      </c>
      <c r="O230" s="52">
        <f>SUMIFS('Infrastructure Pivot'!$M$5:$M$340,'Infrastructure Pivot'!$A$5:$A$340,'Table 2.1a 2021--Compile'!$A230)</f>
        <v>0</v>
      </c>
      <c r="P230" s="52">
        <f>VLOOKUP($A230,'Infrastructure FINAL 2023-11-13'!$A$2:$Q$1148,17,FALSE)</f>
        <v>0</v>
      </c>
      <c r="Q230" s="30" t="str">
        <f>VLOOKUP(A230,Notes!$A$2:$F$272,6,FALSE)</f>
        <v>Provides power to the City of Saint Paul</v>
      </c>
      <c r="T230" s="53"/>
      <c r="U230" s="53"/>
      <c r="V230" s="53"/>
      <c r="W230" s="53"/>
    </row>
    <row r="231" spans="1:23" s="30" customFormat="1" x14ac:dyDescent="0.25">
      <c r="A231" s="52" t="s">
        <v>971</v>
      </c>
      <c r="B231" s="30">
        <f>VLOOKUP($A231,'Infrastructure Pivot'!$A$5:$T$340,2,FALSE)</f>
        <v>332520</v>
      </c>
      <c r="C231" s="30">
        <f>VLOOKUP($A231,'Infrastructure Pivot'!$A$5:$T$340,3,FALSE)</f>
        <v>759</v>
      </c>
      <c r="D231" s="30" t="str">
        <f>VLOOKUP($A231,'Infrastructure Pivot'!$A$5:$T$340,4,FALSE)</f>
        <v>Rampart Village Council</v>
      </c>
      <c r="E231" s="30" t="str">
        <f>VLOOKUP($A231,'Infrastructure Pivot'!$A$5:$T$340,5,FALSE)</f>
        <v>Rampart</v>
      </c>
      <c r="F231" s="30" t="str">
        <f>VLOOKUP($A231,'Infrastructure Pivot'!$A$5:$T$340,6,FALSE)</f>
        <v>Rampart_grid</v>
      </c>
      <c r="G231" s="30" t="str">
        <f>VLOOKUP($A231,'Infrastructure Pivot'!$A$5:$T$340,7,FALSE)</f>
        <v>Yukon-Koyukuk/Upper Tanana</v>
      </c>
      <c r="H231" s="52">
        <f>SUMIFS('Infrastructure Pivot'!$V$5:$V$340,'Infrastructure Pivot'!$A$5:$A$340,'Table 2.1a 2021--Compile'!$A231)</f>
        <v>0.26</v>
      </c>
      <c r="I231" s="52">
        <f>SUMIFS('Infrastructure Pivot'!$K$5:$K$340,'Infrastructure Pivot'!$A$5:$A$340,'Table 2.1a 2021--Compile'!$A231)+SUMIFS('Infrastructure Pivot'!$L$5:$L$340,'Infrastructure Pivot'!$A$5:$A$340,'Table 2.1a 2021--Compile'!$A231)+SUMIFS('Infrastructure Pivot'!$N$5:$N$340,'Infrastructure Pivot'!$A$5:$A$340,'Table 2.1a 2021--Compile'!$A231)+SUMIFS('Infrastructure Pivot'!$S$5:$S$340,'Infrastructure Pivot'!$A$5:$A$340,'Table 2.1a 2021--Compile'!$A231)</f>
        <v>0</v>
      </c>
      <c r="J231" s="52">
        <f>SUMIFS('Infrastructure Pivot'!$Q$5:$Q$340,'Infrastructure Pivot'!$A$5:$A$340,'Table 2.1a 2021--Compile'!$A231)</f>
        <v>0.26</v>
      </c>
      <c r="K231" s="52">
        <f>SUMIFS('Infrastructure Pivot'!$P$5:$P$340,'Infrastructure Pivot'!$A$5:$A$340,'Table 2.1a 2021--Compile'!$A231)</f>
        <v>0</v>
      </c>
      <c r="L231" s="52">
        <f>SUMIFS('Infrastructure Pivot'!$T$5:$T$340,'Infrastructure Pivot'!$A$5:$A$340,'Table 2.1a 2021--Compile'!$A231)</f>
        <v>0</v>
      </c>
      <c r="M231" s="52">
        <f>SUMIFS('Infrastructure Pivot'!$R$5:$R$340,'Infrastructure Pivot'!$A$5:$A$340,'Table 2.1a 2021--Compile'!$A231)</f>
        <v>0</v>
      </c>
      <c r="N231" s="52">
        <f>SUMIFS('Infrastructure Pivot'!$I$5:$I$340,'Infrastructure Pivot'!$A$5:$A$340,'Table 2.1a 2021--Compile'!$A231)</f>
        <v>0</v>
      </c>
      <c r="O231" s="52">
        <f>SUMIFS('Infrastructure Pivot'!$M$5:$M$340,'Infrastructure Pivot'!$A$5:$A$340,'Table 2.1a 2021--Compile'!$A231)</f>
        <v>0</v>
      </c>
      <c r="P231" s="52" t="str">
        <f>VLOOKUP($A231,'Infrastructure FINAL 2023-11-13'!$A$2:$Q$1148,17,FALSE)</f>
        <v>AEA PH Assessment</v>
      </c>
      <c r="Q231" s="30" t="str">
        <f>VLOOKUP(A231,Notes!$A$2:$F$272,6,FALSE)</f>
        <v/>
      </c>
      <c r="T231" s="53"/>
      <c r="U231" s="53"/>
      <c r="V231" s="53"/>
      <c r="W231" s="53"/>
    </row>
    <row r="232" spans="1:23" s="30" customFormat="1" x14ac:dyDescent="0.25">
      <c r="A232" s="52" t="s">
        <v>559</v>
      </c>
      <c r="B232" s="30" t="str">
        <f>VLOOKUP($A232,'Infrastructure Pivot'!$A$5:$T$340,2,FALSE)</f>
        <v>(blank)</v>
      </c>
      <c r="C232" s="30">
        <f>VLOOKUP($A232,'Infrastructure Pivot'!$A$5:$T$340,3,FALSE)</f>
        <v>760</v>
      </c>
      <c r="D232" s="30" t="str">
        <f>VLOOKUP($A232,'Infrastructure Pivot'!$A$5:$T$340,4,FALSE)</f>
        <v>Haida Energy, Inc.</v>
      </c>
      <c r="E232" s="30" t="str">
        <f>VLOOKUP($A232,'Infrastructure Pivot'!$A$5:$T$340,5,FALSE)</f>
        <v>Hiilangaay Hydro</v>
      </c>
      <c r="F232" s="30" t="str">
        <f>VLOOKUP($A232,'Infrastructure Pivot'!$A$5:$T$340,6,FALSE)</f>
        <v>Prince of Wales Is._grid</v>
      </c>
      <c r="G232" s="30" t="str">
        <f>VLOOKUP($A232,'Infrastructure Pivot'!$A$5:$T$340,7,FALSE)</f>
        <v>Southeast</v>
      </c>
      <c r="H232" s="52">
        <f>SUMIFS('Infrastructure Pivot'!$V$5:$V$340,'Infrastructure Pivot'!$A$5:$A$340,'Table 2.1a 2021--Compile'!$A232)</f>
        <v>5</v>
      </c>
      <c r="I232" s="52">
        <f>SUMIFS('Infrastructure Pivot'!$K$5:$K$340,'Infrastructure Pivot'!$A$5:$A$340,'Table 2.1a 2021--Compile'!$A232)+SUMIFS('Infrastructure Pivot'!$L$5:$L$340,'Infrastructure Pivot'!$A$5:$A$340,'Table 2.1a 2021--Compile'!$A232)+SUMIFS('Infrastructure Pivot'!$N$5:$N$340,'Infrastructure Pivot'!$A$5:$A$340,'Table 2.1a 2021--Compile'!$A232)+SUMIFS('Infrastructure Pivot'!$S$5:$S$340,'Infrastructure Pivot'!$A$5:$A$340,'Table 2.1a 2021--Compile'!$A232)</f>
        <v>0</v>
      </c>
      <c r="J232" s="52">
        <f>SUMIFS('Infrastructure Pivot'!$Q$5:$Q$340,'Infrastructure Pivot'!$A$5:$A$340,'Table 2.1a 2021--Compile'!$A232)</f>
        <v>0</v>
      </c>
      <c r="K232" s="52">
        <f>SUMIFS('Infrastructure Pivot'!$P$5:$P$340,'Infrastructure Pivot'!$A$5:$A$340,'Table 2.1a 2021--Compile'!$A232)</f>
        <v>5</v>
      </c>
      <c r="L232" s="52">
        <f>SUMIFS('Infrastructure Pivot'!$T$5:$T$340,'Infrastructure Pivot'!$A$5:$A$340,'Table 2.1a 2021--Compile'!$A232)</f>
        <v>0</v>
      </c>
      <c r="M232" s="52">
        <f>SUMIFS('Infrastructure Pivot'!$R$5:$R$340,'Infrastructure Pivot'!$A$5:$A$340,'Table 2.1a 2021--Compile'!$A232)</f>
        <v>0</v>
      </c>
      <c r="N232" s="52">
        <f>SUMIFS('Infrastructure Pivot'!$I$5:$I$340,'Infrastructure Pivot'!$A$5:$A$340,'Table 2.1a 2021--Compile'!$A232)</f>
        <v>0</v>
      </c>
      <c r="O232" s="52">
        <f>SUMIFS('Infrastructure Pivot'!$M$5:$M$340,'Infrastructure Pivot'!$A$5:$A$340,'Table 2.1a 2021--Compile'!$A232)</f>
        <v>0</v>
      </c>
      <c r="P232" s="52" t="str">
        <f>VLOOKUP($A232,'Infrastructure FINAL 2023-11-13'!$A$2:$Q$1148,17,FALSE)</f>
        <v>EIA860</v>
      </c>
      <c r="Q232" s="30" t="str">
        <f>VLOOKUP(A232,Notes!$A$2:$F$272,6,FALSE)</f>
        <v>Craig; Klawock; Thorne Bay, Kasaan; Hollis; Hydaburg; Coffman Cove; Naukati Bay</v>
      </c>
      <c r="T232" s="53"/>
      <c r="U232" s="53"/>
      <c r="V232" s="53"/>
      <c r="W232" s="53"/>
    </row>
    <row r="233" spans="1:23" s="30" customFormat="1" x14ac:dyDescent="0.25">
      <c r="A233" s="10" t="s">
        <v>1083</v>
      </c>
      <c r="B233" s="30" t="str">
        <f>VLOOKUP($A233,'Infrastructure Pivot'!$A$5:$T$340,2,FALSE)</f>
        <v>(blank)</v>
      </c>
      <c r="C233" s="30">
        <f>VLOOKUP($A233,'Infrastructure Pivot'!$A$5:$T$340,3,FALSE)</f>
        <v>227</v>
      </c>
      <c r="D233" s="30" t="str">
        <f>VLOOKUP($A233,'Infrastructure Pivot'!$A$5:$T$340,4,FALSE)</f>
        <v>TDX North Slope Generating Company</v>
      </c>
      <c r="E233" s="30" t="str">
        <f>VLOOKUP($A233,'Infrastructure Pivot'!$A$5:$T$340,5,FALSE)</f>
        <v>TNSG North Plant</v>
      </c>
      <c r="F233" s="30" t="str">
        <f>VLOOKUP($A233,'Infrastructure Pivot'!$A$5:$T$340,6,FALSE)</f>
        <v>Deadhorse_grid</v>
      </c>
      <c r="G233" s="30" t="str">
        <f>VLOOKUP($A233,'Infrastructure Pivot'!$A$5:$T$340,7,FALSE)</f>
        <v>North Slope</v>
      </c>
      <c r="H233" s="52">
        <f>SUMIFS('Infrastructure Pivot'!$V$5:$V$340,'Infrastructure Pivot'!$A$5:$A$340,'Table 2.1a 2021--Compile'!$A233)</f>
        <v>25.7</v>
      </c>
      <c r="I233" s="52">
        <f>SUMIFS('Infrastructure Pivot'!$K$5:$K$340,'Infrastructure Pivot'!$A$5:$A$340,'Table 2.1a 2021--Compile'!$A233)+SUMIFS('Infrastructure Pivot'!$L$5:$L$340,'Infrastructure Pivot'!$A$5:$A$340,'Table 2.1a 2021--Compile'!$A233)+SUMIFS('Infrastructure Pivot'!$N$5:$N$340,'Infrastructure Pivot'!$A$5:$A$340,'Table 2.1a 2021--Compile'!$A233)+SUMIFS('Infrastructure Pivot'!$S$5:$S$340,'Infrastructure Pivot'!$A$5:$A$340,'Table 2.1a 2021--Compile'!$A233)</f>
        <v>25.4</v>
      </c>
      <c r="J233" s="52">
        <f>SUMIFS('Infrastructure Pivot'!$Q$5:$Q$340,'Infrastructure Pivot'!$A$5:$A$340,'Table 2.1a 2021--Compile'!$A233)</f>
        <v>0.3</v>
      </c>
      <c r="K233" s="52">
        <f>SUMIFS('Infrastructure Pivot'!$P$5:$P$340,'Infrastructure Pivot'!$A$5:$A$340,'Table 2.1a 2021--Compile'!$A233)</f>
        <v>0</v>
      </c>
      <c r="L233" s="52">
        <f>SUMIFS('Infrastructure Pivot'!$T$5:$T$340,'Infrastructure Pivot'!$A$5:$A$340,'Table 2.1a 2021--Compile'!$A233)</f>
        <v>0</v>
      </c>
      <c r="M233" s="52">
        <f>SUMIFS('Infrastructure Pivot'!$R$5:$R$340,'Infrastructure Pivot'!$A$5:$A$340,'Table 2.1a 2021--Compile'!$A233)</f>
        <v>0</v>
      </c>
      <c r="N233" s="52">
        <f>SUMIFS('Infrastructure Pivot'!$I$5:$I$340,'Infrastructure Pivot'!$A$5:$A$340,'Table 2.1a 2021--Compile'!$A233)</f>
        <v>0</v>
      </c>
      <c r="O233" s="52">
        <f>SUMIFS('Infrastructure Pivot'!$M$5:$M$340,'Infrastructure Pivot'!$A$5:$A$340,'Table 2.1a 2021--Compile'!$A233)</f>
        <v>0</v>
      </c>
      <c r="P233" s="52" t="str">
        <f>VLOOKUP($A233,'Infrastructure FINAL 2023-11-13'!$A$2:$Q$1148,17,FALSE)</f>
        <v>EIA860</v>
      </c>
      <c r="Q233" t="str">
        <f>VLOOKUP(A233,Notes!$A$2:$F$272,6,FALSE)</f>
        <v/>
      </c>
      <c r="T233" s="53"/>
      <c r="U233" s="53"/>
      <c r="V233" s="53"/>
      <c r="W233" s="53"/>
    </row>
    <row r="234" spans="1:23" s="30" customFormat="1" x14ac:dyDescent="0.25">
      <c r="A234" s="52" t="s">
        <v>1089</v>
      </c>
      <c r="B234" s="30" t="str">
        <f>VLOOKUP($A234,'Infrastructure Pivot'!$A$5:$T$340,2,FALSE)</f>
        <v>(blank)</v>
      </c>
      <c r="C234" s="30">
        <f>VLOOKUP($A234,'Infrastructure Pivot'!$A$5:$T$340,3,FALSE)</f>
        <v>227</v>
      </c>
      <c r="D234" s="30" t="str">
        <f>VLOOKUP($A234,'Infrastructure Pivot'!$A$5:$T$340,4,FALSE)</f>
        <v>TDX North Slope Generating Company</v>
      </c>
      <c r="E234" s="30" t="str">
        <f>VLOOKUP($A234,'Infrastructure Pivot'!$A$5:$T$340,5,FALSE)</f>
        <v>TNSG South Plant</v>
      </c>
      <c r="F234" s="30" t="str">
        <f>VLOOKUP($A234,'Infrastructure Pivot'!$A$5:$T$340,6,FALSE)</f>
        <v>Deadhorse_grid</v>
      </c>
      <c r="G234" s="30" t="str">
        <f>VLOOKUP($A234,'Infrastructure Pivot'!$A$5:$T$340,7,FALSE)</f>
        <v>North Slope</v>
      </c>
      <c r="H234" s="52">
        <f>SUMIFS('Infrastructure Pivot'!$V$5:$V$340,'Infrastructure Pivot'!$A$5:$A$340,'Table 2.1a 2021--Compile'!$A234)</f>
        <v>7.8000000000000007</v>
      </c>
      <c r="I234" s="52">
        <f>SUMIFS('Infrastructure Pivot'!$K$5:$K$340,'Infrastructure Pivot'!$A$5:$A$340,'Table 2.1a 2021--Compile'!$A234)+SUMIFS('Infrastructure Pivot'!$L$5:$L$340,'Infrastructure Pivot'!$A$5:$A$340,'Table 2.1a 2021--Compile'!$A234)+SUMIFS('Infrastructure Pivot'!$N$5:$N$340,'Infrastructure Pivot'!$A$5:$A$340,'Table 2.1a 2021--Compile'!$A234)+SUMIFS('Infrastructure Pivot'!$S$5:$S$340,'Infrastructure Pivot'!$A$5:$A$340,'Table 2.1a 2021--Compile'!$A234)</f>
        <v>0</v>
      </c>
      <c r="J234" s="52">
        <f>SUMIFS('Infrastructure Pivot'!$Q$5:$Q$340,'Infrastructure Pivot'!$A$5:$A$340,'Table 2.1a 2021--Compile'!$A234)</f>
        <v>7.8000000000000007</v>
      </c>
      <c r="K234" s="52">
        <f>SUMIFS('Infrastructure Pivot'!$P$5:$P$340,'Infrastructure Pivot'!$A$5:$A$340,'Table 2.1a 2021--Compile'!$A234)</f>
        <v>0</v>
      </c>
      <c r="L234" s="52">
        <f>SUMIFS('Infrastructure Pivot'!$T$5:$T$340,'Infrastructure Pivot'!$A$5:$A$340,'Table 2.1a 2021--Compile'!$A234)</f>
        <v>0</v>
      </c>
      <c r="M234" s="52">
        <f>SUMIFS('Infrastructure Pivot'!$R$5:$R$340,'Infrastructure Pivot'!$A$5:$A$340,'Table 2.1a 2021--Compile'!$A234)</f>
        <v>0</v>
      </c>
      <c r="N234" s="52">
        <f>SUMIFS('Infrastructure Pivot'!$I$5:$I$340,'Infrastructure Pivot'!$A$5:$A$340,'Table 2.1a 2021--Compile'!$A234)</f>
        <v>0</v>
      </c>
      <c r="O234" s="52">
        <f>SUMIFS('Infrastructure Pivot'!$M$5:$M$340,'Infrastructure Pivot'!$A$5:$A$340,'Table 2.1a 2021--Compile'!$A234)</f>
        <v>0</v>
      </c>
      <c r="P234" s="52" t="str">
        <f>VLOOKUP($A234,'Infrastructure FINAL 2023-11-13'!$A$2:$Q$1148,17,FALSE)</f>
        <v>EIA860</v>
      </c>
      <c r="Q234" s="30" t="str">
        <f>VLOOKUP(A234,Notes!$A$2:$F$272,6,FALSE)</f>
        <v/>
      </c>
      <c r="T234" s="53"/>
      <c r="U234" s="53"/>
      <c r="V234" s="53"/>
      <c r="W234" s="53"/>
    </row>
    <row r="235" spans="1:23" s="30" customFormat="1" x14ac:dyDescent="0.25">
      <c r="A235" s="52" t="s">
        <v>447</v>
      </c>
      <c r="B235" s="30" t="str">
        <f>VLOOKUP($A235,'Infrastructure Pivot'!$A$5:$T$340,2,FALSE)</f>
        <v>(blank)</v>
      </c>
      <c r="C235" s="30">
        <f>VLOOKUP($A235,'Infrastructure Pivot'!$A$5:$T$340,3,FALSE)</f>
        <v>520</v>
      </c>
      <c r="D235" s="30" t="str">
        <f>VLOOKUP($A235,'Infrastructure Pivot'!$A$5:$T$340,4,FALSE)</f>
        <v>Aurora Energy LLC Chena</v>
      </c>
      <c r="E235" s="30" t="str">
        <f>VLOOKUP($A235,'Infrastructure Pivot'!$A$5:$T$340,5,FALSE)</f>
        <v>Aurora Energy LLC Chena</v>
      </c>
      <c r="F235" s="30" t="str">
        <f>VLOOKUP($A235,'Infrastructure Pivot'!$A$5:$T$340,6,FALSE)</f>
        <v>Railbelt_grid</v>
      </c>
      <c r="G235" s="30" t="str">
        <f>VLOOKUP($A235,'Infrastructure Pivot'!$A$5:$T$340,7,FALSE)</f>
        <v>Railbelt</v>
      </c>
      <c r="H235" s="52">
        <f>SUMIFS('Infrastructure Pivot'!$V$5:$V$340,'Infrastructure Pivot'!$A$5:$A$340,'Table 2.1a 2021--Compile'!$A235)</f>
        <v>27.5</v>
      </c>
      <c r="I235" s="52">
        <f>SUMIFS('Infrastructure Pivot'!$K$5:$K$340,'Infrastructure Pivot'!$A$5:$A$340,'Table 2.1a 2021--Compile'!$A235)+SUMIFS('Infrastructure Pivot'!$L$5:$L$340,'Infrastructure Pivot'!$A$5:$A$340,'Table 2.1a 2021--Compile'!$A235)+SUMIFS('Infrastructure Pivot'!$N$5:$N$340,'Infrastructure Pivot'!$A$5:$A$340,'Table 2.1a 2021--Compile'!$A235)+SUMIFS('Infrastructure Pivot'!$S$5:$S$340,'Infrastructure Pivot'!$A$5:$A$340,'Table 2.1a 2021--Compile'!$A235)</f>
        <v>27.5</v>
      </c>
      <c r="J235" s="52">
        <f>SUMIFS('Infrastructure Pivot'!$Q$5:$Q$340,'Infrastructure Pivot'!$A$5:$A$340,'Table 2.1a 2021--Compile'!$A235)</f>
        <v>0</v>
      </c>
      <c r="K235" s="52">
        <f>SUMIFS('Infrastructure Pivot'!$P$5:$P$340,'Infrastructure Pivot'!$A$5:$A$340,'Table 2.1a 2021--Compile'!$A235)</f>
        <v>0</v>
      </c>
      <c r="L235" s="52">
        <f>SUMIFS('Infrastructure Pivot'!$T$5:$T$340,'Infrastructure Pivot'!$A$5:$A$340,'Table 2.1a 2021--Compile'!$A235)</f>
        <v>0</v>
      </c>
      <c r="M235" s="52">
        <f>SUMIFS('Infrastructure Pivot'!$R$5:$R$340,'Infrastructure Pivot'!$A$5:$A$340,'Table 2.1a 2021--Compile'!$A235)</f>
        <v>0</v>
      </c>
      <c r="N235" s="52">
        <f>SUMIFS('Infrastructure Pivot'!$I$5:$I$340,'Infrastructure Pivot'!$A$5:$A$340,'Table 2.1a 2021--Compile'!$A235)</f>
        <v>0</v>
      </c>
      <c r="O235" s="52">
        <f>SUMIFS('Infrastructure Pivot'!$M$5:$M$340,'Infrastructure Pivot'!$A$5:$A$340,'Table 2.1a 2021--Compile'!$A235)</f>
        <v>0</v>
      </c>
      <c r="P235" s="52" t="str">
        <f>VLOOKUP($A235,'Infrastructure FINAL 2023-11-13'!$A$2:$Q$1148,17,FALSE)</f>
        <v>EIA860</v>
      </c>
      <c r="Q235" s="30" t="str">
        <f>VLOOKUP(A235,Notes!$A$2:$F$272,6,FALSE)</f>
        <v>Provides power to GVEA</v>
      </c>
      <c r="T235" s="53"/>
      <c r="U235" s="53"/>
      <c r="V235" s="53"/>
      <c r="W235" s="53"/>
    </row>
    <row r="236" spans="1:23" s="30" customFormat="1" x14ac:dyDescent="0.25">
      <c r="A236" s="52" t="s">
        <v>648</v>
      </c>
      <c r="B236" s="30" t="str">
        <f>VLOOKUP($A236,'Infrastructure Pivot'!$A$5:$T$340,2,FALSE)</f>
        <v>(blank)</v>
      </c>
      <c r="C236" s="30">
        <f>VLOOKUP($A236,'Infrastructure Pivot'!$A$5:$T$340,3,FALSE)</f>
        <v>720</v>
      </c>
      <c r="D236" s="30" t="str">
        <f>VLOOKUP($A236,'Infrastructure Pivot'!$A$5:$T$340,4,FALSE)</f>
        <v>Doyon Utilities Fort Greely</v>
      </c>
      <c r="E236" s="30" t="str">
        <f>VLOOKUP($A236,'Infrastructure Pivot'!$A$5:$T$340,5,FALSE)</f>
        <v>Fort Greely Power Plant</v>
      </c>
      <c r="F236" s="30" t="str">
        <f>VLOOKUP($A236,'Infrastructure Pivot'!$A$5:$T$340,6,FALSE)</f>
        <v>Railbelt_grid</v>
      </c>
      <c r="G236" s="30" t="str">
        <f>VLOOKUP($A236,'Infrastructure Pivot'!$A$5:$T$340,7,FALSE)</f>
        <v>Railbelt</v>
      </c>
      <c r="H236" s="52">
        <f>SUMIFS('Infrastructure Pivot'!$V$5:$V$340,'Infrastructure Pivot'!$A$5:$A$340,'Table 2.1a 2021--Compile'!$A236)</f>
        <v>7.4</v>
      </c>
      <c r="I236" s="52">
        <f>SUMIFS('Infrastructure Pivot'!$K$5:$K$340,'Infrastructure Pivot'!$A$5:$A$340,'Table 2.1a 2021--Compile'!$A236)+SUMIFS('Infrastructure Pivot'!$L$5:$L$340,'Infrastructure Pivot'!$A$5:$A$340,'Table 2.1a 2021--Compile'!$A236)+SUMIFS('Infrastructure Pivot'!$N$5:$N$340,'Infrastructure Pivot'!$A$5:$A$340,'Table 2.1a 2021--Compile'!$A236)+SUMIFS('Infrastructure Pivot'!$S$5:$S$340,'Infrastructure Pivot'!$A$5:$A$340,'Table 2.1a 2021--Compile'!$A236)</f>
        <v>0</v>
      </c>
      <c r="J236" s="52">
        <f>SUMIFS('Infrastructure Pivot'!$Q$5:$Q$340,'Infrastructure Pivot'!$A$5:$A$340,'Table 2.1a 2021--Compile'!$A236)</f>
        <v>7.4</v>
      </c>
      <c r="K236" s="52">
        <f>SUMIFS('Infrastructure Pivot'!$P$5:$P$340,'Infrastructure Pivot'!$A$5:$A$340,'Table 2.1a 2021--Compile'!$A236)</f>
        <v>0</v>
      </c>
      <c r="L236" s="52">
        <f>SUMIFS('Infrastructure Pivot'!$T$5:$T$340,'Infrastructure Pivot'!$A$5:$A$340,'Table 2.1a 2021--Compile'!$A236)</f>
        <v>0</v>
      </c>
      <c r="M236" s="52">
        <f>SUMIFS('Infrastructure Pivot'!$R$5:$R$340,'Infrastructure Pivot'!$A$5:$A$340,'Table 2.1a 2021--Compile'!$A236)</f>
        <v>0</v>
      </c>
      <c r="N236" s="52">
        <f>SUMIFS('Infrastructure Pivot'!$I$5:$I$340,'Infrastructure Pivot'!$A$5:$A$340,'Table 2.1a 2021--Compile'!$A236)</f>
        <v>0</v>
      </c>
      <c r="O236" s="52">
        <f>SUMIFS('Infrastructure Pivot'!$M$5:$M$340,'Infrastructure Pivot'!$A$5:$A$340,'Table 2.1a 2021--Compile'!$A236)</f>
        <v>0</v>
      </c>
      <c r="P236" s="52" t="str">
        <f>VLOOKUP($A236,'Infrastructure FINAL 2023-11-13'!$A$2:$Q$1148,17,FALSE)</f>
        <v>EIA860</v>
      </c>
      <c r="Q236" s="30" t="str">
        <f>VLOOKUP(A236,Notes!$A$2:$F$272,6,FALSE)</f>
        <v/>
      </c>
      <c r="T236" s="53"/>
      <c r="U236" s="53"/>
      <c r="V236" s="53"/>
      <c r="W236" s="53"/>
    </row>
    <row r="237" spans="1:23" s="30" customFormat="1" x14ac:dyDescent="0.25">
      <c r="A237" s="52" t="s">
        <v>652</v>
      </c>
      <c r="B237" s="30" t="str">
        <f>VLOOKUP($A237,'Infrastructure Pivot'!$A$5:$T$340,2,FALSE)</f>
        <v>(blank)</v>
      </c>
      <c r="C237" s="30">
        <f>VLOOKUP($A237,'Infrastructure Pivot'!$A$5:$T$340,3,FALSE)</f>
        <v>726</v>
      </c>
      <c r="D237" s="30" t="str">
        <f>VLOOKUP($A237,'Infrastructure Pivot'!$A$5:$T$340,4,FALSE)</f>
        <v>Doyon Utilities Fort Wainwright</v>
      </c>
      <c r="E237" s="30" t="str">
        <f>VLOOKUP($A237,'Infrastructure Pivot'!$A$5:$T$340,5,FALSE)</f>
        <v>Utility Plants Section</v>
      </c>
      <c r="F237" s="30" t="str">
        <f>VLOOKUP($A237,'Infrastructure Pivot'!$A$5:$T$340,6,FALSE)</f>
        <v>Railbelt_grid</v>
      </c>
      <c r="G237" s="30" t="str">
        <f>VLOOKUP($A237,'Infrastructure Pivot'!$A$5:$T$340,7,FALSE)</f>
        <v>Railbelt</v>
      </c>
      <c r="H237" s="52">
        <f>SUMIFS('Infrastructure Pivot'!$V$5:$V$340,'Infrastructure Pivot'!$A$5:$A$340,'Table 2.1a 2021--Compile'!$A237)</f>
        <v>20</v>
      </c>
      <c r="I237" s="52">
        <f>SUMIFS('Infrastructure Pivot'!$K$5:$K$340,'Infrastructure Pivot'!$A$5:$A$340,'Table 2.1a 2021--Compile'!$A237)+SUMIFS('Infrastructure Pivot'!$L$5:$L$340,'Infrastructure Pivot'!$A$5:$A$340,'Table 2.1a 2021--Compile'!$A237)+SUMIFS('Infrastructure Pivot'!$N$5:$N$340,'Infrastructure Pivot'!$A$5:$A$340,'Table 2.1a 2021--Compile'!$A237)+SUMIFS('Infrastructure Pivot'!$S$5:$S$340,'Infrastructure Pivot'!$A$5:$A$340,'Table 2.1a 2021--Compile'!$A237)</f>
        <v>20</v>
      </c>
      <c r="J237" s="52">
        <f>SUMIFS('Infrastructure Pivot'!$Q$5:$Q$340,'Infrastructure Pivot'!$A$5:$A$340,'Table 2.1a 2021--Compile'!$A237)</f>
        <v>0</v>
      </c>
      <c r="K237" s="52">
        <f>SUMIFS('Infrastructure Pivot'!$P$5:$P$340,'Infrastructure Pivot'!$A$5:$A$340,'Table 2.1a 2021--Compile'!$A237)</f>
        <v>0</v>
      </c>
      <c r="L237" s="52">
        <f>SUMIFS('Infrastructure Pivot'!$T$5:$T$340,'Infrastructure Pivot'!$A$5:$A$340,'Table 2.1a 2021--Compile'!$A237)</f>
        <v>0</v>
      </c>
      <c r="M237" s="52">
        <f>SUMIFS('Infrastructure Pivot'!$R$5:$R$340,'Infrastructure Pivot'!$A$5:$A$340,'Table 2.1a 2021--Compile'!$A237)</f>
        <v>0</v>
      </c>
      <c r="N237" s="52">
        <f>SUMIFS('Infrastructure Pivot'!$I$5:$I$340,'Infrastructure Pivot'!$A$5:$A$340,'Table 2.1a 2021--Compile'!$A237)</f>
        <v>0</v>
      </c>
      <c r="O237" s="52">
        <f>SUMIFS('Infrastructure Pivot'!$M$5:$M$340,'Infrastructure Pivot'!$A$5:$A$340,'Table 2.1a 2021--Compile'!$A237)</f>
        <v>0</v>
      </c>
      <c r="P237" s="52" t="str">
        <f>VLOOKUP($A237,'Infrastructure FINAL 2023-11-13'!$A$2:$Q$1148,17,FALSE)</f>
        <v>EIA860</v>
      </c>
      <c r="Q237" s="30" t="str">
        <f>VLOOKUP(A237,Notes!$A$2:$F$272,6,FALSE)</f>
        <v/>
      </c>
      <c r="T237" s="53"/>
      <c r="U237" s="53"/>
      <c r="V237" s="53"/>
      <c r="W237" s="53"/>
    </row>
    <row r="238" spans="1:23" s="30" customFormat="1" x14ac:dyDescent="0.25">
      <c r="A238" s="52" t="s">
        <v>726</v>
      </c>
      <c r="B238" s="30" t="str">
        <f>VLOOKUP($A238,'Infrastructure Pivot'!$A$5:$T$340,2,FALSE)</f>
        <v>(blank)</v>
      </c>
      <c r="C238" s="30">
        <f>VLOOKUP($A238,'Infrastructure Pivot'!$A$5:$T$340,3,FALSE)</f>
        <v>724</v>
      </c>
      <c r="D238" s="30" t="str">
        <f>VLOOKUP($A238,'Infrastructure Pivot'!$A$5:$T$340,4,FALSE)</f>
        <v>Doyon Utilities LLC</v>
      </c>
      <c r="E238" s="30" t="str">
        <f>VLOOKUP($A238,'Infrastructure Pivot'!$A$5:$T$340,5,FALSE)</f>
        <v>JBER Landfill Gas Power Plant</v>
      </c>
      <c r="F238" s="30" t="str">
        <f>VLOOKUP($A238,'Infrastructure Pivot'!$A$5:$T$340,6,FALSE)</f>
        <v>Railbelt_grid</v>
      </c>
      <c r="G238" s="30" t="str">
        <f>VLOOKUP($A238,'Infrastructure Pivot'!$A$5:$T$340,7,FALSE)</f>
        <v>Railbelt</v>
      </c>
      <c r="H238" s="52">
        <f>SUMIFS('Infrastructure Pivot'!$V$5:$V$340,'Infrastructure Pivot'!$A$5:$A$340,'Table 2.1a 2021--Compile'!$A238)</f>
        <v>11.5</v>
      </c>
      <c r="I238" s="52">
        <f>SUMIFS('Infrastructure Pivot'!$K$5:$K$340,'Infrastructure Pivot'!$A$5:$A$340,'Table 2.1a 2021--Compile'!$A238)+SUMIFS('Infrastructure Pivot'!$L$5:$L$340,'Infrastructure Pivot'!$A$5:$A$340,'Table 2.1a 2021--Compile'!$A238)+SUMIFS('Infrastructure Pivot'!$N$5:$N$340,'Infrastructure Pivot'!$A$5:$A$340,'Table 2.1a 2021--Compile'!$A238)+SUMIFS('Infrastructure Pivot'!$S$5:$S$340,'Infrastructure Pivot'!$A$5:$A$340,'Table 2.1a 2021--Compile'!$A238)</f>
        <v>0</v>
      </c>
      <c r="J238" s="52">
        <f>SUMIFS('Infrastructure Pivot'!$Q$5:$Q$340,'Infrastructure Pivot'!$A$5:$A$340,'Table 2.1a 2021--Compile'!$A238)</f>
        <v>11.5</v>
      </c>
      <c r="K238" s="52">
        <f>SUMIFS('Infrastructure Pivot'!$P$5:$P$340,'Infrastructure Pivot'!$A$5:$A$340,'Table 2.1a 2021--Compile'!$A238)</f>
        <v>0</v>
      </c>
      <c r="L238" s="52">
        <f>SUMIFS('Infrastructure Pivot'!$T$5:$T$340,'Infrastructure Pivot'!$A$5:$A$340,'Table 2.1a 2021--Compile'!$A238)</f>
        <v>0</v>
      </c>
      <c r="M238" s="52">
        <f>SUMIFS('Infrastructure Pivot'!$R$5:$R$340,'Infrastructure Pivot'!$A$5:$A$340,'Table 2.1a 2021--Compile'!$A238)</f>
        <v>0</v>
      </c>
      <c r="N238" s="52">
        <f>SUMIFS('Infrastructure Pivot'!$I$5:$I$340,'Infrastructure Pivot'!$A$5:$A$340,'Table 2.1a 2021--Compile'!$A238)</f>
        <v>0</v>
      </c>
      <c r="O238" s="52">
        <f>SUMIFS('Infrastructure Pivot'!$M$5:$M$340,'Infrastructure Pivot'!$A$5:$A$340,'Table 2.1a 2021--Compile'!$A238)</f>
        <v>0</v>
      </c>
      <c r="P238" s="52" t="str">
        <f>VLOOKUP($A238,'Infrastructure FINAL 2023-11-13'!$A$2:$Q$1148,17,FALSE)</f>
        <v>EIA860</v>
      </c>
      <c r="Q238" s="30" t="str">
        <f>VLOOKUP(A238,Notes!$A$2:$F$272,6,FALSE)</f>
        <v>Provides power to JBER/CEA</v>
      </c>
      <c r="T238" s="53"/>
      <c r="U238" s="53"/>
      <c r="V238" s="53"/>
      <c r="W238" s="53"/>
    </row>
    <row r="239" spans="1:23" s="30" customFormat="1" x14ac:dyDescent="0.25">
      <c r="A239" s="52" t="s">
        <v>584</v>
      </c>
      <c r="B239" s="30" t="str">
        <f>VLOOKUP($A239,'Infrastructure Pivot'!$A$5:$T$340,2,FALSE)</f>
        <v>(blank)</v>
      </c>
      <c r="C239" s="30">
        <f>VLOOKUP($A239,'Infrastructure Pivot'!$A$5:$T$340,3,FALSE)</f>
        <v>742</v>
      </c>
      <c r="D239" s="30" t="str">
        <f>VLOOKUP($A239,'Infrastructure Pivot'!$A$5:$T$340,4,FALSE)</f>
        <v>Alaska Environmental Power LLC</v>
      </c>
      <c r="E239" s="30" t="str">
        <f>VLOOKUP($A239,'Infrastructure Pivot'!$A$5:$T$340,5,FALSE)</f>
        <v>Delta Wind Farm</v>
      </c>
      <c r="F239" s="30" t="str">
        <f>VLOOKUP($A239,'Infrastructure Pivot'!$A$5:$T$340,6,FALSE)</f>
        <v>Railbelt_grid</v>
      </c>
      <c r="G239" s="30" t="str">
        <f>VLOOKUP($A239,'Infrastructure Pivot'!$A$5:$T$340,7,FALSE)</f>
        <v>Railbelt</v>
      </c>
      <c r="H239" s="52">
        <f>SUMIFS('Infrastructure Pivot'!$V$5:$V$340,'Infrastructure Pivot'!$A$5:$A$340,'Table 2.1a 2021--Compile'!$A239)</f>
        <v>1.9</v>
      </c>
      <c r="I239" s="52">
        <f>SUMIFS('Infrastructure Pivot'!$K$5:$K$340,'Infrastructure Pivot'!$A$5:$A$340,'Table 2.1a 2021--Compile'!$A239)+SUMIFS('Infrastructure Pivot'!$L$5:$L$340,'Infrastructure Pivot'!$A$5:$A$340,'Table 2.1a 2021--Compile'!$A239)+SUMIFS('Infrastructure Pivot'!$N$5:$N$340,'Infrastructure Pivot'!$A$5:$A$340,'Table 2.1a 2021--Compile'!$A239)+SUMIFS('Infrastructure Pivot'!$S$5:$S$340,'Infrastructure Pivot'!$A$5:$A$340,'Table 2.1a 2021--Compile'!$A239)</f>
        <v>0</v>
      </c>
      <c r="J239" s="52">
        <f>SUMIFS('Infrastructure Pivot'!$Q$5:$Q$340,'Infrastructure Pivot'!$A$5:$A$340,'Table 2.1a 2021--Compile'!$A239)</f>
        <v>0</v>
      </c>
      <c r="K239" s="52">
        <f>SUMIFS('Infrastructure Pivot'!$P$5:$P$340,'Infrastructure Pivot'!$A$5:$A$340,'Table 2.1a 2021--Compile'!$A239)</f>
        <v>0</v>
      </c>
      <c r="L239" s="52">
        <f>SUMIFS('Infrastructure Pivot'!$T$5:$T$340,'Infrastructure Pivot'!$A$5:$A$340,'Table 2.1a 2021--Compile'!$A239)</f>
        <v>1.9</v>
      </c>
      <c r="M239" s="52">
        <f>SUMIFS('Infrastructure Pivot'!$R$5:$R$340,'Infrastructure Pivot'!$A$5:$A$340,'Table 2.1a 2021--Compile'!$A239)</f>
        <v>0</v>
      </c>
      <c r="N239" s="52">
        <f>SUMIFS('Infrastructure Pivot'!$I$5:$I$340,'Infrastructure Pivot'!$A$5:$A$340,'Table 2.1a 2021--Compile'!$A239)</f>
        <v>0</v>
      </c>
      <c r="O239" s="52">
        <f>SUMIFS('Infrastructure Pivot'!$M$5:$M$340,'Infrastructure Pivot'!$A$5:$A$340,'Table 2.1a 2021--Compile'!$A239)</f>
        <v>0</v>
      </c>
      <c r="P239" s="52" t="str">
        <f>VLOOKUP($A239,'Infrastructure FINAL 2023-11-13'!$A$2:$Q$1148,17,FALSE)</f>
        <v>EIA860</v>
      </c>
      <c r="Q239" s="30" t="str">
        <f>VLOOKUP(A239,Notes!$A$2:$F$272,6,FALSE)</f>
        <v>In addition to Fairbanks, the GVEA service area includes 25 other communities.</v>
      </c>
      <c r="T239" s="53"/>
      <c r="U239" s="53"/>
      <c r="V239" s="53"/>
      <c r="W239" s="53"/>
    </row>
    <row r="240" spans="1:23" s="30" customFormat="1" x14ac:dyDescent="0.25">
      <c r="A240" s="52" t="s">
        <v>1037</v>
      </c>
      <c r="B240" s="30" t="str">
        <f>VLOOKUP($A240,'Infrastructure Pivot'!$A$5:$T$340,2,FALSE)</f>
        <v>(blank)</v>
      </c>
      <c r="C240" s="30">
        <f>VLOOKUP($A240,'Infrastructure Pivot'!$A$5:$T$340,3,FALSE)</f>
        <v>345</v>
      </c>
      <c r="D240" s="30" t="str">
        <f>VLOOKUP($A240,'Infrastructure Pivot'!$A$5:$T$340,4,FALSE)</f>
        <v>Alaska Electric G &amp; T Coop Inc</v>
      </c>
      <c r="E240" s="30" t="str">
        <f>VLOOKUP($A240,'Infrastructure Pivot'!$A$5:$T$340,5,FALSE)</f>
        <v>Soldotna</v>
      </c>
      <c r="F240" s="30" t="str">
        <f>VLOOKUP($A240,'Infrastructure Pivot'!$A$5:$T$340,6,FALSE)</f>
        <v>Railbelt_grid</v>
      </c>
      <c r="G240" s="30" t="str">
        <f>VLOOKUP($A240,'Infrastructure Pivot'!$A$5:$T$340,7,FALSE)</f>
        <v>Railbelt</v>
      </c>
      <c r="H240" s="52">
        <f>SUMIFS('Infrastructure Pivot'!$V$5:$V$340,'Infrastructure Pivot'!$A$5:$A$340,'Table 2.1a 2021--Compile'!$A240)</f>
        <v>96.5</v>
      </c>
      <c r="I240" s="52">
        <f>SUMIFS('Infrastructure Pivot'!$K$5:$K$340,'Infrastructure Pivot'!$A$5:$A$340,'Table 2.1a 2021--Compile'!$A240)+SUMIFS('Infrastructure Pivot'!$L$5:$L$340,'Infrastructure Pivot'!$A$5:$A$340,'Table 2.1a 2021--Compile'!$A240)+SUMIFS('Infrastructure Pivot'!$N$5:$N$340,'Infrastructure Pivot'!$A$5:$A$340,'Table 2.1a 2021--Compile'!$A240)+SUMIFS('Infrastructure Pivot'!$S$5:$S$340,'Infrastructure Pivot'!$A$5:$A$340,'Table 2.1a 2021--Compile'!$A240)</f>
        <v>50</v>
      </c>
      <c r="J240" s="52">
        <f>SUMIFS('Infrastructure Pivot'!$Q$5:$Q$340,'Infrastructure Pivot'!$A$5:$A$340,'Table 2.1a 2021--Compile'!$A240)</f>
        <v>0</v>
      </c>
      <c r="K240" s="52">
        <f>SUMIFS('Infrastructure Pivot'!$P$5:$P$340,'Infrastructure Pivot'!$A$5:$A$340,'Table 2.1a 2021--Compile'!$A240)</f>
        <v>0</v>
      </c>
      <c r="L240" s="52">
        <f>SUMIFS('Infrastructure Pivot'!$T$5:$T$340,'Infrastructure Pivot'!$A$5:$A$340,'Table 2.1a 2021--Compile'!$A240)</f>
        <v>0</v>
      </c>
      <c r="M240" s="52">
        <f>SUMIFS('Infrastructure Pivot'!$R$5:$R$340,'Infrastructure Pivot'!$A$5:$A$340,'Table 2.1a 2021--Compile'!$A240)</f>
        <v>0</v>
      </c>
      <c r="N240" s="52">
        <f>SUMIFS('Infrastructure Pivot'!$I$5:$I$340,'Infrastructure Pivot'!$A$5:$A$340,'Table 2.1a 2021--Compile'!$A240)</f>
        <v>46.5</v>
      </c>
      <c r="O240" s="52">
        <f>SUMIFS('Infrastructure Pivot'!$M$5:$M$340,'Infrastructure Pivot'!$A$5:$A$340,'Table 2.1a 2021--Compile'!$A240)</f>
        <v>0</v>
      </c>
      <c r="P240" s="52" t="str">
        <f>VLOOKUP($A240,'Infrastructure FINAL 2023-11-13'!$A$2:$Q$1148,17,FALSE)</f>
        <v>EIA-860</v>
      </c>
      <c r="Q240" s="30" t="str">
        <f>VLOOKUP(A240,Notes!$A$2:$F$272,6,FALSE)</f>
        <v/>
      </c>
      <c r="T240" s="53"/>
      <c r="U240" s="53"/>
      <c r="V240" s="53"/>
      <c r="W240" s="53"/>
    </row>
    <row r="241" spans="1:23" s="30" customFormat="1" x14ac:dyDescent="0.25">
      <c r="A241" s="52" t="s">
        <v>613</v>
      </c>
      <c r="B241" s="30" t="str">
        <f>VLOOKUP($A241,'Infrastructure Pivot'!$A$5:$T$340,2,FALSE)</f>
        <v>(blank)</v>
      </c>
      <c r="C241" s="30">
        <f>VLOOKUP($A241,'Infrastructure Pivot'!$A$5:$T$340,3,FALSE)</f>
        <v>18</v>
      </c>
      <c r="D241" s="30" t="str">
        <f>VLOOKUP($A241,'Infrastructure Pivot'!$A$5:$T$340,4,FALSE)</f>
        <v>Matanuska Electric Association</v>
      </c>
      <c r="E241" s="30" t="str">
        <f>VLOOKUP($A241,'Infrastructure Pivot'!$A$5:$T$340,5,FALSE)</f>
        <v>Eklutna Generation Station</v>
      </c>
      <c r="F241" s="30" t="str">
        <f>VLOOKUP($A241,'Infrastructure Pivot'!$A$5:$T$340,6,FALSE)</f>
        <v>Railbelt_grid</v>
      </c>
      <c r="G241" s="30" t="str">
        <f>VLOOKUP($A241,'Infrastructure Pivot'!$A$5:$T$340,7,FALSE)</f>
        <v>Railbelt</v>
      </c>
      <c r="H241" s="52">
        <f>SUMIFS('Infrastructure Pivot'!$V$5:$V$340,'Infrastructure Pivot'!$A$5:$A$340,'Table 2.1a 2021--Compile'!$A241)</f>
        <v>170.99999999999997</v>
      </c>
      <c r="I241" s="52">
        <f>SUMIFS('Infrastructure Pivot'!$K$5:$K$340,'Infrastructure Pivot'!$A$5:$A$340,'Table 2.1a 2021--Compile'!$A241)+SUMIFS('Infrastructure Pivot'!$L$5:$L$340,'Infrastructure Pivot'!$A$5:$A$340,'Table 2.1a 2021--Compile'!$A241)+SUMIFS('Infrastructure Pivot'!$N$5:$N$340,'Infrastructure Pivot'!$A$5:$A$340,'Table 2.1a 2021--Compile'!$A241)+SUMIFS('Infrastructure Pivot'!$S$5:$S$340,'Infrastructure Pivot'!$A$5:$A$340,'Table 2.1a 2021--Compile'!$A241)</f>
        <v>0</v>
      </c>
      <c r="J241" s="52">
        <f>SUMIFS('Infrastructure Pivot'!$Q$5:$Q$340,'Infrastructure Pivot'!$A$5:$A$340,'Table 2.1a 2021--Compile'!$A241)</f>
        <v>170.99999999999997</v>
      </c>
      <c r="K241" s="52">
        <f>SUMIFS('Infrastructure Pivot'!$P$5:$P$340,'Infrastructure Pivot'!$A$5:$A$340,'Table 2.1a 2021--Compile'!$A241)</f>
        <v>0</v>
      </c>
      <c r="L241" s="52">
        <f>SUMIFS('Infrastructure Pivot'!$T$5:$T$340,'Infrastructure Pivot'!$A$5:$A$340,'Table 2.1a 2021--Compile'!$A241)</f>
        <v>0</v>
      </c>
      <c r="M241" s="52">
        <f>SUMIFS('Infrastructure Pivot'!$R$5:$R$340,'Infrastructure Pivot'!$A$5:$A$340,'Table 2.1a 2021--Compile'!$A241)</f>
        <v>0</v>
      </c>
      <c r="N241" s="52">
        <f>SUMIFS('Infrastructure Pivot'!$I$5:$I$340,'Infrastructure Pivot'!$A$5:$A$340,'Table 2.1a 2021--Compile'!$A241)</f>
        <v>0</v>
      </c>
      <c r="O241" s="52">
        <f>SUMIFS('Infrastructure Pivot'!$M$5:$M$340,'Infrastructure Pivot'!$A$5:$A$340,'Table 2.1a 2021--Compile'!$A241)</f>
        <v>0</v>
      </c>
      <c r="P241" s="52" t="str">
        <f>VLOOKUP($A241,'Infrastructure FINAL 2023-11-13'!$A$2:$Q$1148,17,FALSE)</f>
        <v>EIA860</v>
      </c>
      <c r="Q241" s="30" t="str">
        <f>VLOOKUP(A241,Notes!$A$2:$F$272,6,FALSE)</f>
        <v/>
      </c>
      <c r="T241" s="53"/>
      <c r="U241" s="53"/>
      <c r="V241" s="53"/>
      <c r="W241" s="53"/>
    </row>
    <row r="242" spans="1:23" s="30" customFormat="1" x14ac:dyDescent="0.25">
      <c r="A242" s="52" t="s">
        <v>1014</v>
      </c>
      <c r="B242" s="30" t="str">
        <f>VLOOKUP($A242,'Infrastructure Pivot'!$A$5:$T$340,2,FALSE)</f>
        <v>(blank)</v>
      </c>
      <c r="C242" s="30">
        <f>VLOOKUP($A242,'Infrastructure Pivot'!$A$5:$T$340,3,FALSE)</f>
        <v>108</v>
      </c>
      <c r="D242" s="30" t="str">
        <f>VLOOKUP($A242,'Infrastructure Pivot'!$A$5:$T$340,4,FALSE)</f>
        <v>Seward, City of</v>
      </c>
      <c r="E242" s="30" t="str">
        <f>VLOOKUP($A242,'Infrastructure Pivot'!$A$5:$T$340,5,FALSE)</f>
        <v>Seward</v>
      </c>
      <c r="F242" s="30" t="str">
        <f>VLOOKUP($A242,'Infrastructure Pivot'!$A$5:$T$340,6,FALSE)</f>
        <v>Railbelt_grid</v>
      </c>
      <c r="G242" s="30" t="str">
        <f>VLOOKUP($A242,'Infrastructure Pivot'!$A$5:$T$340,7,FALSE)</f>
        <v>Railbelt</v>
      </c>
      <c r="H242" s="52">
        <f>SUMIFS('Infrastructure Pivot'!$V$5:$V$340,'Infrastructure Pivot'!$A$5:$A$340,'Table 2.1a 2021--Compile'!$A242)</f>
        <v>15.600000000000001</v>
      </c>
      <c r="I242" s="52">
        <f>SUMIFS('Infrastructure Pivot'!$K$5:$K$340,'Infrastructure Pivot'!$A$5:$A$340,'Table 2.1a 2021--Compile'!$A242)+SUMIFS('Infrastructure Pivot'!$L$5:$L$340,'Infrastructure Pivot'!$A$5:$A$340,'Table 2.1a 2021--Compile'!$A242)+SUMIFS('Infrastructure Pivot'!$N$5:$N$340,'Infrastructure Pivot'!$A$5:$A$340,'Table 2.1a 2021--Compile'!$A242)+SUMIFS('Infrastructure Pivot'!$S$5:$S$340,'Infrastructure Pivot'!$A$5:$A$340,'Table 2.1a 2021--Compile'!$A242)</f>
        <v>0</v>
      </c>
      <c r="J242" s="52">
        <f>SUMIFS('Infrastructure Pivot'!$Q$5:$Q$340,'Infrastructure Pivot'!$A$5:$A$340,'Table 2.1a 2021--Compile'!$A242)</f>
        <v>15.600000000000001</v>
      </c>
      <c r="K242" s="52">
        <f>SUMIFS('Infrastructure Pivot'!$P$5:$P$340,'Infrastructure Pivot'!$A$5:$A$340,'Table 2.1a 2021--Compile'!$A242)</f>
        <v>0</v>
      </c>
      <c r="L242" s="52">
        <f>SUMIFS('Infrastructure Pivot'!$T$5:$T$340,'Infrastructure Pivot'!$A$5:$A$340,'Table 2.1a 2021--Compile'!$A242)</f>
        <v>0</v>
      </c>
      <c r="M242" s="52">
        <f>SUMIFS('Infrastructure Pivot'!$R$5:$R$340,'Infrastructure Pivot'!$A$5:$A$340,'Table 2.1a 2021--Compile'!$A242)</f>
        <v>0</v>
      </c>
      <c r="N242" s="52">
        <f>SUMIFS('Infrastructure Pivot'!$I$5:$I$340,'Infrastructure Pivot'!$A$5:$A$340,'Table 2.1a 2021--Compile'!$A242)</f>
        <v>0</v>
      </c>
      <c r="O242" s="52">
        <f>SUMIFS('Infrastructure Pivot'!$M$5:$M$340,'Infrastructure Pivot'!$A$5:$A$340,'Table 2.1a 2021--Compile'!$A242)</f>
        <v>0</v>
      </c>
      <c r="P242" s="52" t="str">
        <f>VLOOKUP($A242,'Infrastructure FINAL 2023-11-13'!$A$2:$Q$1148,17,FALSE)</f>
        <v>EIA860</v>
      </c>
      <c r="Q242" s="30" t="str">
        <f>VLOOKUP(A242,Notes!$A$2:$F$272,6,FALSE)</f>
        <v>The City of Seward service area includes the communities of Crown Point, Primrose, Bear Creek and Lowell Point.</v>
      </c>
      <c r="T242" s="53"/>
      <c r="U242" s="53"/>
      <c r="V242" s="53"/>
      <c r="W242" s="53"/>
    </row>
    <row r="243" spans="1:23" s="30" customFormat="1" x14ac:dyDescent="0.25">
      <c r="A243" s="52" t="s">
        <v>1079</v>
      </c>
      <c r="B243" s="30" t="str">
        <f>VLOOKUP($A243,'Infrastructure Pivot'!$A$5:$T$340,2,FALSE)</f>
        <v>(blank)</v>
      </c>
      <c r="C243" s="30" t="str">
        <f>VLOOKUP($A243,'Infrastructure Pivot'!$A$5:$T$340,3,FALSE)</f>
        <v>(blank)</v>
      </c>
      <c r="D243" s="30" t="str">
        <f>VLOOKUP($A243,'Infrastructure Pivot'!$A$5:$T$340,4,FALSE)</f>
        <v>Tesoro Alaska Company</v>
      </c>
      <c r="E243" s="30" t="str">
        <f>VLOOKUP($A243,'Infrastructure Pivot'!$A$5:$T$340,5,FALSE)</f>
        <v>Tesoro Kenai Cogeneration Plant</v>
      </c>
      <c r="F243" s="30" t="str">
        <f>VLOOKUP($A243,'Infrastructure Pivot'!$A$5:$T$340,6,FALSE)</f>
        <v>Railbelt_grid</v>
      </c>
      <c r="G243" s="30" t="str">
        <f>VLOOKUP($A243,'Infrastructure Pivot'!$A$5:$T$340,7,FALSE)</f>
        <v>Railbelt</v>
      </c>
      <c r="H243" s="52">
        <f>SUMIFS('Infrastructure Pivot'!$V$5:$V$340,'Infrastructure Pivot'!$A$5:$A$340,'Table 2.1a 2021--Compile'!$A243)</f>
        <v>8.6</v>
      </c>
      <c r="I243" s="52">
        <f>SUMIFS('Infrastructure Pivot'!$K$5:$K$340,'Infrastructure Pivot'!$A$5:$A$340,'Table 2.1a 2021--Compile'!$A243)+SUMIFS('Infrastructure Pivot'!$L$5:$L$340,'Infrastructure Pivot'!$A$5:$A$340,'Table 2.1a 2021--Compile'!$A243)+SUMIFS('Infrastructure Pivot'!$N$5:$N$340,'Infrastructure Pivot'!$A$5:$A$340,'Table 2.1a 2021--Compile'!$A243)+SUMIFS('Infrastructure Pivot'!$S$5:$S$340,'Infrastructure Pivot'!$A$5:$A$340,'Table 2.1a 2021--Compile'!$A243)</f>
        <v>8.6</v>
      </c>
      <c r="J243" s="52">
        <f>SUMIFS('Infrastructure Pivot'!$Q$5:$Q$340,'Infrastructure Pivot'!$A$5:$A$340,'Table 2.1a 2021--Compile'!$A243)</f>
        <v>0</v>
      </c>
      <c r="K243" s="52">
        <f>SUMIFS('Infrastructure Pivot'!$P$5:$P$340,'Infrastructure Pivot'!$A$5:$A$340,'Table 2.1a 2021--Compile'!$A243)</f>
        <v>0</v>
      </c>
      <c r="L243" s="52">
        <f>SUMIFS('Infrastructure Pivot'!$T$5:$T$340,'Infrastructure Pivot'!$A$5:$A$340,'Table 2.1a 2021--Compile'!$A243)</f>
        <v>0</v>
      </c>
      <c r="M243" s="52">
        <f>SUMIFS('Infrastructure Pivot'!$R$5:$R$340,'Infrastructure Pivot'!$A$5:$A$340,'Table 2.1a 2021--Compile'!$A243)</f>
        <v>0</v>
      </c>
      <c r="N243" s="52">
        <f>SUMIFS('Infrastructure Pivot'!$I$5:$I$340,'Infrastructure Pivot'!$A$5:$A$340,'Table 2.1a 2021--Compile'!$A243)</f>
        <v>0</v>
      </c>
      <c r="O243" s="52">
        <f>SUMIFS('Infrastructure Pivot'!$M$5:$M$340,'Infrastructure Pivot'!$A$5:$A$340,'Table 2.1a 2021--Compile'!$A243)</f>
        <v>0</v>
      </c>
      <c r="P243" s="52" t="str">
        <f>VLOOKUP($A243,'Infrastructure FINAL 2023-11-13'!$A$2:$Q$1148,17,FALSE)</f>
        <v>EIA860</v>
      </c>
      <c r="Q243" s="30" t="str">
        <f>VLOOKUP(A243,Notes!$A$2:$F$272,6,FALSE)</f>
        <v/>
      </c>
      <c r="T243" s="53"/>
      <c r="U243" s="53"/>
      <c r="V243" s="53"/>
      <c r="W243" s="53"/>
    </row>
    <row r="244" spans="1:23" s="30" customFormat="1" x14ac:dyDescent="0.25">
      <c r="A244" s="52" t="s">
        <v>609</v>
      </c>
      <c r="B244" s="30" t="str">
        <f>VLOOKUP($A244,'Infrastructure Pivot'!$A$5:$T$340,2,FALSE)</f>
        <v>(blank)</v>
      </c>
      <c r="C244" s="30" t="str">
        <f>VLOOKUP($A244,'Infrastructure Pivot'!$A$5:$T$340,3,FALSE)</f>
        <v>(blank)</v>
      </c>
      <c r="D244" s="30" t="str">
        <f>VLOOKUP($A244,'Infrastructure Pivot'!$A$5:$T$340,4,FALSE)</f>
        <v>US Air Force Eielson AFB</v>
      </c>
      <c r="E244" s="30" t="str">
        <f>VLOOKUP($A244,'Infrastructure Pivot'!$A$5:$T$340,5,FALSE)</f>
        <v>Eielson AFB Central Heat &amp; Power Plant</v>
      </c>
      <c r="F244" s="30" t="str">
        <f>VLOOKUP($A244,'Infrastructure Pivot'!$A$5:$T$340,6,FALSE)</f>
        <v>Railbelt_grid</v>
      </c>
      <c r="G244" s="30" t="str">
        <f>VLOOKUP($A244,'Infrastructure Pivot'!$A$5:$T$340,7,FALSE)</f>
        <v>Railbelt</v>
      </c>
      <c r="H244" s="52">
        <f>SUMIFS('Infrastructure Pivot'!$V$5:$V$340,'Infrastructure Pivot'!$A$5:$A$340,'Table 2.1a 2021--Compile'!$A244)</f>
        <v>31</v>
      </c>
      <c r="I244" s="52">
        <f>SUMIFS('Infrastructure Pivot'!$K$5:$K$340,'Infrastructure Pivot'!$A$5:$A$340,'Table 2.1a 2021--Compile'!$A244)+SUMIFS('Infrastructure Pivot'!$L$5:$L$340,'Infrastructure Pivot'!$A$5:$A$340,'Table 2.1a 2021--Compile'!$A244)+SUMIFS('Infrastructure Pivot'!$N$5:$N$340,'Infrastructure Pivot'!$A$5:$A$340,'Table 2.1a 2021--Compile'!$A244)+SUMIFS('Infrastructure Pivot'!$S$5:$S$340,'Infrastructure Pivot'!$A$5:$A$340,'Table 2.1a 2021--Compile'!$A244)</f>
        <v>25</v>
      </c>
      <c r="J244" s="52">
        <f>SUMIFS('Infrastructure Pivot'!$Q$5:$Q$340,'Infrastructure Pivot'!$A$5:$A$340,'Table 2.1a 2021--Compile'!$A244)</f>
        <v>6</v>
      </c>
      <c r="K244" s="52">
        <f>SUMIFS('Infrastructure Pivot'!$P$5:$P$340,'Infrastructure Pivot'!$A$5:$A$340,'Table 2.1a 2021--Compile'!$A244)</f>
        <v>0</v>
      </c>
      <c r="L244" s="52">
        <f>SUMIFS('Infrastructure Pivot'!$T$5:$T$340,'Infrastructure Pivot'!$A$5:$A$340,'Table 2.1a 2021--Compile'!$A244)</f>
        <v>0</v>
      </c>
      <c r="M244" s="52">
        <f>SUMIFS('Infrastructure Pivot'!$R$5:$R$340,'Infrastructure Pivot'!$A$5:$A$340,'Table 2.1a 2021--Compile'!$A244)</f>
        <v>0</v>
      </c>
      <c r="N244" s="52">
        <f>SUMIFS('Infrastructure Pivot'!$I$5:$I$340,'Infrastructure Pivot'!$A$5:$A$340,'Table 2.1a 2021--Compile'!$A244)</f>
        <v>0</v>
      </c>
      <c r="O244" s="52">
        <f>SUMIFS('Infrastructure Pivot'!$M$5:$M$340,'Infrastructure Pivot'!$A$5:$A$340,'Table 2.1a 2021--Compile'!$A244)</f>
        <v>0</v>
      </c>
      <c r="P244" s="52" t="str">
        <f>VLOOKUP($A244,'Infrastructure FINAL 2023-11-13'!$A$2:$Q$1148,17,FALSE)</f>
        <v>EIA860</v>
      </c>
      <c r="Q244" s="30" t="str">
        <f>VLOOKUP(A244,Notes!$A$2:$F$272,6,FALSE)</f>
        <v/>
      </c>
      <c r="T244" s="53"/>
      <c r="U244" s="53"/>
      <c r="V244" s="53"/>
      <c r="W244" s="53"/>
    </row>
    <row r="245" spans="1:23" s="30" customFormat="1" x14ac:dyDescent="0.25">
      <c r="A245" s="60" t="s">
        <v>1689</v>
      </c>
      <c r="B245" s="30" t="str">
        <f>VLOOKUP($A245,'Infrastructure Pivot'!$A$5:$T$340,2,FALSE)</f>
        <v>(blank)</v>
      </c>
      <c r="C245" s="30" t="str">
        <f>VLOOKUP($A245,'Infrastructure Pivot'!$A$5:$T$340,3,FALSE)</f>
        <v>(blank)</v>
      </c>
      <c r="D245" s="30" t="str">
        <f>VLOOKUP($A245,'Infrastructure Pivot'!$A$5:$T$340,4,FALSE)</f>
        <v>Juniper Creek Hydroetlectric</v>
      </c>
      <c r="E245" s="30" t="str">
        <f>VLOOKUP($A245,'Infrastructure Pivot'!$A$5:$T$340,5,FALSE)</f>
        <v>Juniper Creek Hydroelectric Project</v>
      </c>
      <c r="F245" s="30" t="str">
        <f>VLOOKUP($A245,'Infrastructure Pivot'!$A$5:$T$340,6,FALSE)</f>
        <v>Railbelt_grid</v>
      </c>
      <c r="G245" s="30" t="str">
        <f>VLOOKUP($A245,'Infrastructure Pivot'!$A$5:$T$340,7,FALSE)</f>
        <v>Railbelt</v>
      </c>
      <c r="H245" s="52">
        <f>SUMIFS('Infrastructure Pivot'!$V$5:$V$340,'Infrastructure Pivot'!$A$5:$A$340,'Table 2.1a 2021--Compile'!$A245)</f>
        <v>0.3</v>
      </c>
      <c r="I245" s="52">
        <f>SUMIFS('Infrastructure Pivot'!$K$5:$K$340,'Infrastructure Pivot'!$A$5:$A$340,'Table 2.1a 2021--Compile'!$A245)+SUMIFS('Infrastructure Pivot'!$L$5:$L$340,'Infrastructure Pivot'!$A$5:$A$340,'Table 2.1a 2021--Compile'!$A245)+SUMIFS('Infrastructure Pivot'!$N$5:$N$340,'Infrastructure Pivot'!$A$5:$A$340,'Table 2.1a 2021--Compile'!$A245)+SUMIFS('Infrastructure Pivot'!$S$5:$S$340,'Infrastructure Pivot'!$A$5:$A$340,'Table 2.1a 2021--Compile'!$A245)</f>
        <v>0</v>
      </c>
      <c r="J245" s="52">
        <f>SUMIFS('Infrastructure Pivot'!$Q$5:$Q$340,'Infrastructure Pivot'!$A$5:$A$340,'Table 2.1a 2021--Compile'!$A245)</f>
        <v>0</v>
      </c>
      <c r="K245" s="52">
        <f>SUMIFS('Infrastructure Pivot'!$P$5:$P$340,'Infrastructure Pivot'!$A$5:$A$340,'Table 2.1a 2021--Compile'!$A245)</f>
        <v>0.3</v>
      </c>
      <c r="L245" s="52">
        <f>SUMIFS('Infrastructure Pivot'!$T$5:$T$340,'Infrastructure Pivot'!$A$5:$A$340,'Table 2.1a 2021--Compile'!$A245)</f>
        <v>0</v>
      </c>
      <c r="M245" s="52">
        <f>SUMIFS('Infrastructure Pivot'!$R$5:$R$340,'Infrastructure Pivot'!$A$5:$A$340,'Table 2.1a 2021--Compile'!$A245)</f>
        <v>0</v>
      </c>
      <c r="N245" s="52">
        <f>SUMIFS('Infrastructure Pivot'!$I$5:$I$340,'Infrastructure Pivot'!$A$5:$A$340,'Table 2.1a 2021--Compile'!$A245)</f>
        <v>0</v>
      </c>
      <c r="O245" s="52">
        <f>SUMIFS('Infrastructure Pivot'!$M$5:$M$340,'Infrastructure Pivot'!$A$5:$A$340,'Table 2.1a 2021--Compile'!$A245)</f>
        <v>0</v>
      </c>
      <c r="P245" s="52" t="str">
        <f>VLOOKUP($A245,'Infrastructure FINAL 2023-11-13'!$A$2:$Q$1148,17,FALSE)</f>
        <v>ADN</v>
      </c>
      <c r="Q245" s="30" t="str">
        <f>VLOOKUP(A245,Notes!$A$2:$F$272,6,FALSE)</f>
        <v/>
      </c>
      <c r="T245" s="53"/>
      <c r="U245" s="53"/>
      <c r="V245" s="53"/>
      <c r="W245" s="53"/>
    </row>
    <row r="246" spans="1:23" s="30" customFormat="1" x14ac:dyDescent="0.25">
      <c r="A246" s="52" t="s">
        <v>833</v>
      </c>
      <c r="B246" s="30" t="str">
        <f>VLOOKUP($A246,'Infrastructure Pivot'!$A$5:$T$340,2,FALSE)</f>
        <v>(blank)</v>
      </c>
      <c r="C246" s="30" t="str">
        <f>VLOOKUP($A246,'Infrastructure Pivot'!$A$5:$T$340,3,FALSE)</f>
        <v>(blank)</v>
      </c>
      <c r="D246" s="30">
        <f>VLOOKUP($A246,'Infrastructure Pivot'!$A$5:$T$340,4,FALSE)</f>
        <v>0</v>
      </c>
      <c r="E246" s="30" t="str">
        <f>VLOOKUP($A246,'Infrastructure Pivot'!$A$5:$T$340,5,FALSE)</f>
        <v>Marathon Hydro</v>
      </c>
      <c r="F246" s="30" t="str">
        <f>VLOOKUP($A246,'Infrastructure Pivot'!$A$5:$T$340,6,FALSE)</f>
        <v>Railbelt_grid</v>
      </c>
      <c r="G246" s="30" t="str">
        <f>VLOOKUP($A246,'Infrastructure Pivot'!$A$5:$T$340,7,FALSE)</f>
        <v>Railbelt</v>
      </c>
      <c r="H246" s="52">
        <f>SUMIFS('Infrastructure Pivot'!$V$5:$V$340,'Infrastructure Pivot'!$A$5:$A$340,'Table 2.1a 2021--Compile'!$A246)</f>
        <v>0.16</v>
      </c>
      <c r="I246" s="52">
        <f>SUMIFS('Infrastructure Pivot'!$K$5:$K$340,'Infrastructure Pivot'!$A$5:$A$340,'Table 2.1a 2021--Compile'!$A246)+SUMIFS('Infrastructure Pivot'!$L$5:$L$340,'Infrastructure Pivot'!$A$5:$A$340,'Table 2.1a 2021--Compile'!$A246)+SUMIFS('Infrastructure Pivot'!$N$5:$N$340,'Infrastructure Pivot'!$A$5:$A$340,'Table 2.1a 2021--Compile'!$A246)+SUMIFS('Infrastructure Pivot'!$S$5:$S$340,'Infrastructure Pivot'!$A$5:$A$340,'Table 2.1a 2021--Compile'!$A246)</f>
        <v>0</v>
      </c>
      <c r="J246" s="52">
        <f>SUMIFS('Infrastructure Pivot'!$Q$5:$Q$340,'Infrastructure Pivot'!$A$5:$A$340,'Table 2.1a 2021--Compile'!$A246)</f>
        <v>0</v>
      </c>
      <c r="K246" s="52">
        <f>SUMIFS('Infrastructure Pivot'!$P$5:$P$340,'Infrastructure Pivot'!$A$5:$A$340,'Table 2.1a 2021--Compile'!$A246)</f>
        <v>0.16</v>
      </c>
      <c r="L246" s="52">
        <f>SUMIFS('Infrastructure Pivot'!$T$5:$T$340,'Infrastructure Pivot'!$A$5:$A$340,'Table 2.1a 2021--Compile'!$A246)</f>
        <v>0</v>
      </c>
      <c r="M246" s="52">
        <f>SUMIFS('Infrastructure Pivot'!$R$5:$R$340,'Infrastructure Pivot'!$A$5:$A$340,'Table 2.1a 2021--Compile'!$A246)</f>
        <v>0</v>
      </c>
      <c r="N246" s="52">
        <f>SUMIFS('Infrastructure Pivot'!$I$5:$I$340,'Infrastructure Pivot'!$A$5:$A$340,'Table 2.1a 2021--Compile'!$A246)</f>
        <v>0</v>
      </c>
      <c r="O246" s="52">
        <f>SUMIFS('Infrastructure Pivot'!$M$5:$M$340,'Infrastructure Pivot'!$A$5:$A$340,'Table 2.1a 2021--Compile'!$A246)</f>
        <v>0</v>
      </c>
      <c r="P246" s="52" t="str">
        <f>VLOOKUP($A246,'Infrastructure FINAL 2023-11-13'!$A$2:$Q$1148,17,FALSE)</f>
        <v>AEA</v>
      </c>
      <c r="T246" s="53"/>
      <c r="U246" s="53"/>
      <c r="V246" s="53"/>
      <c r="W246" s="53"/>
    </row>
    <row r="247" spans="1:23" s="30" customFormat="1" x14ac:dyDescent="0.25">
      <c r="A247" s="52" t="s">
        <v>485</v>
      </c>
      <c r="B247" s="30" t="str">
        <f>VLOOKUP($A247,'Infrastructure Pivot'!$A$5:$T$340,2,FALSE)</f>
        <v>(blank)</v>
      </c>
      <c r="C247" s="30">
        <f>VLOOKUP($A247,'Infrastructure Pivot'!$A$5:$T$340,3,FALSE)</f>
        <v>212</v>
      </c>
      <c r="D247" s="30" t="str">
        <f>VLOOKUP($A247,'Infrastructure Pivot'!$A$5:$T$340,4,FALSE)</f>
        <v>Petersburg, City of</v>
      </c>
      <c r="E247" s="30" t="str">
        <f>VLOOKUP($A247,'Infrastructure Pivot'!$A$5:$T$340,5,FALSE)</f>
        <v>Blind Slough</v>
      </c>
      <c r="F247" s="30" t="str">
        <f>VLOOKUP($A247,'Infrastructure Pivot'!$A$5:$T$340,6,FALSE)</f>
        <v>SEAPA_grid</v>
      </c>
      <c r="G247" s="30" t="str">
        <f>VLOOKUP($A247,'Infrastructure Pivot'!$A$5:$T$340,7,FALSE)</f>
        <v>Southeast</v>
      </c>
      <c r="H247" s="52">
        <f>SUMIFS('Infrastructure Pivot'!$V$5:$V$340,'Infrastructure Pivot'!$A$5:$A$340,'Table 2.1a 2021--Compile'!$A247)</f>
        <v>14.499999999999998</v>
      </c>
      <c r="I247" s="52">
        <f>SUMIFS('Infrastructure Pivot'!$K$5:$K$340,'Infrastructure Pivot'!$A$5:$A$340,'Table 2.1a 2021--Compile'!$A247)+SUMIFS('Infrastructure Pivot'!$L$5:$L$340,'Infrastructure Pivot'!$A$5:$A$340,'Table 2.1a 2021--Compile'!$A247)+SUMIFS('Infrastructure Pivot'!$N$5:$N$340,'Infrastructure Pivot'!$A$5:$A$340,'Table 2.1a 2021--Compile'!$A247)+SUMIFS('Infrastructure Pivot'!$S$5:$S$340,'Infrastructure Pivot'!$A$5:$A$340,'Table 2.1a 2021--Compile'!$A247)</f>
        <v>0</v>
      </c>
      <c r="J247" s="52">
        <f>SUMIFS('Infrastructure Pivot'!$Q$5:$Q$340,'Infrastructure Pivot'!$A$5:$A$340,'Table 2.1a 2021--Compile'!$A247)</f>
        <v>12.899999999999999</v>
      </c>
      <c r="K247" s="52">
        <f>SUMIFS('Infrastructure Pivot'!$P$5:$P$340,'Infrastructure Pivot'!$A$5:$A$340,'Table 2.1a 2021--Compile'!$A247)</f>
        <v>1.6</v>
      </c>
      <c r="L247" s="52">
        <f>SUMIFS('Infrastructure Pivot'!$T$5:$T$340,'Infrastructure Pivot'!$A$5:$A$340,'Table 2.1a 2021--Compile'!$A247)</f>
        <v>0</v>
      </c>
      <c r="M247" s="52">
        <f>SUMIFS('Infrastructure Pivot'!$R$5:$R$340,'Infrastructure Pivot'!$A$5:$A$340,'Table 2.1a 2021--Compile'!$A247)</f>
        <v>0</v>
      </c>
      <c r="N247" s="52">
        <f>SUMIFS('Infrastructure Pivot'!$I$5:$I$340,'Infrastructure Pivot'!$A$5:$A$340,'Table 2.1a 2021--Compile'!$A247)</f>
        <v>0</v>
      </c>
      <c r="O247" s="52">
        <f>SUMIFS('Infrastructure Pivot'!$M$5:$M$340,'Infrastructure Pivot'!$A$5:$A$340,'Table 2.1a 2021--Compile'!$A247)</f>
        <v>0</v>
      </c>
      <c r="P247" s="52" t="str">
        <f>VLOOKUP($A247,'Infrastructure FINAL 2023-11-13'!$A$2:$Q$1148,17,FALSE)</f>
        <v>EIA860</v>
      </c>
      <c r="Q247" s="30" t="str">
        <f>VLOOKUP(A247,Notes!$A$2:$F$272,6,FALSE)</f>
        <v/>
      </c>
      <c r="T247" s="53"/>
      <c r="U247" s="53"/>
      <c r="V247" s="53"/>
      <c r="W247" s="53"/>
    </row>
    <row r="248" spans="1:23" s="30" customFormat="1" x14ac:dyDescent="0.25">
      <c r="A248" s="60" t="s">
        <v>1576</v>
      </c>
      <c r="C248" s="30" t="e">
        <f>VLOOKUP($A248,'Infrastructure Pivot'!$A$5:$T$340,3,FALSE)</f>
        <v>#N/A</v>
      </c>
      <c r="D248" s="30" t="str">
        <f>VLOOKUP($A248,'LOOKUP PLANTS 2023-11-13'!$B$2:$Y$318,7,FALSE)</f>
        <v>Inside Passage Elec Coop, Inc</v>
      </c>
      <c r="E248" s="30" t="str">
        <f>VLOOKUP($A248,'LOOKUP PLANTS 2023-11-13'!$B$2:$Y$318,4,FALSE)</f>
        <v>Klawock</v>
      </c>
      <c r="F248" s="30" t="str">
        <f>VLOOKUP($A248,'LOOKUP PLANTS 2023-11-13'!$B$2:$Y$318,9,FALSE)</f>
        <v>Prince of Wales Is._grid</v>
      </c>
      <c r="G248" s="30" t="e">
        <f>VLOOKUP($A248,'Infrastructure Pivot'!$A$5:$T$340,7,FALSE)</f>
        <v>#N/A</v>
      </c>
      <c r="H248" s="52">
        <f>SUMIFS('Infrastructure Pivot'!$V$5:$V$340,'Infrastructure Pivot'!$A$5:$A$340,'Table 2.1a 2021--Compile'!$A248)</f>
        <v>0</v>
      </c>
      <c r="I248" s="52">
        <f>SUMIFS('Infrastructure Pivot'!$K$5:$K$340,'Infrastructure Pivot'!$A$5:$A$340,'Table 2.1a 2021--Compile'!$A248)+SUMIFS('Infrastructure Pivot'!$L$5:$L$340,'Infrastructure Pivot'!$A$5:$A$340,'Table 2.1a 2021--Compile'!$A248)+SUMIFS('Infrastructure Pivot'!$N$5:$N$340,'Infrastructure Pivot'!$A$5:$A$340,'Table 2.1a 2021--Compile'!$A248)+SUMIFS('Infrastructure Pivot'!$S$5:$S$340,'Infrastructure Pivot'!$A$5:$A$340,'Table 2.1a 2021--Compile'!$A248)</f>
        <v>0</v>
      </c>
      <c r="J248" s="52">
        <f>SUMIFS('Infrastructure Pivot'!$Q$5:$Q$340,'Infrastructure Pivot'!$A$5:$A$340,'Table 2.1a 2021--Compile'!$A248)</f>
        <v>0</v>
      </c>
      <c r="K248" s="52">
        <f>SUMIFS('Infrastructure Pivot'!$P$5:$P$340,'Infrastructure Pivot'!$A$5:$A$340,'Table 2.1a 2021--Compile'!$A248)</f>
        <v>0</v>
      </c>
      <c r="L248" s="52">
        <f>SUMIFS('Infrastructure Pivot'!$T$5:$T$340,'Infrastructure Pivot'!$A$5:$A$340,'Table 2.1a 2021--Compile'!$A248)</f>
        <v>0</v>
      </c>
      <c r="M248" s="52">
        <f>SUMIFS('Infrastructure Pivot'!$R$5:$R$340,'Infrastructure Pivot'!$A$5:$A$340,'Table 2.1a 2021--Compile'!$A248)</f>
        <v>0</v>
      </c>
      <c r="N248" s="52">
        <f>SUMIFS('Infrastructure Pivot'!$I$5:$I$340,'Infrastructure Pivot'!$A$5:$A$340,'Table 2.1a 2021--Compile'!$A248)</f>
        <v>0</v>
      </c>
      <c r="O248" s="52">
        <f>SUMIFS('Infrastructure Pivot'!$M$5:$M$340,'Infrastructure Pivot'!$A$5:$A$340,'Table 2.1a 2021--Compile'!$A248)</f>
        <v>0</v>
      </c>
      <c r="P248" s="52" t="str">
        <f>VLOOKUP($A248,'Infrastructure FINAL 2023-11-13'!$A$2:$Q$1148,17,FALSE)</f>
        <v>EIA860</v>
      </c>
      <c r="T248" s="53"/>
      <c r="U248" s="53"/>
      <c r="V248" s="53"/>
      <c r="W248" s="53"/>
    </row>
    <row r="249" spans="1:23" s="30" customFormat="1" x14ac:dyDescent="0.25">
      <c r="A249" s="52" t="s">
        <v>478</v>
      </c>
      <c r="B249" s="30" t="e">
        <f>VLOOKUP($A249,'Infrastructure Pivot'!$A$5:$T$340,2,FALSE)</f>
        <v>#N/A</v>
      </c>
      <c r="C249" s="30" t="e">
        <f>VLOOKUP($A249,'Infrastructure Pivot'!$A$5:$T$340,3,FALSE)</f>
        <v>#N/A</v>
      </c>
      <c r="D249" s="30" t="str">
        <f>VLOOKUP($A249,'LOOKUP PLANTS 2023-11-13'!$B$2:$Y$318,7,FALSE)</f>
        <v>Birch Creek Electric Company</v>
      </c>
      <c r="E249" s="30" t="str">
        <f>VLOOKUP($A249,'LOOKUP PLANTS 2023-11-13'!$B$2:$Y$318,4,FALSE)</f>
        <v>Birch Creek</v>
      </c>
      <c r="F249" s="30" t="str">
        <f>VLOOKUP($A249,'LOOKUP PLANTS 2023-11-13'!$B$2:$Y$318,9,FALSE)</f>
        <v>Birch Creek_grid</v>
      </c>
      <c r="G249" s="30" t="e">
        <f>VLOOKUP($A249,'Infrastructure Pivot'!$A$5:$T$340,7,FALSE)</f>
        <v>#N/A</v>
      </c>
      <c r="H249" s="52">
        <f>SUMIFS('Infrastructure Pivot'!$V$5:$V$340,'Infrastructure Pivot'!$A$5:$A$340,'Table 2.1a 2021--Compile'!$A249)</f>
        <v>0</v>
      </c>
      <c r="I249" s="52">
        <f>SUMIFS('Infrastructure Pivot'!$K$5:$K$340,'Infrastructure Pivot'!$A$5:$A$340,'Table 2.1a 2021--Compile'!$A249)+SUMIFS('Infrastructure Pivot'!$L$5:$L$340,'Infrastructure Pivot'!$A$5:$A$340,'Table 2.1a 2021--Compile'!$A249)+SUMIFS('Infrastructure Pivot'!$N$5:$N$340,'Infrastructure Pivot'!$A$5:$A$340,'Table 2.1a 2021--Compile'!$A249)+SUMIFS('Infrastructure Pivot'!$S$5:$S$340,'Infrastructure Pivot'!$A$5:$A$340,'Table 2.1a 2021--Compile'!$A249)</f>
        <v>0</v>
      </c>
      <c r="J249" s="52">
        <f>SUMIFS('Infrastructure Pivot'!$Q$5:$Q$340,'Infrastructure Pivot'!$A$5:$A$340,'Table 2.1a 2021--Compile'!$A249)</f>
        <v>0</v>
      </c>
      <c r="K249" s="52">
        <f>SUMIFS('Infrastructure Pivot'!$P$5:$P$340,'Infrastructure Pivot'!$A$5:$A$340,'Table 2.1a 2021--Compile'!$A249)</f>
        <v>0</v>
      </c>
      <c r="L249" s="52">
        <f>SUMIFS('Infrastructure Pivot'!$T$5:$T$340,'Infrastructure Pivot'!$A$5:$A$340,'Table 2.1a 2021--Compile'!$A249)</f>
        <v>0</v>
      </c>
      <c r="M249" s="52">
        <f>SUMIFS('Infrastructure Pivot'!$R$5:$R$340,'Infrastructure Pivot'!$A$5:$A$340,'Table 2.1a 2021--Compile'!$A249)</f>
        <v>0</v>
      </c>
      <c r="N249" s="52">
        <f>SUMIFS('Infrastructure Pivot'!$I$5:$I$340,'Infrastructure Pivot'!$A$5:$A$340,'Table 2.1a 2021--Compile'!$A249)</f>
        <v>0</v>
      </c>
      <c r="O249" s="52">
        <f>SUMIFS('Infrastructure Pivot'!$M$5:$M$340,'Infrastructure Pivot'!$A$5:$A$340,'Table 2.1a 2021--Compile'!$A249)</f>
        <v>0</v>
      </c>
      <c r="P249" s="52" t="e">
        <f>VLOOKUP($A249,'Infrastructure FINAL 2023-11-13'!$A$2:$Q$1148,17,FALSE)</f>
        <v>#N/A</v>
      </c>
      <c r="T249" s="53"/>
      <c r="U249" s="53"/>
      <c r="V249" s="53"/>
      <c r="W249" s="53"/>
    </row>
    <row r="250" spans="1:23" s="30" customFormat="1" x14ac:dyDescent="0.25">
      <c r="A250" s="52" t="s">
        <v>622</v>
      </c>
      <c r="B250" s="30" t="e">
        <f>VLOOKUP($A250,'Infrastructure Pivot'!$A$5:$T$340,2,FALSE)</f>
        <v>#N/A</v>
      </c>
      <c r="C250" s="30" t="e">
        <f>VLOOKUP($A250,'Infrastructure Pivot'!$A$5:$T$340,3,FALSE)</f>
        <v>#N/A</v>
      </c>
      <c r="D250" s="30" t="str">
        <f>VLOOKUP($A250,'LOOKUP PLANTS 2023-11-13'!$B$2:$Y$318,7,FALSE)</f>
        <v>Elfin Cove Utility Commission</v>
      </c>
      <c r="E250" s="30" t="str">
        <f>VLOOKUP($A250,'LOOKUP PLANTS 2023-11-13'!$B$2:$Y$318,4,FALSE)</f>
        <v>Elfin Cove</v>
      </c>
      <c r="F250" s="30" t="str">
        <f>VLOOKUP($A250,'LOOKUP PLANTS 2023-11-13'!$B$2:$Y$318,9,FALSE)</f>
        <v>Elfin Cove_grid</v>
      </c>
      <c r="G250" s="30" t="e">
        <f>VLOOKUP($A250,'Infrastructure Pivot'!$A$5:$T$340,7,FALSE)</f>
        <v>#N/A</v>
      </c>
      <c r="H250" s="52">
        <f>SUMIFS('Infrastructure Pivot'!$V$5:$V$340,'Infrastructure Pivot'!$A$5:$A$340,'Table 2.1a 2021--Compile'!$A250)</f>
        <v>0</v>
      </c>
      <c r="I250" s="52">
        <f>SUMIFS('Infrastructure Pivot'!$K$5:$K$340,'Infrastructure Pivot'!$A$5:$A$340,'Table 2.1a 2021--Compile'!$A250)+SUMIFS('Infrastructure Pivot'!$L$5:$L$340,'Infrastructure Pivot'!$A$5:$A$340,'Table 2.1a 2021--Compile'!$A250)+SUMIFS('Infrastructure Pivot'!$N$5:$N$340,'Infrastructure Pivot'!$A$5:$A$340,'Table 2.1a 2021--Compile'!$A250)+SUMIFS('Infrastructure Pivot'!$S$5:$S$340,'Infrastructure Pivot'!$A$5:$A$340,'Table 2.1a 2021--Compile'!$A250)</f>
        <v>0</v>
      </c>
      <c r="J250" s="52">
        <f>SUMIFS('Infrastructure Pivot'!$Q$5:$Q$340,'Infrastructure Pivot'!$A$5:$A$340,'Table 2.1a 2021--Compile'!$A250)</f>
        <v>0</v>
      </c>
      <c r="K250" s="52">
        <f>SUMIFS('Infrastructure Pivot'!$P$5:$P$340,'Infrastructure Pivot'!$A$5:$A$340,'Table 2.1a 2021--Compile'!$A250)</f>
        <v>0</v>
      </c>
      <c r="L250" s="52">
        <f>SUMIFS('Infrastructure Pivot'!$T$5:$T$340,'Infrastructure Pivot'!$A$5:$A$340,'Table 2.1a 2021--Compile'!$A250)</f>
        <v>0</v>
      </c>
      <c r="M250" s="52">
        <f>SUMIFS('Infrastructure Pivot'!$R$5:$R$340,'Infrastructure Pivot'!$A$5:$A$340,'Table 2.1a 2021--Compile'!$A250)</f>
        <v>0</v>
      </c>
      <c r="N250" s="52">
        <f>SUMIFS('Infrastructure Pivot'!$I$5:$I$340,'Infrastructure Pivot'!$A$5:$A$340,'Table 2.1a 2021--Compile'!$A250)</f>
        <v>0</v>
      </c>
      <c r="O250" s="52">
        <f>SUMIFS('Infrastructure Pivot'!$M$5:$M$340,'Infrastructure Pivot'!$A$5:$A$340,'Table 2.1a 2021--Compile'!$A250)</f>
        <v>0</v>
      </c>
      <c r="P250" s="52" t="e">
        <f>VLOOKUP($A250,'Infrastructure FINAL 2023-11-13'!$A$2:$Q$1148,17,FALSE)</f>
        <v>#N/A</v>
      </c>
      <c r="T250" s="53"/>
      <c r="U250" s="53"/>
      <c r="V250" s="53"/>
      <c r="W250" s="53"/>
    </row>
    <row r="251" spans="1:23" s="30" customFormat="1" x14ac:dyDescent="0.25">
      <c r="A251" s="52" t="s">
        <v>640</v>
      </c>
      <c r="B251" s="30" t="e">
        <f>VLOOKUP($A251,'Infrastructure Pivot'!$A$5:$T$340,2,FALSE)</f>
        <v>#N/A</v>
      </c>
      <c r="C251" s="30" t="e">
        <f>VLOOKUP($A251,'Infrastructure Pivot'!$A$5:$T$340,3,FALSE)</f>
        <v>#N/A</v>
      </c>
      <c r="D251" s="30" t="str">
        <f>VLOOKUP($A251,'LOOKUP PLANTS 2023-11-13'!$B$2:$Y$318,7,FALSE)</f>
        <v>False Pass, City of</v>
      </c>
      <c r="E251" s="30" t="str">
        <f>VLOOKUP($A251,'LOOKUP PLANTS 2023-11-13'!$B$2:$Y$318,4,FALSE)</f>
        <v>False Pass</v>
      </c>
      <c r="F251" s="30" t="str">
        <f>VLOOKUP($A251,'LOOKUP PLANTS 2023-11-13'!$B$2:$Y$318,9,FALSE)</f>
        <v>False Pass_grid</v>
      </c>
      <c r="G251" s="30" t="e">
        <f>VLOOKUP($A251,'Infrastructure Pivot'!$A$5:$T$340,7,FALSE)</f>
        <v>#N/A</v>
      </c>
      <c r="H251" s="52">
        <f>SUMIFS('Infrastructure Pivot'!$V$5:$V$340,'Infrastructure Pivot'!$A$5:$A$340,'Table 2.1a 2021--Compile'!$A251)</f>
        <v>0</v>
      </c>
      <c r="I251" s="52">
        <f>SUMIFS('Infrastructure Pivot'!$K$5:$K$340,'Infrastructure Pivot'!$A$5:$A$340,'Table 2.1a 2021--Compile'!$A251)+SUMIFS('Infrastructure Pivot'!$L$5:$L$340,'Infrastructure Pivot'!$A$5:$A$340,'Table 2.1a 2021--Compile'!$A251)+SUMIFS('Infrastructure Pivot'!$N$5:$N$340,'Infrastructure Pivot'!$A$5:$A$340,'Table 2.1a 2021--Compile'!$A251)+SUMIFS('Infrastructure Pivot'!$S$5:$S$340,'Infrastructure Pivot'!$A$5:$A$340,'Table 2.1a 2021--Compile'!$A251)</f>
        <v>0</v>
      </c>
      <c r="J251" s="52">
        <f>SUMIFS('Infrastructure Pivot'!$Q$5:$Q$340,'Infrastructure Pivot'!$A$5:$A$340,'Table 2.1a 2021--Compile'!$A251)</f>
        <v>0</v>
      </c>
      <c r="K251" s="52">
        <f>SUMIFS('Infrastructure Pivot'!$P$5:$P$340,'Infrastructure Pivot'!$A$5:$A$340,'Table 2.1a 2021--Compile'!$A251)</f>
        <v>0</v>
      </c>
      <c r="L251" s="52">
        <f>SUMIFS('Infrastructure Pivot'!$T$5:$T$340,'Infrastructure Pivot'!$A$5:$A$340,'Table 2.1a 2021--Compile'!$A251)</f>
        <v>0</v>
      </c>
      <c r="M251" s="52">
        <f>SUMIFS('Infrastructure Pivot'!$R$5:$R$340,'Infrastructure Pivot'!$A$5:$A$340,'Table 2.1a 2021--Compile'!$A251)</f>
        <v>0</v>
      </c>
      <c r="N251" s="52">
        <f>SUMIFS('Infrastructure Pivot'!$I$5:$I$340,'Infrastructure Pivot'!$A$5:$A$340,'Table 2.1a 2021--Compile'!$A251)</f>
        <v>0</v>
      </c>
      <c r="O251" s="52">
        <f>SUMIFS('Infrastructure Pivot'!$M$5:$M$340,'Infrastructure Pivot'!$A$5:$A$340,'Table 2.1a 2021--Compile'!$A251)</f>
        <v>0</v>
      </c>
      <c r="P251" s="52" t="e">
        <f>VLOOKUP($A251,'Infrastructure FINAL 2023-11-13'!$A$2:$Q$1148,17,FALSE)</f>
        <v>#N/A</v>
      </c>
      <c r="T251" s="53"/>
      <c r="U251" s="53"/>
      <c r="V251" s="53"/>
      <c r="W251" s="53"/>
    </row>
    <row r="252" spans="1:23" s="30" customFormat="1" x14ac:dyDescent="0.25">
      <c r="A252" s="52" t="s">
        <v>571</v>
      </c>
      <c r="B252" s="30" t="e">
        <f>VLOOKUP($A252,'Infrastructure Pivot'!$A$5:$T$340,2,FALSE)</f>
        <v>#N/A</v>
      </c>
      <c r="C252" s="30" t="e">
        <f>VLOOKUP($A252,'Infrastructure Pivot'!$A$5:$T$340,3,FALSE)</f>
        <v>#N/A</v>
      </c>
      <c r="D252" s="30" t="str">
        <f>VLOOKUP($A252,'LOOKUP PLANTS 2023-11-13'!$B$2:$Y$318,7,FALSE)</f>
        <v>G &amp; K Inc</v>
      </c>
      <c r="E252" s="30" t="str">
        <f>VLOOKUP($A252,'LOOKUP PLANTS 2023-11-13'!$B$2:$Y$318,4,FALSE)</f>
        <v>Cold Bay</v>
      </c>
      <c r="F252" s="30" t="str">
        <f>VLOOKUP($A252,'LOOKUP PLANTS 2023-11-13'!$B$2:$Y$318,9,FALSE)</f>
        <v>Cold Bay_grid</v>
      </c>
      <c r="G252" s="30" t="e">
        <f>VLOOKUP($A252,'Infrastructure Pivot'!$A$5:$T$340,7,FALSE)</f>
        <v>#N/A</v>
      </c>
      <c r="H252" s="52">
        <f>SUMIFS('Infrastructure Pivot'!$V$5:$V$340,'Infrastructure Pivot'!$A$5:$A$340,'Table 2.1a 2021--Compile'!$A252)</f>
        <v>0</v>
      </c>
      <c r="I252" s="52">
        <f>SUMIFS('Infrastructure Pivot'!$K$5:$K$340,'Infrastructure Pivot'!$A$5:$A$340,'Table 2.1a 2021--Compile'!$A252)+SUMIFS('Infrastructure Pivot'!$L$5:$L$340,'Infrastructure Pivot'!$A$5:$A$340,'Table 2.1a 2021--Compile'!$A252)+SUMIFS('Infrastructure Pivot'!$N$5:$N$340,'Infrastructure Pivot'!$A$5:$A$340,'Table 2.1a 2021--Compile'!$A252)+SUMIFS('Infrastructure Pivot'!$S$5:$S$340,'Infrastructure Pivot'!$A$5:$A$340,'Table 2.1a 2021--Compile'!$A252)</f>
        <v>0</v>
      </c>
      <c r="J252" s="52">
        <f>SUMIFS('Infrastructure Pivot'!$Q$5:$Q$340,'Infrastructure Pivot'!$A$5:$A$340,'Table 2.1a 2021--Compile'!$A252)</f>
        <v>0</v>
      </c>
      <c r="K252" s="52">
        <f>SUMIFS('Infrastructure Pivot'!$P$5:$P$340,'Infrastructure Pivot'!$A$5:$A$340,'Table 2.1a 2021--Compile'!$A252)</f>
        <v>0</v>
      </c>
      <c r="L252" s="52">
        <f>SUMIFS('Infrastructure Pivot'!$T$5:$T$340,'Infrastructure Pivot'!$A$5:$A$340,'Table 2.1a 2021--Compile'!$A252)</f>
        <v>0</v>
      </c>
      <c r="M252" s="52">
        <f>SUMIFS('Infrastructure Pivot'!$R$5:$R$340,'Infrastructure Pivot'!$A$5:$A$340,'Table 2.1a 2021--Compile'!$A252)</f>
        <v>0</v>
      </c>
      <c r="N252" s="52">
        <f>SUMIFS('Infrastructure Pivot'!$I$5:$I$340,'Infrastructure Pivot'!$A$5:$A$340,'Table 2.1a 2021--Compile'!$A252)</f>
        <v>0</v>
      </c>
      <c r="O252" s="52">
        <f>SUMIFS('Infrastructure Pivot'!$M$5:$M$340,'Infrastructure Pivot'!$A$5:$A$340,'Table 2.1a 2021--Compile'!$A252)</f>
        <v>0</v>
      </c>
      <c r="P252" s="52" t="e">
        <f>VLOOKUP($A252,'Infrastructure FINAL 2023-11-13'!$A$2:$Q$1148,17,FALSE)</f>
        <v>#N/A</v>
      </c>
      <c r="T252" s="53"/>
      <c r="U252" s="53"/>
      <c r="V252" s="53"/>
      <c r="W252" s="53"/>
    </row>
    <row r="253" spans="1:23" s="30" customFormat="1" x14ac:dyDescent="0.25">
      <c r="A253" s="52" t="s">
        <v>975</v>
      </c>
      <c r="B253" s="30" t="e">
        <f>VLOOKUP($A253,'Infrastructure Pivot'!$A$5:$T$340,2,FALSE)</f>
        <v>#N/A</v>
      </c>
      <c r="C253" s="30" t="e">
        <f>VLOOKUP($A253,'Infrastructure Pivot'!$A$5:$T$340,3,FALSE)</f>
        <v>#N/A</v>
      </c>
      <c r="D253" s="30" t="str">
        <f>VLOOKUP($A253,'LOOKUP PLANTS 2023-11-13'!$B$2:$Y$318,7,FALSE)</f>
        <v>Middle Kuskokwim Electric</v>
      </c>
      <c r="E253" s="30" t="str">
        <f>VLOOKUP($A253,'LOOKUP PLANTS 2023-11-13'!$B$2:$Y$318,4,FALSE)</f>
        <v>Red Devil</v>
      </c>
      <c r="F253" s="30" t="str">
        <f>VLOOKUP($A253,'LOOKUP PLANTS 2023-11-13'!$B$2:$Y$318,9,FALSE)</f>
        <v>Red Devil_grid</v>
      </c>
      <c r="G253" s="30" t="e">
        <f>VLOOKUP($A253,'Infrastructure Pivot'!$A$5:$T$340,7,FALSE)</f>
        <v>#N/A</v>
      </c>
      <c r="H253" s="52">
        <f>SUMIFS('Infrastructure Pivot'!$V$5:$V$340,'Infrastructure Pivot'!$A$5:$A$340,'Table 2.1a 2021--Compile'!$A253)</f>
        <v>0</v>
      </c>
      <c r="I253" s="52">
        <f>SUMIFS('Infrastructure Pivot'!$K$5:$K$340,'Infrastructure Pivot'!$A$5:$A$340,'Table 2.1a 2021--Compile'!$A253)+SUMIFS('Infrastructure Pivot'!$L$5:$L$340,'Infrastructure Pivot'!$A$5:$A$340,'Table 2.1a 2021--Compile'!$A253)+SUMIFS('Infrastructure Pivot'!$N$5:$N$340,'Infrastructure Pivot'!$A$5:$A$340,'Table 2.1a 2021--Compile'!$A253)+SUMIFS('Infrastructure Pivot'!$S$5:$S$340,'Infrastructure Pivot'!$A$5:$A$340,'Table 2.1a 2021--Compile'!$A253)</f>
        <v>0</v>
      </c>
      <c r="J253" s="52">
        <f>SUMIFS('Infrastructure Pivot'!$Q$5:$Q$340,'Infrastructure Pivot'!$A$5:$A$340,'Table 2.1a 2021--Compile'!$A253)</f>
        <v>0</v>
      </c>
      <c r="K253" s="52">
        <f>SUMIFS('Infrastructure Pivot'!$P$5:$P$340,'Infrastructure Pivot'!$A$5:$A$340,'Table 2.1a 2021--Compile'!$A253)</f>
        <v>0</v>
      </c>
      <c r="L253" s="52">
        <f>SUMIFS('Infrastructure Pivot'!$T$5:$T$340,'Infrastructure Pivot'!$A$5:$A$340,'Table 2.1a 2021--Compile'!$A253)</f>
        <v>0</v>
      </c>
      <c r="M253" s="52">
        <f>SUMIFS('Infrastructure Pivot'!$R$5:$R$340,'Infrastructure Pivot'!$A$5:$A$340,'Table 2.1a 2021--Compile'!$A253)</f>
        <v>0</v>
      </c>
      <c r="N253" s="52">
        <f>SUMIFS('Infrastructure Pivot'!$I$5:$I$340,'Infrastructure Pivot'!$A$5:$A$340,'Table 2.1a 2021--Compile'!$A253)</f>
        <v>0</v>
      </c>
      <c r="O253" s="52">
        <f>SUMIFS('Infrastructure Pivot'!$M$5:$M$340,'Infrastructure Pivot'!$A$5:$A$340,'Table 2.1a 2021--Compile'!$A253)</f>
        <v>0</v>
      </c>
      <c r="P253" s="52" t="e">
        <f>VLOOKUP($A253,'Infrastructure FINAL 2023-11-13'!$A$2:$Q$1148,17,FALSE)</f>
        <v>#N/A</v>
      </c>
      <c r="T253" s="53"/>
      <c r="U253" s="53"/>
      <c r="V253" s="53"/>
      <c r="W253" s="53"/>
    </row>
    <row r="254" spans="1:23" s="30" customFormat="1" x14ac:dyDescent="0.25">
      <c r="A254" s="59" t="s">
        <v>1066</v>
      </c>
      <c r="B254" s="30" t="e">
        <f>VLOOKUP($A254,'Infrastructure Pivot'!$A$5:$T$340,2,FALSE)</f>
        <v>#N/A</v>
      </c>
      <c r="C254" s="30" t="e">
        <f>VLOOKUP($A254,'Infrastructure Pivot'!$A$5:$T$340,3,FALSE)</f>
        <v>#N/A</v>
      </c>
      <c r="D254" s="30" t="str">
        <f>VLOOKUP($A254,'LOOKUP PLANTS 2023-11-13'!$B$2:$Y$318,7,FALSE)</f>
        <v>Tatitlek Village Ira Council</v>
      </c>
      <c r="E254" s="30" t="str">
        <f>VLOOKUP($A254,'LOOKUP PLANTS 2023-11-13'!$B$2:$Y$318,4,FALSE)</f>
        <v>Tatitlek</v>
      </c>
      <c r="F254" s="30" t="str">
        <f>VLOOKUP($A254,'LOOKUP PLANTS 2023-11-13'!$B$2:$Y$318,9,FALSE)</f>
        <v>Tatitlek_grid</v>
      </c>
      <c r="G254" s="30" t="e">
        <f>VLOOKUP($A254,'Infrastructure Pivot'!$A$5:$T$340,7,FALSE)</f>
        <v>#N/A</v>
      </c>
      <c r="H254" s="52">
        <f>SUMIFS('Infrastructure Pivot'!$V$5:$V$340,'Infrastructure Pivot'!$A$5:$A$340,'Table 2.1a 2021--Compile'!$A254)</f>
        <v>0</v>
      </c>
      <c r="I254" s="52">
        <f>SUMIFS('Infrastructure Pivot'!$K$5:$K$340,'Infrastructure Pivot'!$A$5:$A$340,'Table 2.1a 2021--Compile'!$A254)+SUMIFS('Infrastructure Pivot'!$L$5:$L$340,'Infrastructure Pivot'!$A$5:$A$340,'Table 2.1a 2021--Compile'!$A254)+SUMIFS('Infrastructure Pivot'!$N$5:$N$340,'Infrastructure Pivot'!$A$5:$A$340,'Table 2.1a 2021--Compile'!$A254)+SUMIFS('Infrastructure Pivot'!$S$5:$S$340,'Infrastructure Pivot'!$A$5:$A$340,'Table 2.1a 2021--Compile'!$A254)</f>
        <v>0</v>
      </c>
      <c r="J254" s="52">
        <f>SUMIFS('Infrastructure Pivot'!$Q$5:$Q$340,'Infrastructure Pivot'!$A$5:$A$340,'Table 2.1a 2021--Compile'!$A254)</f>
        <v>0</v>
      </c>
      <c r="K254" s="52">
        <f>SUMIFS('Infrastructure Pivot'!$P$5:$P$340,'Infrastructure Pivot'!$A$5:$A$340,'Table 2.1a 2021--Compile'!$A254)</f>
        <v>0</v>
      </c>
      <c r="L254" s="52">
        <f>SUMIFS('Infrastructure Pivot'!$T$5:$T$340,'Infrastructure Pivot'!$A$5:$A$340,'Table 2.1a 2021--Compile'!$A254)</f>
        <v>0</v>
      </c>
      <c r="M254" s="52">
        <f>SUMIFS('Infrastructure Pivot'!$R$5:$R$340,'Infrastructure Pivot'!$A$5:$A$340,'Table 2.1a 2021--Compile'!$A254)</f>
        <v>0</v>
      </c>
      <c r="N254" s="52">
        <f>SUMIFS('Infrastructure Pivot'!$I$5:$I$340,'Infrastructure Pivot'!$A$5:$A$340,'Table 2.1a 2021--Compile'!$A254)</f>
        <v>0</v>
      </c>
      <c r="O254" s="52">
        <f>SUMIFS('Infrastructure Pivot'!$M$5:$M$340,'Infrastructure Pivot'!$A$5:$A$340,'Table 2.1a 2021--Compile'!$A254)</f>
        <v>0</v>
      </c>
      <c r="P254" s="52" t="e">
        <f>VLOOKUP($A254,'Infrastructure FINAL 2023-11-13'!$A$2:$Q$1148,17,FALSE)</f>
        <v>#N/A</v>
      </c>
      <c r="T254" s="53"/>
      <c r="U254" s="53"/>
      <c r="V254" s="53"/>
      <c r="W254" s="53"/>
    </row>
    <row r="255" spans="1:23" s="30" customFormat="1" x14ac:dyDescent="0.25">
      <c r="A255" s="59" t="s">
        <v>349</v>
      </c>
      <c r="B255" s="30" t="e">
        <f>VLOOKUP($A255,'Infrastructure Pivot'!$A$5:$T$340,2,FALSE)</f>
        <v>#N/A</v>
      </c>
      <c r="C255" s="30" t="e">
        <f>VLOOKUP($A255,'Infrastructure Pivot'!$A$5:$T$340,3,FALSE)</f>
        <v>#N/A</v>
      </c>
      <c r="D255" s="30" t="str">
        <f>VLOOKUP($A255,'LOOKUP PLANTS 2023-11-13'!$B$2:$Y$318,7,FALSE)</f>
        <v>TDX Adak Generating LLC</v>
      </c>
      <c r="E255" s="30" t="str">
        <f>VLOOKUP($A255,'LOOKUP PLANTS 2023-11-13'!$B$2:$Y$318,4,FALSE)</f>
        <v>Adak</v>
      </c>
      <c r="F255" s="30" t="str">
        <f>VLOOKUP($A255,'LOOKUP PLANTS 2023-11-13'!$B$2:$Y$318,9,FALSE)</f>
        <v>Adak_grid</v>
      </c>
      <c r="G255" s="30" t="e">
        <f>VLOOKUP($A255,'Infrastructure Pivot'!$A$5:$T$340,7,FALSE)</f>
        <v>#N/A</v>
      </c>
      <c r="H255" s="52">
        <f>SUMIFS('Infrastructure Pivot'!$V$5:$V$340,'Infrastructure Pivot'!$A$5:$A$340,'Table 2.1a 2021--Compile'!$A255)</f>
        <v>0</v>
      </c>
      <c r="I255" s="52">
        <f>SUMIFS('Infrastructure Pivot'!$K$5:$K$340,'Infrastructure Pivot'!$A$5:$A$340,'Table 2.1a 2021--Compile'!$A255)+SUMIFS('Infrastructure Pivot'!$L$5:$L$340,'Infrastructure Pivot'!$A$5:$A$340,'Table 2.1a 2021--Compile'!$A255)+SUMIFS('Infrastructure Pivot'!$N$5:$N$340,'Infrastructure Pivot'!$A$5:$A$340,'Table 2.1a 2021--Compile'!$A255)+SUMIFS('Infrastructure Pivot'!$S$5:$S$340,'Infrastructure Pivot'!$A$5:$A$340,'Table 2.1a 2021--Compile'!$A255)</f>
        <v>0</v>
      </c>
      <c r="J255" s="52">
        <f>SUMIFS('Infrastructure Pivot'!$Q$5:$Q$340,'Infrastructure Pivot'!$A$5:$A$340,'Table 2.1a 2021--Compile'!$A255)</f>
        <v>0</v>
      </c>
      <c r="K255" s="52">
        <f>SUMIFS('Infrastructure Pivot'!$P$5:$P$340,'Infrastructure Pivot'!$A$5:$A$340,'Table 2.1a 2021--Compile'!$A255)</f>
        <v>0</v>
      </c>
      <c r="L255" s="52">
        <f>SUMIFS('Infrastructure Pivot'!$T$5:$T$340,'Infrastructure Pivot'!$A$5:$A$340,'Table 2.1a 2021--Compile'!$A255)</f>
        <v>0</v>
      </c>
      <c r="M255" s="52">
        <f>SUMIFS('Infrastructure Pivot'!$R$5:$R$340,'Infrastructure Pivot'!$A$5:$A$340,'Table 2.1a 2021--Compile'!$A255)</f>
        <v>0</v>
      </c>
      <c r="N255" s="52">
        <f>SUMIFS('Infrastructure Pivot'!$I$5:$I$340,'Infrastructure Pivot'!$A$5:$A$340,'Table 2.1a 2021--Compile'!$A255)</f>
        <v>0</v>
      </c>
      <c r="O255" s="52">
        <f>SUMIFS('Infrastructure Pivot'!$M$5:$M$340,'Infrastructure Pivot'!$A$5:$A$340,'Table 2.1a 2021--Compile'!$A255)</f>
        <v>0</v>
      </c>
      <c r="P255" s="52" t="e">
        <f>VLOOKUP($A255,'Infrastructure FINAL 2023-11-13'!$A$2:$Q$1148,17,FALSE)</f>
        <v>#N/A</v>
      </c>
      <c r="T255" s="53"/>
      <c r="U255" s="53"/>
      <c r="V255" s="53"/>
      <c r="W255" s="53"/>
    </row>
    <row r="256" spans="1:23" s="30" customFormat="1" x14ac:dyDescent="0.25">
      <c r="A256" s="59" t="s">
        <v>392</v>
      </c>
      <c r="B256" s="30" t="e">
        <f>VLOOKUP($A256,'Infrastructure Pivot'!$A$5:$T$340,2,FALSE)</f>
        <v>#N/A</v>
      </c>
      <c r="C256" s="30" t="e">
        <f>VLOOKUP($A256,'Infrastructure Pivot'!$A$5:$T$340,3,FALSE)</f>
        <v>#N/A</v>
      </c>
      <c r="D256" s="30" t="str">
        <f>VLOOKUP($A256,'LOOKUP PLANTS 2023-11-13'!$B$2:$Y$318,7,FALSE)</f>
        <v>Alaska Power &amp; Telephone Company</v>
      </c>
      <c r="E256" s="30" t="str">
        <f>VLOOKUP($A256,'LOOKUP PLANTS 2023-11-13'!$B$2:$Y$318,4,FALSE)</f>
        <v>Allakaket</v>
      </c>
      <c r="F256" s="30" t="str">
        <f>VLOOKUP($A256,'LOOKUP PLANTS 2023-11-13'!$B$2:$Y$318,9,FALSE)</f>
        <v>Allakaket_grid</v>
      </c>
      <c r="G256" s="30" t="e">
        <f>VLOOKUP($A256,'Infrastructure Pivot'!$A$5:$T$340,7,FALSE)</f>
        <v>#N/A</v>
      </c>
      <c r="H256" s="52">
        <f>SUMIFS('Infrastructure Pivot'!$V$5:$V$340,'Infrastructure Pivot'!$A$5:$A$340,'Table 2.1a 2021--Compile'!$A256)</f>
        <v>0</v>
      </c>
      <c r="I256" s="52">
        <f>SUMIFS('Infrastructure Pivot'!$K$5:$K$340,'Infrastructure Pivot'!$A$5:$A$340,'Table 2.1a 2021--Compile'!$A256)+SUMIFS('Infrastructure Pivot'!$L$5:$L$340,'Infrastructure Pivot'!$A$5:$A$340,'Table 2.1a 2021--Compile'!$A256)+SUMIFS('Infrastructure Pivot'!$N$5:$N$340,'Infrastructure Pivot'!$A$5:$A$340,'Table 2.1a 2021--Compile'!$A256)+SUMIFS('Infrastructure Pivot'!$S$5:$S$340,'Infrastructure Pivot'!$A$5:$A$340,'Table 2.1a 2021--Compile'!$A256)</f>
        <v>0</v>
      </c>
      <c r="J256" s="52">
        <f>SUMIFS('Infrastructure Pivot'!$Q$5:$Q$340,'Infrastructure Pivot'!$A$5:$A$340,'Table 2.1a 2021--Compile'!$A256)</f>
        <v>0</v>
      </c>
      <c r="K256" s="52">
        <f>SUMIFS('Infrastructure Pivot'!$P$5:$P$340,'Infrastructure Pivot'!$A$5:$A$340,'Table 2.1a 2021--Compile'!$A256)</f>
        <v>0</v>
      </c>
      <c r="L256" s="52">
        <f>SUMIFS('Infrastructure Pivot'!$T$5:$T$340,'Infrastructure Pivot'!$A$5:$A$340,'Table 2.1a 2021--Compile'!$A256)</f>
        <v>0</v>
      </c>
      <c r="M256" s="52">
        <f>SUMIFS('Infrastructure Pivot'!$R$5:$R$340,'Infrastructure Pivot'!$A$5:$A$340,'Table 2.1a 2021--Compile'!$A256)</f>
        <v>0</v>
      </c>
      <c r="N256" s="52">
        <f>SUMIFS('Infrastructure Pivot'!$I$5:$I$340,'Infrastructure Pivot'!$A$5:$A$340,'Table 2.1a 2021--Compile'!$A256)</f>
        <v>0</v>
      </c>
      <c r="O256" s="52">
        <f>SUMIFS('Infrastructure Pivot'!$M$5:$M$340,'Infrastructure Pivot'!$A$5:$A$340,'Table 2.1a 2021--Compile'!$A256)</f>
        <v>0</v>
      </c>
      <c r="P256" s="52" t="e">
        <f>VLOOKUP($A256,'Infrastructure FINAL 2023-11-13'!$A$2:$Q$1148,17,FALSE)</f>
        <v>#N/A</v>
      </c>
      <c r="T256" s="53"/>
      <c r="U256" s="53"/>
      <c r="V256" s="53"/>
      <c r="W256" s="53"/>
    </row>
    <row r="257" spans="1:23" s="30" customFormat="1" x14ac:dyDescent="0.25">
      <c r="A257" s="59" t="s">
        <v>548</v>
      </c>
      <c r="B257" s="30" t="e">
        <f>VLOOKUP($A257,'Infrastructure Pivot'!$A$5:$T$340,2,FALSE)</f>
        <v>#N/A</v>
      </c>
      <c r="C257" s="30" t="e">
        <f>VLOOKUP($A257,'Infrastructure Pivot'!$A$5:$T$340,3,FALSE)</f>
        <v>#N/A</v>
      </c>
      <c r="D257" s="30" t="str">
        <f>VLOOKUP($A257,'LOOKUP PLANTS 2023-11-13'!$B$2:$Y$318,7,FALSE)</f>
        <v>Alaska Power &amp; Telephone Company</v>
      </c>
      <c r="E257" s="30" t="str">
        <f>VLOOKUP($A257,'LOOKUP PLANTS 2023-11-13'!$B$2:$Y$318,4,FALSE)</f>
        <v>Chistochina</v>
      </c>
      <c r="F257" s="30" t="str">
        <f>VLOOKUP($A257,'LOOKUP PLANTS 2023-11-13'!$B$2:$Y$318,9,FALSE)</f>
        <v>Slana_grid</v>
      </c>
      <c r="G257" s="30" t="e">
        <f>VLOOKUP($A257,'Infrastructure Pivot'!$A$5:$T$340,7,FALSE)</f>
        <v>#N/A</v>
      </c>
      <c r="H257" s="52">
        <f>SUMIFS('Infrastructure Pivot'!$V$5:$V$340,'Infrastructure Pivot'!$A$5:$A$340,'Table 2.1a 2021--Compile'!$A257)</f>
        <v>0</v>
      </c>
      <c r="I257" s="52">
        <f>SUMIFS('Infrastructure Pivot'!$K$5:$K$340,'Infrastructure Pivot'!$A$5:$A$340,'Table 2.1a 2021--Compile'!$A257)+SUMIFS('Infrastructure Pivot'!$L$5:$L$340,'Infrastructure Pivot'!$A$5:$A$340,'Table 2.1a 2021--Compile'!$A257)+SUMIFS('Infrastructure Pivot'!$N$5:$N$340,'Infrastructure Pivot'!$A$5:$A$340,'Table 2.1a 2021--Compile'!$A257)+SUMIFS('Infrastructure Pivot'!$S$5:$S$340,'Infrastructure Pivot'!$A$5:$A$340,'Table 2.1a 2021--Compile'!$A257)</f>
        <v>0</v>
      </c>
      <c r="J257" s="52">
        <f>SUMIFS('Infrastructure Pivot'!$Q$5:$Q$340,'Infrastructure Pivot'!$A$5:$A$340,'Table 2.1a 2021--Compile'!$A257)</f>
        <v>0</v>
      </c>
      <c r="K257" s="52">
        <f>SUMIFS('Infrastructure Pivot'!$P$5:$P$340,'Infrastructure Pivot'!$A$5:$A$340,'Table 2.1a 2021--Compile'!$A257)</f>
        <v>0</v>
      </c>
      <c r="L257" s="52">
        <f>SUMIFS('Infrastructure Pivot'!$T$5:$T$340,'Infrastructure Pivot'!$A$5:$A$340,'Table 2.1a 2021--Compile'!$A257)</f>
        <v>0</v>
      </c>
      <c r="M257" s="52">
        <f>SUMIFS('Infrastructure Pivot'!$R$5:$R$340,'Infrastructure Pivot'!$A$5:$A$340,'Table 2.1a 2021--Compile'!$A257)</f>
        <v>0</v>
      </c>
      <c r="N257" s="52">
        <f>SUMIFS('Infrastructure Pivot'!$I$5:$I$340,'Infrastructure Pivot'!$A$5:$A$340,'Table 2.1a 2021--Compile'!$A257)</f>
        <v>0</v>
      </c>
      <c r="O257" s="52">
        <f>SUMIFS('Infrastructure Pivot'!$M$5:$M$340,'Infrastructure Pivot'!$A$5:$A$340,'Table 2.1a 2021--Compile'!$A257)</f>
        <v>0</v>
      </c>
      <c r="P257" s="52" t="e">
        <f>VLOOKUP($A257,'Infrastructure FINAL 2023-11-13'!$A$2:$Q$1148,17,FALSE)</f>
        <v>#N/A</v>
      </c>
      <c r="T257" s="53"/>
      <c r="U257" s="53"/>
      <c r="V257" s="53"/>
      <c r="W257" s="53"/>
    </row>
    <row r="258" spans="1:23" s="30" customFormat="1" x14ac:dyDescent="0.25">
      <c r="A258" s="59" t="s">
        <v>842</v>
      </c>
      <c r="B258" s="30" t="str">
        <f>VLOOKUP($A258,'Infrastructure Pivot'!$A$5:$T$340,2,FALSE)</f>
        <v>(blank)</v>
      </c>
      <c r="C258" s="30" t="str">
        <f>VLOOKUP($A258,'Infrastructure Pivot'!$A$5:$T$340,3,FALSE)</f>
        <v>(blank)</v>
      </c>
      <c r="D258" s="30">
        <f>VLOOKUP($A258,'Infrastructure Pivot'!$A$5:$T$340,4,FALSE)</f>
        <v>0</v>
      </c>
      <c r="E258" s="30" t="str">
        <f>VLOOKUP($A258,'Infrastructure Pivot'!$A$5:$T$340,5,FALSE)</f>
        <v>McRoberts Creek</v>
      </c>
      <c r="F258" s="30">
        <f>VLOOKUP($A258,'Infrastructure Pivot'!$A$5:$T$340,6,FALSE)</f>
        <v>0</v>
      </c>
      <c r="G258" s="30" t="str">
        <f>VLOOKUP($A258,'Infrastructure Pivot'!$A$5:$T$340,7,FALSE)</f>
        <v>#N/A</v>
      </c>
      <c r="H258" s="52">
        <f>SUMIFS('Infrastructure Pivot'!$V$5:$V$340,'Infrastructure Pivot'!$A$5:$A$340,'Table 2.1a 2021--Compile'!$A258)</f>
        <v>0.125</v>
      </c>
      <c r="I258" s="52">
        <f>SUMIFS('Infrastructure Pivot'!$K$5:$K$340,'Infrastructure Pivot'!$A$5:$A$340,'Table 2.1a 2021--Compile'!$A258)+SUMIFS('Infrastructure Pivot'!$L$5:$L$340,'Infrastructure Pivot'!$A$5:$A$340,'Table 2.1a 2021--Compile'!$A258)+SUMIFS('Infrastructure Pivot'!$N$5:$N$340,'Infrastructure Pivot'!$A$5:$A$340,'Table 2.1a 2021--Compile'!$A258)+SUMIFS('Infrastructure Pivot'!$S$5:$S$340,'Infrastructure Pivot'!$A$5:$A$340,'Table 2.1a 2021--Compile'!$A258)</f>
        <v>0</v>
      </c>
      <c r="J258" s="52">
        <f>SUMIFS('Infrastructure Pivot'!$Q$5:$Q$340,'Infrastructure Pivot'!$A$5:$A$340,'Table 2.1a 2021--Compile'!$A258)</f>
        <v>0</v>
      </c>
      <c r="K258" s="52">
        <f>SUMIFS('Infrastructure Pivot'!$P$5:$P$340,'Infrastructure Pivot'!$A$5:$A$340,'Table 2.1a 2021--Compile'!$A258)</f>
        <v>0.125</v>
      </c>
      <c r="L258" s="52">
        <f>SUMIFS('Infrastructure Pivot'!$T$5:$T$340,'Infrastructure Pivot'!$A$5:$A$340,'Table 2.1a 2021--Compile'!$A258)</f>
        <v>0</v>
      </c>
      <c r="M258" s="52">
        <f>SUMIFS('Infrastructure Pivot'!$R$5:$R$340,'Infrastructure Pivot'!$A$5:$A$340,'Table 2.1a 2021--Compile'!$A258)</f>
        <v>0</v>
      </c>
      <c r="N258" s="52">
        <f>SUMIFS('Infrastructure Pivot'!$I$5:$I$340,'Infrastructure Pivot'!$A$5:$A$340,'Table 2.1a 2021--Compile'!$A258)</f>
        <v>0</v>
      </c>
      <c r="O258" s="52">
        <f>SUMIFS('Infrastructure Pivot'!$M$5:$M$340,'Infrastructure Pivot'!$A$5:$A$340,'Table 2.1a 2021--Compile'!$A258)</f>
        <v>0</v>
      </c>
      <c r="P258" s="52" t="str">
        <f>VLOOKUP($A258,'Infrastructure FINAL 2023-11-13'!$A$2:$Q$1148,17,FALSE)</f>
        <v>AEA</v>
      </c>
      <c r="Q258" s="30" t="str">
        <f>VLOOKUP(A258,Notes!$A$2:$F$272,6,FALSE)</f>
        <v>In addition to Wasilla, the MEA service area includes 28 other communities.</v>
      </c>
      <c r="T258" s="53"/>
      <c r="U258" s="53"/>
      <c r="V258" s="53"/>
      <c r="W258" s="53"/>
    </row>
    <row r="259" spans="1:23" s="30" customFormat="1" x14ac:dyDescent="0.25">
      <c r="A259" s="59" t="s">
        <v>1119</v>
      </c>
      <c r="B259" s="30" t="str">
        <f>VLOOKUP($A259,'Infrastructure Pivot'!$A$5:$T$340,2,FALSE)</f>
        <v>(blank)</v>
      </c>
      <c r="C259" s="30" t="str">
        <f>VLOOKUP($A259,'Infrastructure Pivot'!$A$5:$T$340,3,FALSE)</f>
        <v>(blank)</v>
      </c>
      <c r="D259" s="30" t="str">
        <f>VLOOKUP($A259,'Infrastructure Pivot'!$A$5:$T$340,4,FALSE)</f>
        <v>Unisea Inc</v>
      </c>
      <c r="E259" s="30" t="str">
        <f>VLOOKUP($A259,'Infrastructure Pivot'!$A$5:$T$340,5,FALSE)</f>
        <v>Unisea G 2</v>
      </c>
      <c r="F259" s="30" t="str">
        <f>VLOOKUP($A259,'Infrastructure Pivot'!$A$5:$T$340,6,FALSE)</f>
        <v>Unalaska_grid</v>
      </c>
      <c r="G259" s="30" t="str">
        <f>VLOOKUP($A259,'Infrastructure Pivot'!$A$5:$T$340,7,FALSE)</f>
        <v>Aleutians</v>
      </c>
      <c r="H259" s="52">
        <f>SUMIFS('Infrastructure Pivot'!$V$5:$V$340,'Infrastructure Pivot'!$A$5:$A$340,'Table 2.1a 2021--Compile'!$A259)</f>
        <v>17.5</v>
      </c>
      <c r="I259" s="52">
        <f>SUMIFS('Infrastructure Pivot'!$K$5:$K$340,'Infrastructure Pivot'!$A$5:$A$340,'Table 2.1a 2021--Compile'!$A259)+SUMIFS('Infrastructure Pivot'!$L$5:$L$340,'Infrastructure Pivot'!$A$5:$A$340,'Table 2.1a 2021--Compile'!$A259)+SUMIFS('Infrastructure Pivot'!$N$5:$N$340,'Infrastructure Pivot'!$A$5:$A$340,'Table 2.1a 2021--Compile'!$A259)+SUMIFS('Infrastructure Pivot'!$S$5:$S$340,'Infrastructure Pivot'!$A$5:$A$340,'Table 2.1a 2021--Compile'!$A259)</f>
        <v>0</v>
      </c>
      <c r="J259" s="52">
        <f>SUMIFS('Infrastructure Pivot'!$Q$5:$Q$340,'Infrastructure Pivot'!$A$5:$A$340,'Table 2.1a 2021--Compile'!$A259)</f>
        <v>17.5</v>
      </c>
      <c r="K259" s="52">
        <f>SUMIFS('Infrastructure Pivot'!$P$5:$P$340,'Infrastructure Pivot'!$A$5:$A$340,'Table 2.1a 2021--Compile'!$A259)</f>
        <v>0</v>
      </c>
      <c r="L259" s="52">
        <f>SUMIFS('Infrastructure Pivot'!$T$5:$T$340,'Infrastructure Pivot'!$A$5:$A$340,'Table 2.1a 2021--Compile'!$A259)</f>
        <v>0</v>
      </c>
      <c r="M259" s="52">
        <f>SUMIFS('Infrastructure Pivot'!$R$5:$R$340,'Infrastructure Pivot'!$A$5:$A$340,'Table 2.1a 2021--Compile'!$A259)</f>
        <v>0</v>
      </c>
      <c r="N259" s="52">
        <f>SUMIFS('Infrastructure Pivot'!$I$5:$I$340,'Infrastructure Pivot'!$A$5:$A$340,'Table 2.1a 2021--Compile'!$A259)</f>
        <v>0</v>
      </c>
      <c r="O259" s="52">
        <f>SUMIFS('Infrastructure Pivot'!$M$5:$M$340,'Infrastructure Pivot'!$A$5:$A$340,'Table 2.1a 2021--Compile'!$A259)</f>
        <v>0</v>
      </c>
      <c r="P259" s="52" t="str">
        <f>VLOOKUP($A259,'Infrastructure FINAL 2023-11-13'!$A$2:$Q$1148,17,FALSE)</f>
        <v>EIA860</v>
      </c>
      <c r="Q259" s="30" t="str">
        <f>VLOOKUP(A259,Notes!$A$2:$F$272,6,FALSE)</f>
        <v/>
      </c>
      <c r="T259" s="53"/>
      <c r="U259" s="53"/>
      <c r="V259" s="53"/>
      <c r="W259" s="53"/>
    </row>
    <row r="260" spans="1:23" s="30" customFormat="1" x14ac:dyDescent="0.25">
      <c r="A260" s="59" t="s">
        <v>1144</v>
      </c>
      <c r="B260" s="30" t="str">
        <f>VLOOKUP($A260,'Infrastructure Pivot'!$A$5:$T$340,2,FALSE)</f>
        <v>(blank)</v>
      </c>
      <c r="C260" s="30" t="str">
        <f>VLOOKUP($A260,'Infrastructure Pivot'!$A$5:$T$340,3,FALSE)</f>
        <v>(blank)</v>
      </c>
      <c r="D260" s="30" t="str">
        <f>VLOOKUP($A260,'Infrastructure Pivot'!$A$5:$T$340,4,FALSE)</f>
        <v>Westward Seafoods Inc</v>
      </c>
      <c r="E260" s="30" t="str">
        <f>VLOOKUP($A260,'Infrastructure Pivot'!$A$5:$T$340,5,FALSE)</f>
        <v>Westward Seafoods</v>
      </c>
      <c r="F260" s="30" t="str">
        <f>VLOOKUP($A260,'Infrastructure Pivot'!$A$5:$T$340,6,FALSE)</f>
        <v>Unalaska_grid</v>
      </c>
      <c r="G260" s="30" t="str">
        <f>VLOOKUP($A260,'Infrastructure Pivot'!$A$5:$T$340,7,FALSE)</f>
        <v>Aleutians</v>
      </c>
      <c r="H260" s="52">
        <f>SUMIFS('Infrastructure Pivot'!$V$5:$V$340,'Infrastructure Pivot'!$A$5:$A$340,'Table 2.1a 2021--Compile'!$A260)</f>
        <v>6.6000000000000005</v>
      </c>
      <c r="I260" s="52">
        <f>SUMIFS('Infrastructure Pivot'!$K$5:$K$340,'Infrastructure Pivot'!$A$5:$A$340,'Table 2.1a 2021--Compile'!$A260)+SUMIFS('Infrastructure Pivot'!$L$5:$L$340,'Infrastructure Pivot'!$A$5:$A$340,'Table 2.1a 2021--Compile'!$A260)+SUMIFS('Infrastructure Pivot'!$N$5:$N$340,'Infrastructure Pivot'!$A$5:$A$340,'Table 2.1a 2021--Compile'!$A260)+SUMIFS('Infrastructure Pivot'!$S$5:$S$340,'Infrastructure Pivot'!$A$5:$A$340,'Table 2.1a 2021--Compile'!$A260)</f>
        <v>0</v>
      </c>
      <c r="J260" s="52">
        <f>SUMIFS('Infrastructure Pivot'!$Q$5:$Q$340,'Infrastructure Pivot'!$A$5:$A$340,'Table 2.1a 2021--Compile'!$A260)</f>
        <v>6.6000000000000005</v>
      </c>
      <c r="K260" s="52">
        <f>SUMIFS('Infrastructure Pivot'!$P$5:$P$340,'Infrastructure Pivot'!$A$5:$A$340,'Table 2.1a 2021--Compile'!$A260)</f>
        <v>0</v>
      </c>
      <c r="L260" s="52">
        <f>SUMIFS('Infrastructure Pivot'!$T$5:$T$340,'Infrastructure Pivot'!$A$5:$A$340,'Table 2.1a 2021--Compile'!$A260)</f>
        <v>0</v>
      </c>
      <c r="M260" s="52">
        <f>SUMIFS('Infrastructure Pivot'!$R$5:$R$340,'Infrastructure Pivot'!$A$5:$A$340,'Table 2.1a 2021--Compile'!$A260)</f>
        <v>0</v>
      </c>
      <c r="N260" s="52">
        <f>SUMIFS('Infrastructure Pivot'!$I$5:$I$340,'Infrastructure Pivot'!$A$5:$A$340,'Table 2.1a 2021--Compile'!$A260)</f>
        <v>0</v>
      </c>
      <c r="O260" s="52">
        <f>SUMIFS('Infrastructure Pivot'!$M$5:$M$340,'Infrastructure Pivot'!$A$5:$A$340,'Table 2.1a 2021--Compile'!$A260)</f>
        <v>0</v>
      </c>
      <c r="P260" s="52" t="str">
        <f>VLOOKUP($A260,'Infrastructure FINAL 2023-11-13'!$A$2:$Q$1148,17,FALSE)</f>
        <v>EIA860</v>
      </c>
      <c r="Q260" s="30" t="str">
        <f>VLOOKUP(A260,Notes!$A$2:$F$272,6,FALSE)</f>
        <v/>
      </c>
      <c r="T260" s="53"/>
      <c r="U260" s="53"/>
      <c r="V260" s="53"/>
      <c r="W260" s="53"/>
    </row>
    <row r="261" spans="1:23" s="30" customFormat="1" x14ac:dyDescent="0.25">
      <c r="A261" s="52" t="s">
        <v>947</v>
      </c>
      <c r="B261" s="30">
        <f>VLOOKUP($A261,'Infrastructure Pivot'!$A$5:$T$340,2,FALSE)</f>
        <v>332490</v>
      </c>
      <c r="C261" s="30">
        <f>VLOOKUP($A261,'Infrastructure Pivot'!$A$5:$T$340,3,FALSE)</f>
        <v>0</v>
      </c>
      <c r="D261" s="30" t="str">
        <f>VLOOKUP($A261,'Infrastructure Pivot'!$A$5:$T$340,4,FALSE)</f>
        <v>Platinum, City of</v>
      </c>
      <c r="E261" s="30" t="str">
        <f>VLOOKUP($A261,'Infrastructure Pivot'!$A$5:$T$340,5,FALSE)</f>
        <v>Platinum</v>
      </c>
      <c r="F261" s="30" t="str">
        <f>VLOOKUP($A261,'Infrastructure Pivot'!$A$5:$T$340,6,FALSE)</f>
        <v>Platinum_grid</v>
      </c>
      <c r="G261" s="30" t="str">
        <f>VLOOKUP($A261,'Infrastructure Pivot'!$A$5:$T$340,7,FALSE)</f>
        <v>Lower Yukon-Kuskokwim</v>
      </c>
      <c r="H261" s="52">
        <f>SUMIFS('Infrastructure Pivot'!$V$5:$V$340,'Infrastructure Pivot'!$A$5:$A$340,'Table 2.1a 2021--Compile'!$A261)</f>
        <v>0.12</v>
      </c>
      <c r="I261" s="52">
        <f>SUMIFS('Infrastructure Pivot'!$K$5:$K$340,'Infrastructure Pivot'!$A$5:$A$340,'Table 2.1a 2021--Compile'!$A261)+SUMIFS('Infrastructure Pivot'!$L$5:$L$340,'Infrastructure Pivot'!$A$5:$A$340,'Table 2.1a 2021--Compile'!$A261)+SUMIFS('Infrastructure Pivot'!$N$5:$N$340,'Infrastructure Pivot'!$A$5:$A$340,'Table 2.1a 2021--Compile'!$A261)+SUMIFS('Infrastructure Pivot'!$S$5:$S$340,'Infrastructure Pivot'!$A$5:$A$340,'Table 2.1a 2021--Compile'!$A261)</f>
        <v>0</v>
      </c>
      <c r="J261" s="52">
        <f>SUMIFS('Infrastructure Pivot'!$Q$5:$Q$340,'Infrastructure Pivot'!$A$5:$A$340,'Table 2.1a 2021--Compile'!$A261)</f>
        <v>0.12</v>
      </c>
      <c r="K261" s="52">
        <f>SUMIFS('Infrastructure Pivot'!$P$5:$P$340,'Infrastructure Pivot'!$A$5:$A$340,'Table 2.1a 2021--Compile'!$A261)</f>
        <v>0</v>
      </c>
      <c r="L261" s="52">
        <f>SUMIFS('Infrastructure Pivot'!$T$5:$T$340,'Infrastructure Pivot'!$A$5:$A$340,'Table 2.1a 2021--Compile'!$A261)</f>
        <v>0</v>
      </c>
      <c r="M261" s="52">
        <f>SUMIFS('Infrastructure Pivot'!$R$5:$R$340,'Infrastructure Pivot'!$A$5:$A$340,'Table 2.1a 2021--Compile'!$A261)</f>
        <v>0</v>
      </c>
      <c r="N261" s="52">
        <f>SUMIFS('Infrastructure Pivot'!$I$5:$I$340,'Infrastructure Pivot'!$A$5:$A$340,'Table 2.1a 2021--Compile'!$A261)</f>
        <v>0</v>
      </c>
      <c r="O261" s="52">
        <f>SUMIFS('Infrastructure Pivot'!$M$5:$M$340,'Infrastructure Pivot'!$A$5:$A$340,'Table 2.1a 2021--Compile'!$A261)</f>
        <v>0</v>
      </c>
      <c r="P261" s="52" t="str">
        <f>VLOOKUP($A261,'Infrastructure FINAL 2023-11-13'!$A$2:$Q$1148,17,FALSE)</f>
        <v>AEA PH Assessment</v>
      </c>
      <c r="Q261" s="30" t="str">
        <f>VLOOKUP(A261,Notes!$A$2:$F$272,6,FALSE)</f>
        <v/>
      </c>
      <c r="T261" s="53"/>
      <c r="U261" s="53"/>
      <c r="V261" s="53"/>
      <c r="W261" s="53"/>
    </row>
    <row r="262" spans="1:23" s="30" customFormat="1" x14ac:dyDescent="0.25">
      <c r="A262" s="52" t="s">
        <v>643</v>
      </c>
      <c r="B262" s="30" t="str">
        <f>VLOOKUP($A262,'Infrastructure Pivot'!$A$5:$T$340,2,FALSE)</f>
        <v>(blank)</v>
      </c>
      <c r="C262" s="30" t="str">
        <f>VLOOKUP($A262,'Infrastructure Pivot'!$A$5:$T$340,3,FALSE)</f>
        <v>(blank)</v>
      </c>
      <c r="D262" s="30" t="str">
        <f>VLOOKUP($A262,'Infrastructure Pivot'!$A$5:$T$340,4,FALSE)</f>
        <v>Fire Island Wind LLC</v>
      </c>
      <c r="E262" s="30" t="str">
        <f>VLOOKUP($A262,'Infrastructure Pivot'!$A$5:$T$340,5,FALSE)</f>
        <v>Fire Island Wind</v>
      </c>
      <c r="F262" s="30" t="str">
        <f>VLOOKUP($A262,'Infrastructure Pivot'!$A$5:$T$340,6,FALSE)</f>
        <v>Railbelt_grid</v>
      </c>
      <c r="G262" s="30" t="str">
        <f>VLOOKUP($A262,'Infrastructure Pivot'!$A$5:$T$340,7,FALSE)</f>
        <v>Railbelt</v>
      </c>
      <c r="H262" s="52">
        <f>SUMIFS('Infrastructure Pivot'!$V$5:$V$340,'Infrastructure Pivot'!$A$5:$A$340,'Table 2.1a 2021--Compile'!$A262)</f>
        <v>18</v>
      </c>
      <c r="I262" s="52">
        <f>SUMIFS('Infrastructure Pivot'!$K$5:$K$340,'Infrastructure Pivot'!$A$5:$A$340,'Table 2.1a 2021--Compile'!$A262)+SUMIFS('Infrastructure Pivot'!$L$5:$L$340,'Infrastructure Pivot'!$A$5:$A$340,'Table 2.1a 2021--Compile'!$A262)+SUMIFS('Infrastructure Pivot'!$N$5:$N$340,'Infrastructure Pivot'!$A$5:$A$340,'Table 2.1a 2021--Compile'!$A262)+SUMIFS('Infrastructure Pivot'!$S$5:$S$340,'Infrastructure Pivot'!$A$5:$A$340,'Table 2.1a 2021--Compile'!$A262)</f>
        <v>0</v>
      </c>
      <c r="J262" s="52">
        <f>SUMIFS('Infrastructure Pivot'!$Q$5:$Q$340,'Infrastructure Pivot'!$A$5:$A$340,'Table 2.1a 2021--Compile'!$A262)</f>
        <v>0</v>
      </c>
      <c r="K262" s="52">
        <f>SUMIFS('Infrastructure Pivot'!$P$5:$P$340,'Infrastructure Pivot'!$A$5:$A$340,'Table 2.1a 2021--Compile'!$A262)</f>
        <v>0</v>
      </c>
      <c r="L262" s="52">
        <f>SUMIFS('Infrastructure Pivot'!$T$5:$T$340,'Infrastructure Pivot'!$A$5:$A$340,'Table 2.1a 2021--Compile'!$A262)</f>
        <v>18</v>
      </c>
      <c r="M262" s="52">
        <f>SUMIFS('Infrastructure Pivot'!$R$5:$R$340,'Infrastructure Pivot'!$A$5:$A$340,'Table 2.1a 2021--Compile'!$A262)</f>
        <v>0</v>
      </c>
      <c r="N262" s="52">
        <f>SUMIFS('Infrastructure Pivot'!$I$5:$I$340,'Infrastructure Pivot'!$A$5:$A$340,'Table 2.1a 2021--Compile'!$A262)</f>
        <v>0</v>
      </c>
      <c r="O262" s="52">
        <f>SUMIFS('Infrastructure Pivot'!$M$5:$M$340,'Infrastructure Pivot'!$A$5:$A$340,'Table 2.1a 2021--Compile'!$A262)</f>
        <v>0</v>
      </c>
      <c r="P262" s="52" t="str">
        <f>VLOOKUP($A262,'Infrastructure FINAL 2023-11-13'!$A$2:$Q$1148,17,FALSE)</f>
        <v>EIA860</v>
      </c>
      <c r="Q262" s="30" t="str">
        <f>VLOOKUP(A262,Notes!$A$2:$F$272,6,FALSE)</f>
        <v>Provides power to CEA</v>
      </c>
      <c r="T262" s="53"/>
      <c r="U262" s="53"/>
      <c r="V262" s="53"/>
      <c r="W262" s="53"/>
    </row>
    <row r="263" spans="1:23" s="30" customFormat="1" x14ac:dyDescent="0.25">
      <c r="A263" s="52" t="s">
        <v>492</v>
      </c>
      <c r="B263" s="30" t="str">
        <f>VLOOKUP($A263,'Infrastructure Pivot'!$A$5:$T$340,2,FALSE)</f>
        <v>(blank)</v>
      </c>
      <c r="C263" s="30" t="str">
        <f>VLOOKUP($A263,'Infrastructure Pivot'!$A$5:$T$340,3,FALSE)</f>
        <v>(blank)</v>
      </c>
      <c r="D263" s="30" t="str">
        <f>VLOOKUP($A263,'Infrastructure Pivot'!$A$5:$T$340,4,FALSE)</f>
        <v>Alaska Energy Authority</v>
      </c>
      <c r="E263" s="30" t="str">
        <f>VLOOKUP($A263,'Infrastructure Pivot'!$A$5:$T$340,5,FALSE)</f>
        <v>Bradley Lake</v>
      </c>
      <c r="F263" s="30" t="str">
        <f>VLOOKUP($A263,'Infrastructure Pivot'!$A$5:$T$340,6,FALSE)</f>
        <v>Railbelt_grid</v>
      </c>
      <c r="G263" s="30" t="str">
        <f>VLOOKUP($A263,'Infrastructure Pivot'!$A$5:$T$340,7,FALSE)</f>
        <v>Railbelt</v>
      </c>
      <c r="H263" s="52">
        <f>SUMIFS('Infrastructure Pivot'!$V$5:$V$340,'Infrastructure Pivot'!$A$5:$A$340,'Table 2.1a 2021--Compile'!$A263)</f>
        <v>126</v>
      </c>
      <c r="I263" s="52">
        <f>SUMIFS('Infrastructure Pivot'!$K$5:$K$340,'Infrastructure Pivot'!$A$5:$A$340,'Table 2.1a 2021--Compile'!$A263)+SUMIFS('Infrastructure Pivot'!$L$5:$L$340,'Infrastructure Pivot'!$A$5:$A$340,'Table 2.1a 2021--Compile'!$A263)+SUMIFS('Infrastructure Pivot'!$N$5:$N$340,'Infrastructure Pivot'!$A$5:$A$340,'Table 2.1a 2021--Compile'!$A263)+SUMIFS('Infrastructure Pivot'!$S$5:$S$340,'Infrastructure Pivot'!$A$5:$A$340,'Table 2.1a 2021--Compile'!$A263)</f>
        <v>0</v>
      </c>
      <c r="J263" s="52">
        <f>SUMIFS('Infrastructure Pivot'!$Q$5:$Q$340,'Infrastructure Pivot'!$A$5:$A$340,'Table 2.1a 2021--Compile'!$A263)</f>
        <v>0</v>
      </c>
      <c r="K263" s="52">
        <f>SUMIFS('Infrastructure Pivot'!$P$5:$P$340,'Infrastructure Pivot'!$A$5:$A$340,'Table 2.1a 2021--Compile'!$A263)</f>
        <v>126</v>
      </c>
      <c r="L263" s="52">
        <f>SUMIFS('Infrastructure Pivot'!$T$5:$T$340,'Infrastructure Pivot'!$A$5:$A$340,'Table 2.1a 2021--Compile'!$A263)</f>
        <v>0</v>
      </c>
      <c r="M263" s="52">
        <f>SUMIFS('Infrastructure Pivot'!$R$5:$R$340,'Infrastructure Pivot'!$A$5:$A$340,'Table 2.1a 2021--Compile'!$A263)</f>
        <v>0</v>
      </c>
      <c r="N263" s="52">
        <f>SUMIFS('Infrastructure Pivot'!$I$5:$I$340,'Infrastructure Pivot'!$A$5:$A$340,'Table 2.1a 2021--Compile'!$A263)</f>
        <v>0</v>
      </c>
      <c r="O263" s="52">
        <f>SUMIFS('Infrastructure Pivot'!$M$5:$M$340,'Infrastructure Pivot'!$A$5:$A$340,'Table 2.1a 2021--Compile'!$A263)</f>
        <v>0</v>
      </c>
      <c r="P263" s="52" t="str">
        <f>VLOOKUP($A263,'Infrastructure FINAL 2023-11-13'!$A$2:$Q$1148,17,FALSE)</f>
        <v>EIA860</v>
      </c>
      <c r="Q263" s="30" t="str">
        <f>VLOOKUP(A263,Notes!$A$2:$F$272,6,FALSE)</f>
        <v>Provides power to all Railbelt utilities</v>
      </c>
      <c r="T263" s="53"/>
      <c r="U263" s="53"/>
      <c r="V263" s="53"/>
      <c r="W263" s="53"/>
    </row>
    <row r="264" spans="1:23" s="30" customFormat="1" x14ac:dyDescent="0.25">
      <c r="A264" s="59" t="s">
        <v>1157</v>
      </c>
      <c r="B264" s="30" t="str">
        <f>VLOOKUP($A264,'Infrastructure Pivot'!$A$5:$T$340,2,FALSE)</f>
        <v>(blank)</v>
      </c>
      <c r="C264" s="30" t="str">
        <f>VLOOKUP($A264,'Infrastructure Pivot'!$A$5:$T$340,3,FALSE)</f>
        <v>(blank)</v>
      </c>
      <c r="D264" s="30" t="str">
        <f>VLOOKUP($A264,'Infrastructure Pivot'!$A$5:$T$340,4,FALSE)</f>
        <v>Renewable IPP</v>
      </c>
      <c r="E264" s="30" t="str">
        <f>VLOOKUP($A264,'Infrastructure Pivot'!$A$5:$T$340,5,FALSE)</f>
        <v>Willow Solar</v>
      </c>
      <c r="F264" s="30" t="str">
        <f>VLOOKUP($A264,'Infrastructure Pivot'!$A$5:$T$340,6,FALSE)</f>
        <v>Railbelt_grid</v>
      </c>
      <c r="G264" s="30" t="str">
        <f>VLOOKUP($A264,'Infrastructure Pivot'!$A$5:$T$340,7,FALSE)</f>
        <v>Railbelt</v>
      </c>
      <c r="H264" s="52">
        <f>SUMIFS('Infrastructure Pivot'!$V$5:$V$340,'Infrastructure Pivot'!$A$5:$A$340,'Table 2.1a 2021--Compile'!$A264)</f>
        <v>1.3399999999999999</v>
      </c>
      <c r="I264" s="52">
        <f>SUMIFS('Infrastructure Pivot'!$K$5:$K$340,'Infrastructure Pivot'!$A$5:$A$340,'Table 2.1a 2021--Compile'!$A264)+SUMIFS('Infrastructure Pivot'!$L$5:$L$340,'Infrastructure Pivot'!$A$5:$A$340,'Table 2.1a 2021--Compile'!$A264)+SUMIFS('Infrastructure Pivot'!$N$5:$N$340,'Infrastructure Pivot'!$A$5:$A$340,'Table 2.1a 2021--Compile'!$A264)+SUMIFS('Infrastructure Pivot'!$S$5:$S$340,'Infrastructure Pivot'!$A$5:$A$340,'Table 2.1a 2021--Compile'!$A264)</f>
        <v>0</v>
      </c>
      <c r="J264" s="52">
        <f>SUMIFS('Infrastructure Pivot'!$Q$5:$Q$340,'Infrastructure Pivot'!$A$5:$A$340,'Table 2.1a 2021--Compile'!$A264)</f>
        <v>0</v>
      </c>
      <c r="K264" s="52">
        <f>SUMIFS('Infrastructure Pivot'!$P$5:$P$340,'Infrastructure Pivot'!$A$5:$A$340,'Table 2.1a 2021--Compile'!$A264)</f>
        <v>0</v>
      </c>
      <c r="L264" s="52">
        <f>SUMIFS('Infrastructure Pivot'!$T$5:$T$340,'Infrastructure Pivot'!$A$5:$A$340,'Table 2.1a 2021--Compile'!$A264)</f>
        <v>0</v>
      </c>
      <c r="M264" s="52">
        <f>SUMIFS('Infrastructure Pivot'!$R$5:$R$340,'Infrastructure Pivot'!$A$5:$A$340,'Table 2.1a 2021--Compile'!$A264)</f>
        <v>1.3399999999999999</v>
      </c>
      <c r="N264" s="52">
        <f>SUMIFS('Infrastructure Pivot'!$I$5:$I$340,'Infrastructure Pivot'!$A$5:$A$340,'Table 2.1a 2021--Compile'!$A264)</f>
        <v>0</v>
      </c>
      <c r="O264" s="52">
        <f>SUMIFS('Infrastructure Pivot'!$M$5:$M$340,'Infrastructure Pivot'!$A$5:$A$340,'Table 2.1a 2021--Compile'!$A264)</f>
        <v>0</v>
      </c>
      <c r="P264" s="52" t="str">
        <f>VLOOKUP($A264,'Infrastructure FINAL 2023-11-13'!$A$2:$Q$1148,17,FALSE)</f>
        <v>AEA</v>
      </c>
      <c r="Q264" s="30" t="str">
        <f>VLOOKUP(A264,Notes!$A$2:$F$272,6,FALSE)</f>
        <v/>
      </c>
      <c r="T264" s="53"/>
      <c r="U264" s="53"/>
      <c r="V264" s="53"/>
      <c r="W264" s="53"/>
    </row>
    <row r="265" spans="1:23" s="30" customFormat="1" x14ac:dyDescent="0.25">
      <c r="A265" s="52" t="s">
        <v>1042</v>
      </c>
      <c r="B265" s="30" t="str">
        <f>VLOOKUP($A265,'Infrastructure Pivot'!$A$5:$T$340,2,FALSE)</f>
        <v>(blank)</v>
      </c>
      <c r="C265" s="30" t="str">
        <f>VLOOKUP($A265,'Infrastructure Pivot'!$A$5:$T$340,3,FALSE)</f>
        <v>(blank)</v>
      </c>
      <c r="D265" s="30" t="str">
        <f>VLOOKUP($A265,'Infrastructure Pivot'!$A$5:$T$340,4,FALSE)</f>
        <v>South Fork Hydro, LLC</v>
      </c>
      <c r="E265" s="30" t="str">
        <f>VLOOKUP($A265,'Infrastructure Pivot'!$A$5:$T$340,5,FALSE)</f>
        <v>South Fork Hydro (Eagle River)</v>
      </c>
      <c r="F265" s="30" t="str">
        <f>VLOOKUP($A265,'Infrastructure Pivot'!$A$5:$T$340,6,FALSE)</f>
        <v>Railbelt_grid</v>
      </c>
      <c r="G265" s="30" t="str">
        <f>VLOOKUP($A265,'Infrastructure Pivot'!$A$5:$T$340,7,FALSE)</f>
        <v>Railbelt</v>
      </c>
      <c r="H265" s="52">
        <f>SUMIFS('Infrastructure Pivot'!$V$5:$V$340,'Infrastructure Pivot'!$A$5:$A$340,'Table 2.1a 2021--Compile'!$A265)</f>
        <v>1.2</v>
      </c>
      <c r="I265" s="52">
        <f>SUMIFS('Infrastructure Pivot'!$K$5:$K$340,'Infrastructure Pivot'!$A$5:$A$340,'Table 2.1a 2021--Compile'!$A265)+SUMIFS('Infrastructure Pivot'!$L$5:$L$340,'Infrastructure Pivot'!$A$5:$A$340,'Table 2.1a 2021--Compile'!$A265)+SUMIFS('Infrastructure Pivot'!$N$5:$N$340,'Infrastructure Pivot'!$A$5:$A$340,'Table 2.1a 2021--Compile'!$A265)+SUMIFS('Infrastructure Pivot'!$S$5:$S$340,'Infrastructure Pivot'!$A$5:$A$340,'Table 2.1a 2021--Compile'!$A265)</f>
        <v>0</v>
      </c>
      <c r="J265" s="52">
        <f>SUMIFS('Infrastructure Pivot'!$Q$5:$Q$340,'Infrastructure Pivot'!$A$5:$A$340,'Table 2.1a 2021--Compile'!$A265)</f>
        <v>0</v>
      </c>
      <c r="K265" s="52">
        <f>SUMIFS('Infrastructure Pivot'!$P$5:$P$340,'Infrastructure Pivot'!$A$5:$A$340,'Table 2.1a 2021--Compile'!$A265)</f>
        <v>1.2</v>
      </c>
      <c r="L265" s="52">
        <f>SUMIFS('Infrastructure Pivot'!$T$5:$T$340,'Infrastructure Pivot'!$A$5:$A$340,'Table 2.1a 2021--Compile'!$A265)</f>
        <v>0</v>
      </c>
      <c r="M265" s="52">
        <f>SUMIFS('Infrastructure Pivot'!$R$5:$R$340,'Infrastructure Pivot'!$A$5:$A$340,'Table 2.1a 2021--Compile'!$A265)</f>
        <v>0</v>
      </c>
      <c r="N265" s="52">
        <f>SUMIFS('Infrastructure Pivot'!$I$5:$I$340,'Infrastructure Pivot'!$A$5:$A$340,'Table 2.1a 2021--Compile'!$A265)</f>
        <v>0</v>
      </c>
      <c r="O265" s="52">
        <f>SUMIFS('Infrastructure Pivot'!$M$5:$M$340,'Infrastructure Pivot'!$A$5:$A$340,'Table 2.1a 2021--Compile'!$A265)</f>
        <v>0</v>
      </c>
      <c r="P265" s="52" t="str">
        <f>VLOOKUP($A265,'Infrastructure FINAL 2023-11-13'!$A$2:$Q$1148,17,FALSE)</f>
        <v>AEA</v>
      </c>
      <c r="Q265" s="30" t="str">
        <f>VLOOKUP(A265,Notes!$A$2:$F$272,6,FALSE)</f>
        <v/>
      </c>
      <c r="T265" s="53"/>
      <c r="U265" s="53"/>
      <c r="V265" s="53"/>
      <c r="W265" s="53"/>
    </row>
    <row r="266" spans="1:23" s="30" customFormat="1" x14ac:dyDescent="0.25">
      <c r="A266" s="52" t="s">
        <v>357</v>
      </c>
      <c r="B266" s="30" t="str">
        <f>VLOOKUP($A266,'Infrastructure Pivot'!$A$5:$T$340,2,FALSE)</f>
        <v>(blank)</v>
      </c>
      <c r="C266" s="30" t="str">
        <f>VLOOKUP($A266,'Infrastructure Pivot'!$A$5:$T$340,3,FALSE)</f>
        <v>(blank)</v>
      </c>
      <c r="D266" s="30" t="str">
        <f>VLOOKUP($A266,'Infrastructure Pivot'!$A$5:$T$340,4,FALSE)</f>
        <v>Agrium US Inc</v>
      </c>
      <c r="E266" s="30" t="str">
        <f>VLOOKUP($A266,'Infrastructure Pivot'!$A$5:$T$340,5,FALSE)</f>
        <v>Agrium Kenai Nitrogen Operations</v>
      </c>
      <c r="F266" s="30" t="str">
        <f>VLOOKUP($A266,'Infrastructure Pivot'!$A$5:$T$340,6,FALSE)</f>
        <v>Railbelt_grid</v>
      </c>
      <c r="G266" s="30" t="str">
        <f>VLOOKUP($A266,'Infrastructure Pivot'!$A$5:$T$340,7,FALSE)</f>
        <v>Railbelt</v>
      </c>
      <c r="H266" s="52">
        <f>SUMIFS('Infrastructure Pivot'!$V$5:$V$340,'Infrastructure Pivot'!$A$5:$A$340,'Table 2.1a 2021--Compile'!$A266)</f>
        <v>12.5</v>
      </c>
      <c r="I266" s="52">
        <f>SUMIFS('Infrastructure Pivot'!$K$5:$K$340,'Infrastructure Pivot'!$A$5:$A$340,'Table 2.1a 2021--Compile'!$A266)+SUMIFS('Infrastructure Pivot'!$L$5:$L$340,'Infrastructure Pivot'!$A$5:$A$340,'Table 2.1a 2021--Compile'!$A266)+SUMIFS('Infrastructure Pivot'!$N$5:$N$340,'Infrastructure Pivot'!$A$5:$A$340,'Table 2.1a 2021--Compile'!$A266)+SUMIFS('Infrastructure Pivot'!$S$5:$S$340,'Infrastructure Pivot'!$A$5:$A$340,'Table 2.1a 2021--Compile'!$A266)</f>
        <v>12.5</v>
      </c>
      <c r="J266" s="52">
        <f>SUMIFS('Infrastructure Pivot'!$Q$5:$Q$340,'Infrastructure Pivot'!$A$5:$A$340,'Table 2.1a 2021--Compile'!$A266)</f>
        <v>0</v>
      </c>
      <c r="K266" s="52">
        <f>SUMIFS('Infrastructure Pivot'!$P$5:$P$340,'Infrastructure Pivot'!$A$5:$A$340,'Table 2.1a 2021--Compile'!$A266)</f>
        <v>0</v>
      </c>
      <c r="L266" s="52">
        <f>SUMIFS('Infrastructure Pivot'!$T$5:$T$340,'Infrastructure Pivot'!$A$5:$A$340,'Table 2.1a 2021--Compile'!$A266)</f>
        <v>0</v>
      </c>
      <c r="M266" s="52">
        <f>SUMIFS('Infrastructure Pivot'!$R$5:$R$340,'Infrastructure Pivot'!$A$5:$A$340,'Table 2.1a 2021--Compile'!$A266)</f>
        <v>0</v>
      </c>
      <c r="N266" s="52">
        <f>SUMIFS('Infrastructure Pivot'!$I$5:$I$340,'Infrastructure Pivot'!$A$5:$A$340,'Table 2.1a 2021--Compile'!$A266)</f>
        <v>0</v>
      </c>
      <c r="O266" s="52">
        <f>SUMIFS('Infrastructure Pivot'!$M$5:$M$340,'Infrastructure Pivot'!$A$5:$A$340,'Table 2.1a 2021--Compile'!$A266)</f>
        <v>0</v>
      </c>
      <c r="P266" s="52" t="str">
        <f>VLOOKUP($A266,'Infrastructure FINAL 2023-11-13'!$A$2:$Q$1148,17,FALSE)</f>
        <v>EIA860</v>
      </c>
      <c r="T266" s="53"/>
      <c r="U266" s="53"/>
      <c r="V266" s="53"/>
      <c r="W266" s="53"/>
    </row>
    <row r="267" spans="1:23" s="30" customFormat="1" x14ac:dyDescent="0.25">
      <c r="A267" s="54" t="s">
        <v>507</v>
      </c>
      <c r="B267" s="30" t="str">
        <f>VLOOKUP($A267,'Infrastructure Pivot'!$A$5:$T$340,2,FALSE)</f>
        <v>(blank)</v>
      </c>
      <c r="C267" s="30" t="str">
        <f>VLOOKUP($A267,'Infrastructure Pivot'!$A$5:$T$340,3,FALSE)</f>
        <v>(blank)</v>
      </c>
      <c r="D267" s="30" t="str">
        <f>VLOOKUP($A267,'Infrastructure Pivot'!$A$5:$T$340,4,FALSE)</f>
        <v>Metlakatla Power &amp; Light</v>
      </c>
      <c r="E267" s="30" t="str">
        <f>VLOOKUP($A267,'Infrastructure Pivot'!$A$5:$T$340,5,FALSE)</f>
        <v>Centennial</v>
      </c>
      <c r="F267" s="30" t="str">
        <f>VLOOKUP($A267,'Infrastructure Pivot'!$A$5:$T$340,6,FALSE)</f>
        <v>Metlakatla_grid</v>
      </c>
      <c r="G267" s="30" t="str">
        <f>VLOOKUP($A267,'Infrastructure Pivot'!$A$5:$T$340,7,FALSE)</f>
        <v>Southeast</v>
      </c>
      <c r="H267" s="52">
        <f>SUMIFS('Infrastructure Pivot'!$V$5:$V$340,'Infrastructure Pivot'!$A$5:$A$340,'Table 2.1a 2021--Compile'!$A267)</f>
        <v>4.3</v>
      </c>
      <c r="I267" s="52">
        <f>SUMIFS('Infrastructure Pivot'!$K$5:$K$340,'Infrastructure Pivot'!$A$5:$A$340,'Table 2.1a 2021--Compile'!$A267)+SUMIFS('Infrastructure Pivot'!$L$5:$L$340,'Infrastructure Pivot'!$A$5:$A$340,'Table 2.1a 2021--Compile'!$A267)+SUMIFS('Infrastructure Pivot'!$N$5:$N$340,'Infrastructure Pivot'!$A$5:$A$340,'Table 2.1a 2021--Compile'!$A267)+SUMIFS('Infrastructure Pivot'!$S$5:$S$340,'Infrastructure Pivot'!$A$5:$A$340,'Table 2.1a 2021--Compile'!$A267)</f>
        <v>0</v>
      </c>
      <c r="J267" s="52">
        <f>SUMIFS('Infrastructure Pivot'!$Q$5:$Q$340,'Infrastructure Pivot'!$A$5:$A$340,'Table 2.1a 2021--Compile'!$A267)</f>
        <v>3.3</v>
      </c>
      <c r="K267" s="52">
        <f>SUMIFS('Infrastructure Pivot'!$P$5:$P$340,'Infrastructure Pivot'!$A$5:$A$340,'Table 2.1a 2021--Compile'!$A267)</f>
        <v>0</v>
      </c>
      <c r="L267" s="52">
        <f>SUMIFS('Infrastructure Pivot'!$T$5:$T$340,'Infrastructure Pivot'!$A$5:$A$340,'Table 2.1a 2021--Compile'!$A267)</f>
        <v>0</v>
      </c>
      <c r="M267" s="52">
        <f>SUMIFS('Infrastructure Pivot'!$R$5:$R$340,'Infrastructure Pivot'!$A$5:$A$340,'Table 2.1a 2021--Compile'!$A267)</f>
        <v>0</v>
      </c>
      <c r="N267" s="52">
        <f>SUMIFS('Infrastructure Pivot'!$I$5:$I$340,'Infrastructure Pivot'!$A$5:$A$340,'Table 2.1a 2021--Compile'!$A267)</f>
        <v>1</v>
      </c>
      <c r="O267" s="52">
        <f>SUMIFS('Infrastructure Pivot'!$M$5:$M$340,'Infrastructure Pivot'!$A$5:$A$340,'Table 2.1a 2021--Compile'!$A267)</f>
        <v>0</v>
      </c>
      <c r="P267" s="52" t="str">
        <f>VLOOKUP($A267,'Infrastructure FINAL 2023-11-13'!$A$2:$Q$1148,17,FALSE)</f>
        <v>AEA</v>
      </c>
      <c r="Q267" s="30" t="str">
        <f>VLOOKUP(A267,Notes!$A$2:$F$272,6,FALSE)</f>
        <v/>
      </c>
      <c r="T267" s="53"/>
      <c r="U267" s="53"/>
      <c r="V267" s="53"/>
      <c r="W267" s="53"/>
    </row>
    <row r="268" spans="1:23" s="30" customFormat="1" x14ac:dyDescent="0.25">
      <c r="A268" s="54" t="s">
        <v>527</v>
      </c>
      <c r="B268" s="30" t="str">
        <f>VLOOKUP($A268,'Infrastructure Pivot'!$A$5:$T$340,2,FALSE)</f>
        <v>(blank)</v>
      </c>
      <c r="C268" s="30" t="str">
        <f>VLOOKUP($A268,'Infrastructure Pivot'!$A$5:$T$340,3,FALSE)</f>
        <v>(blank)</v>
      </c>
      <c r="D268" s="30" t="str">
        <f>VLOOKUP($A268,'Infrastructure Pivot'!$A$5:$T$340,4,FALSE)</f>
        <v>Metlakatla Power &amp; Light</v>
      </c>
      <c r="E268" s="30" t="str">
        <f>VLOOKUP($A268,'Infrastructure Pivot'!$A$5:$T$340,5,FALSE)</f>
        <v>Chester Lake</v>
      </c>
      <c r="F268" s="30" t="str">
        <f>VLOOKUP($A268,'Infrastructure Pivot'!$A$5:$T$340,6,FALSE)</f>
        <v>Metlakatla_grid</v>
      </c>
      <c r="G268" s="30" t="str">
        <f>VLOOKUP($A268,'Infrastructure Pivot'!$A$5:$T$340,7,FALSE)</f>
        <v>Southeast</v>
      </c>
      <c r="H268" s="52">
        <f>SUMIFS('Infrastructure Pivot'!$V$5:$V$340,'Infrastructure Pivot'!$A$5:$A$340,'Table 2.1a 2021--Compile'!$A268)</f>
        <v>1.3</v>
      </c>
      <c r="I268" s="52">
        <f>SUMIFS('Infrastructure Pivot'!$K$5:$K$340,'Infrastructure Pivot'!$A$5:$A$340,'Table 2.1a 2021--Compile'!$A268)+SUMIFS('Infrastructure Pivot'!$L$5:$L$340,'Infrastructure Pivot'!$A$5:$A$340,'Table 2.1a 2021--Compile'!$A268)+SUMIFS('Infrastructure Pivot'!$N$5:$N$340,'Infrastructure Pivot'!$A$5:$A$340,'Table 2.1a 2021--Compile'!$A268)+SUMIFS('Infrastructure Pivot'!$S$5:$S$340,'Infrastructure Pivot'!$A$5:$A$340,'Table 2.1a 2021--Compile'!$A268)</f>
        <v>0</v>
      </c>
      <c r="J268" s="52">
        <f>SUMIFS('Infrastructure Pivot'!$Q$5:$Q$340,'Infrastructure Pivot'!$A$5:$A$340,'Table 2.1a 2021--Compile'!$A268)</f>
        <v>0</v>
      </c>
      <c r="K268" s="52">
        <f>SUMIFS('Infrastructure Pivot'!$P$5:$P$340,'Infrastructure Pivot'!$A$5:$A$340,'Table 2.1a 2021--Compile'!$A268)</f>
        <v>1.3</v>
      </c>
      <c r="L268" s="52">
        <f>SUMIFS('Infrastructure Pivot'!$T$5:$T$340,'Infrastructure Pivot'!$A$5:$A$340,'Table 2.1a 2021--Compile'!$A268)</f>
        <v>0</v>
      </c>
      <c r="M268" s="52">
        <f>SUMIFS('Infrastructure Pivot'!$R$5:$R$340,'Infrastructure Pivot'!$A$5:$A$340,'Table 2.1a 2021--Compile'!$A268)</f>
        <v>0</v>
      </c>
      <c r="N268" s="52">
        <f>SUMIFS('Infrastructure Pivot'!$I$5:$I$340,'Infrastructure Pivot'!$A$5:$A$340,'Table 2.1a 2021--Compile'!$A268)</f>
        <v>0</v>
      </c>
      <c r="O268" s="52">
        <f>SUMIFS('Infrastructure Pivot'!$M$5:$M$340,'Infrastructure Pivot'!$A$5:$A$340,'Table 2.1a 2021--Compile'!$A268)</f>
        <v>0</v>
      </c>
      <c r="P268" s="52" t="str">
        <f>VLOOKUP($A268,'Infrastructure FINAL 2023-11-13'!$A$2:$Q$1148,17,FALSE)</f>
        <v>EIA860</v>
      </c>
      <c r="Q268" s="30" t="str">
        <f>VLOOKUP(A268,Notes!$A$2:$F$272,6,FALSE)</f>
        <v/>
      </c>
      <c r="T268" s="53"/>
      <c r="U268" s="53"/>
      <c r="V268" s="53"/>
      <c r="W268" s="53"/>
    </row>
    <row r="269" spans="1:23" s="30" customFormat="1" x14ac:dyDescent="0.25">
      <c r="A269" s="54" t="s">
        <v>967</v>
      </c>
      <c r="B269" s="30" t="str">
        <f>VLOOKUP($A269,'Infrastructure Pivot'!$A$5:$T$340,2,FALSE)</f>
        <v>(blank)</v>
      </c>
      <c r="C269" s="30" t="str">
        <f>VLOOKUP($A269,'Infrastructure Pivot'!$A$5:$T$340,3,FALSE)</f>
        <v>(blank)</v>
      </c>
      <c r="D269" s="30" t="str">
        <f>VLOOKUP($A269,'Infrastructure Pivot'!$A$5:$T$340,4,FALSE)</f>
        <v>Metlakatla Power &amp; Light</v>
      </c>
      <c r="E269" s="30" t="str">
        <f>VLOOKUP($A269,'Infrastructure Pivot'!$A$5:$T$340,5,FALSE)</f>
        <v>Purple Lake</v>
      </c>
      <c r="F269" s="30" t="str">
        <f>VLOOKUP($A269,'Infrastructure Pivot'!$A$5:$T$340,6,FALSE)</f>
        <v>Metlakatla_grid</v>
      </c>
      <c r="G269" s="30" t="str">
        <f>VLOOKUP($A269,'Infrastructure Pivot'!$A$5:$T$340,7,FALSE)</f>
        <v>Southeast</v>
      </c>
      <c r="H269" s="52">
        <f>SUMIFS('Infrastructure Pivot'!$V$5:$V$340,'Infrastructure Pivot'!$A$5:$A$340,'Table 2.1a 2021--Compile'!$A269)</f>
        <v>3.9000000000000004</v>
      </c>
      <c r="I269" s="52">
        <f>SUMIFS('Infrastructure Pivot'!$K$5:$K$340,'Infrastructure Pivot'!$A$5:$A$340,'Table 2.1a 2021--Compile'!$A269)+SUMIFS('Infrastructure Pivot'!$L$5:$L$340,'Infrastructure Pivot'!$A$5:$A$340,'Table 2.1a 2021--Compile'!$A269)+SUMIFS('Infrastructure Pivot'!$N$5:$N$340,'Infrastructure Pivot'!$A$5:$A$340,'Table 2.1a 2021--Compile'!$A269)+SUMIFS('Infrastructure Pivot'!$S$5:$S$340,'Infrastructure Pivot'!$A$5:$A$340,'Table 2.1a 2021--Compile'!$A269)</f>
        <v>0</v>
      </c>
      <c r="J269" s="52">
        <f>SUMIFS('Infrastructure Pivot'!$Q$5:$Q$340,'Infrastructure Pivot'!$A$5:$A$340,'Table 2.1a 2021--Compile'!$A269)</f>
        <v>0</v>
      </c>
      <c r="K269" s="52">
        <f>SUMIFS('Infrastructure Pivot'!$P$5:$P$340,'Infrastructure Pivot'!$A$5:$A$340,'Table 2.1a 2021--Compile'!$A269)</f>
        <v>3.9000000000000004</v>
      </c>
      <c r="L269" s="52">
        <f>SUMIFS('Infrastructure Pivot'!$T$5:$T$340,'Infrastructure Pivot'!$A$5:$A$340,'Table 2.1a 2021--Compile'!$A269)</f>
        <v>0</v>
      </c>
      <c r="M269" s="52">
        <f>SUMIFS('Infrastructure Pivot'!$R$5:$R$340,'Infrastructure Pivot'!$A$5:$A$340,'Table 2.1a 2021--Compile'!$A269)</f>
        <v>0</v>
      </c>
      <c r="N269" s="52">
        <f>SUMIFS('Infrastructure Pivot'!$I$5:$I$340,'Infrastructure Pivot'!$A$5:$A$340,'Table 2.1a 2021--Compile'!$A269)</f>
        <v>0</v>
      </c>
      <c r="O269" s="52">
        <f>SUMIFS('Infrastructure Pivot'!$M$5:$M$340,'Infrastructure Pivot'!$A$5:$A$340,'Table 2.1a 2021--Compile'!$A269)</f>
        <v>0</v>
      </c>
      <c r="P269" s="52" t="str">
        <f>VLOOKUP($A269,'Infrastructure FINAL 2023-11-13'!$A$2:$Q$1148,17,FALSE)</f>
        <v>EIA860</v>
      </c>
      <c r="Q269" s="30" t="str">
        <f>VLOOKUP(A269,Notes!$A$2:$F$272,6,FALSE)</f>
        <v/>
      </c>
    </row>
    <row r="270" spans="1:23" s="30" customFormat="1" x14ac:dyDescent="0.25">
      <c r="A270" s="54" t="s">
        <v>1111</v>
      </c>
      <c r="B270" s="30" t="str">
        <f>VLOOKUP($A270,'Infrastructure Pivot'!$A$5:$T$340,2,FALSE)</f>
        <v>(blank)</v>
      </c>
      <c r="C270" s="30" t="str">
        <f>VLOOKUP($A270,'Infrastructure Pivot'!$A$5:$T$340,3,FALSE)</f>
        <v>(blank)</v>
      </c>
      <c r="D270" s="30" t="str">
        <f>VLOOKUP($A270,'Infrastructure Pivot'!$A$5:$T$340,4,FALSE)</f>
        <v>Southeast Alaska Power Agency</v>
      </c>
      <c r="E270" s="30" t="str">
        <f>VLOOKUP($A270,'Infrastructure Pivot'!$A$5:$T$340,5,FALSE)</f>
        <v>Tyee Lake Hydroelectric Facility</v>
      </c>
      <c r="F270" s="30" t="str">
        <f>VLOOKUP($A270,'Infrastructure Pivot'!$A$5:$T$340,6,FALSE)</f>
        <v>SEAPA_grid</v>
      </c>
      <c r="G270" s="30" t="str">
        <f>VLOOKUP($A270,'Infrastructure Pivot'!$A$5:$T$340,7,FALSE)</f>
        <v>Southeast</v>
      </c>
      <c r="H270" s="52">
        <f>SUMIFS('Infrastructure Pivot'!$V$5:$V$340,'Infrastructure Pivot'!$A$5:$A$340,'Table 2.1a 2021--Compile'!$A270)</f>
        <v>22.6</v>
      </c>
      <c r="I270" s="52">
        <f>SUMIFS('Infrastructure Pivot'!$K$5:$K$340,'Infrastructure Pivot'!$A$5:$A$340,'Table 2.1a 2021--Compile'!$A270)+SUMIFS('Infrastructure Pivot'!$L$5:$L$340,'Infrastructure Pivot'!$A$5:$A$340,'Table 2.1a 2021--Compile'!$A270)+SUMIFS('Infrastructure Pivot'!$N$5:$N$340,'Infrastructure Pivot'!$A$5:$A$340,'Table 2.1a 2021--Compile'!$A270)+SUMIFS('Infrastructure Pivot'!$S$5:$S$340,'Infrastructure Pivot'!$A$5:$A$340,'Table 2.1a 2021--Compile'!$A270)</f>
        <v>0</v>
      </c>
      <c r="J270" s="52">
        <f>SUMIFS('Infrastructure Pivot'!$Q$5:$Q$340,'Infrastructure Pivot'!$A$5:$A$340,'Table 2.1a 2021--Compile'!$A270)</f>
        <v>0</v>
      </c>
      <c r="K270" s="52">
        <f>SUMIFS('Infrastructure Pivot'!$P$5:$P$340,'Infrastructure Pivot'!$A$5:$A$340,'Table 2.1a 2021--Compile'!$A270)</f>
        <v>22.6</v>
      </c>
      <c r="L270" s="52">
        <f>SUMIFS('Infrastructure Pivot'!$T$5:$T$340,'Infrastructure Pivot'!$A$5:$A$340,'Table 2.1a 2021--Compile'!$A270)</f>
        <v>0</v>
      </c>
      <c r="M270" s="52">
        <f>SUMIFS('Infrastructure Pivot'!$R$5:$R$340,'Infrastructure Pivot'!$A$5:$A$340,'Table 2.1a 2021--Compile'!$A270)</f>
        <v>0</v>
      </c>
      <c r="N270" s="52">
        <f>SUMIFS('Infrastructure Pivot'!$I$5:$I$340,'Infrastructure Pivot'!$A$5:$A$340,'Table 2.1a 2021--Compile'!$A270)</f>
        <v>0</v>
      </c>
      <c r="O270" s="52">
        <f>SUMIFS('Infrastructure Pivot'!$M$5:$M$340,'Infrastructure Pivot'!$A$5:$A$340,'Table 2.1a 2021--Compile'!$A270)</f>
        <v>0</v>
      </c>
      <c r="P270" s="52" t="str">
        <f>VLOOKUP($A270,'Infrastructure FINAL 2023-11-13'!$A$2:$Q$1148,17,FALSE)</f>
        <v>EIA860</v>
      </c>
      <c r="Q270" s="30" t="str">
        <f>VLOOKUP(A270,Notes!$A$2:$F$272,6,FALSE)</f>
        <v/>
      </c>
    </row>
  </sheetData>
  <autoFilter ref="A2:Q270" xr:uid="{CA2834E8-2027-49E9-8E93-A122A5FB523A}">
    <sortState xmlns:xlrd2="http://schemas.microsoft.com/office/spreadsheetml/2017/richdata2" ref="A3:Q270">
      <sortCondition ref="C2:C270"/>
    </sortState>
  </autoFilter>
  <conditionalFormatting sqref="A2:A1048576">
    <cfRule type="duplicateValues" dxfId="81" priority="3"/>
    <cfRule type="duplicateValues" dxfId="80" priority="4"/>
  </conditionalFormatting>
  <conditionalFormatting sqref="A1">
    <cfRule type="duplicateValues" dxfId="79" priority="2"/>
  </conditionalFormatting>
  <conditionalFormatting sqref="E1:E1048576 F248:F257">
    <cfRule type="duplicateValues" dxfId="78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DB696-54F3-44DB-8DAD-AFC1FC062AC5}">
  <sheetPr>
    <tabColor theme="8" tint="-0.249977111117893"/>
  </sheetPr>
  <dimension ref="A1:AG326"/>
  <sheetViews>
    <sheetView topLeftCell="E1" workbookViewId="0">
      <pane ySplit="4" topLeftCell="A281" activePane="bottomLeft" state="frozen"/>
      <selection activeCell="E1" sqref="E1"/>
      <selection pane="bottomLeft" activeCell="A289" sqref="A289:XFD289"/>
    </sheetView>
  </sheetViews>
  <sheetFormatPr defaultRowHeight="15" x14ac:dyDescent="0.25"/>
  <cols>
    <col min="1" max="1" width="31.7109375" bestFit="1" customWidth="1"/>
    <col min="2" max="2" width="9.140625" bestFit="1" customWidth="1"/>
    <col min="3" max="3" width="12.140625" bestFit="1" customWidth="1"/>
    <col min="4" max="4" width="48.140625" bestFit="1" customWidth="1"/>
    <col min="5" max="5" width="41.28515625" bestFit="1" customWidth="1"/>
    <col min="6" max="6" width="24.85546875" bestFit="1" customWidth="1"/>
    <col min="7" max="7" width="30.140625" bestFit="1" customWidth="1"/>
    <col min="8" max="8" width="8.7109375" bestFit="1" customWidth="1"/>
    <col min="9" max="9" width="16.28515625" bestFit="1" customWidth="1"/>
    <col min="10" max="10" width="5" bestFit="1" customWidth="1"/>
    <col min="11" max="12" width="6" bestFit="1" customWidth="1"/>
    <col min="13" max="13" width="4" bestFit="1" customWidth="1"/>
    <col min="14" max="14" width="7" bestFit="1" customWidth="1"/>
    <col min="15" max="15" width="6" bestFit="1" customWidth="1"/>
    <col min="16" max="16" width="8" bestFit="1" customWidth="1"/>
    <col min="17" max="17" width="9" bestFit="1" customWidth="1"/>
    <col min="18" max="18" width="7" bestFit="1" customWidth="1"/>
    <col min="19" max="19" width="6" bestFit="1" customWidth="1"/>
    <col min="20" max="20" width="7" bestFit="1" customWidth="1"/>
    <col min="21" max="21" width="7.28515625" bestFit="1" customWidth="1"/>
    <col min="22" max="22" width="11.28515625" bestFit="1" customWidth="1"/>
    <col min="23" max="23" width="82.28515625" customWidth="1"/>
  </cols>
  <sheetData>
    <row r="1" spans="1:33" x14ac:dyDescent="0.25">
      <c r="A1" t="s">
        <v>1174</v>
      </c>
      <c r="B1" t="s">
        <v>1173</v>
      </c>
      <c r="C1" t="s">
        <v>0</v>
      </c>
      <c r="D1" t="s">
        <v>1</v>
      </c>
      <c r="E1" t="s">
        <v>2</v>
      </c>
      <c r="F1" t="s">
        <v>1171</v>
      </c>
      <c r="G1" t="s">
        <v>1172</v>
      </c>
      <c r="H1" t="s">
        <v>3</v>
      </c>
      <c r="P1" t="s">
        <v>8</v>
      </c>
      <c r="Q1" t="s">
        <v>9</v>
      </c>
    </row>
    <row r="2" spans="1:33" s="2" customFormat="1" ht="60" x14ac:dyDescent="0.25">
      <c r="H2" s="2" t="s">
        <v>456</v>
      </c>
      <c r="J2" s="2" t="s">
        <v>4</v>
      </c>
      <c r="K2" s="2" t="s">
        <v>4</v>
      </c>
      <c r="L2" s="2" t="s">
        <v>561</v>
      </c>
      <c r="M2" s="2" t="s">
        <v>4</v>
      </c>
      <c r="O2" s="2" t="s">
        <v>6</v>
      </c>
      <c r="P2" s="2" t="s">
        <v>5</v>
      </c>
      <c r="Q2" s="2" t="s">
        <v>502</v>
      </c>
      <c r="R2" s="2" t="s">
        <v>4</v>
      </c>
      <c r="S2" s="2" t="s">
        <v>7</v>
      </c>
    </row>
    <row r="3" spans="1:33" x14ac:dyDescent="0.25">
      <c r="A3" s="6" t="s">
        <v>1810</v>
      </c>
      <c r="I3" s="6" t="s">
        <v>1170</v>
      </c>
    </row>
    <row r="4" spans="1:33" x14ac:dyDescent="0.25">
      <c r="A4" s="6" t="s">
        <v>1166</v>
      </c>
      <c r="B4" s="6" t="s">
        <v>1173</v>
      </c>
      <c r="C4" s="6" t="s">
        <v>1445</v>
      </c>
      <c r="D4" s="6" t="s">
        <v>0</v>
      </c>
      <c r="E4" s="6" t="s">
        <v>1</v>
      </c>
      <c r="F4" s="6" t="s">
        <v>1447</v>
      </c>
      <c r="G4" s="6" t="s">
        <v>348</v>
      </c>
      <c r="H4" s="6" t="s">
        <v>1186</v>
      </c>
      <c r="I4" t="s">
        <v>1301</v>
      </c>
      <c r="J4" t="s">
        <v>1518</v>
      </c>
      <c r="K4" t="s">
        <v>1279</v>
      </c>
      <c r="L4" t="s">
        <v>1277</v>
      </c>
      <c r="M4" t="s">
        <v>1407</v>
      </c>
      <c r="N4" t="s">
        <v>1224</v>
      </c>
      <c r="O4" t="s">
        <v>1478</v>
      </c>
      <c r="P4" t="s">
        <v>1216</v>
      </c>
      <c r="Q4" t="s">
        <v>1204</v>
      </c>
      <c r="R4" t="s">
        <v>1304</v>
      </c>
      <c r="S4" t="s">
        <v>1248</v>
      </c>
      <c r="T4" t="s">
        <v>501</v>
      </c>
      <c r="U4" t="s">
        <v>1167</v>
      </c>
      <c r="V4" t="s">
        <v>1168</v>
      </c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</row>
    <row r="5" spans="1:33" x14ac:dyDescent="0.25">
      <c r="A5" s="34" t="s">
        <v>357</v>
      </c>
      <c r="B5" s="34" t="s">
        <v>1167</v>
      </c>
      <c r="C5" s="34" t="s">
        <v>1167</v>
      </c>
      <c r="D5" s="34" t="s">
        <v>360</v>
      </c>
      <c r="E5" s="34" t="s">
        <v>358</v>
      </c>
      <c r="F5" s="34" t="s">
        <v>362</v>
      </c>
      <c r="G5" s="34" t="s">
        <v>366</v>
      </c>
      <c r="H5" s="34" t="s">
        <v>364</v>
      </c>
      <c r="I5" s="7"/>
      <c r="J5" s="7"/>
      <c r="K5" s="7"/>
      <c r="L5" s="7"/>
      <c r="M5" s="7"/>
      <c r="N5" s="7">
        <v>12.5</v>
      </c>
      <c r="O5" s="7"/>
      <c r="P5" s="7"/>
      <c r="Q5" s="7"/>
      <c r="R5" s="7"/>
      <c r="S5" s="7"/>
      <c r="T5" s="7"/>
      <c r="U5" s="7"/>
      <c r="V5" s="7">
        <v>12.5</v>
      </c>
    </row>
    <row r="6" spans="1:33" x14ac:dyDescent="0.25">
      <c r="A6" s="34" t="s">
        <v>807</v>
      </c>
      <c r="B6" s="34" t="s">
        <v>1167</v>
      </c>
      <c r="C6" s="34">
        <v>1</v>
      </c>
      <c r="D6" s="34" t="s">
        <v>18</v>
      </c>
      <c r="E6" s="34" t="s">
        <v>808</v>
      </c>
      <c r="F6" s="34" t="s">
        <v>427</v>
      </c>
      <c r="G6" s="34" t="s">
        <v>419</v>
      </c>
      <c r="H6" s="34" t="s">
        <v>371</v>
      </c>
      <c r="I6" s="7"/>
      <c r="J6" s="7"/>
      <c r="K6" s="7"/>
      <c r="L6" s="7"/>
      <c r="M6" s="7"/>
      <c r="N6" s="7"/>
      <c r="O6" s="7"/>
      <c r="P6" s="7">
        <v>14.3</v>
      </c>
      <c r="Q6" s="7"/>
      <c r="R6" s="7"/>
      <c r="S6" s="7"/>
      <c r="T6" s="7"/>
      <c r="U6" s="7"/>
      <c r="V6" s="7">
        <v>14.3</v>
      </c>
      <c r="W6" t="e">
        <f>VLOOKUP(V6,'LOOKUP Codes'!$F$4:$G$28,2,FALSE)</f>
        <v>#N/A</v>
      </c>
      <c r="X6">
        <v>7</v>
      </c>
    </row>
    <row r="7" spans="1:33" x14ac:dyDescent="0.25">
      <c r="A7" s="34" t="s">
        <v>740</v>
      </c>
      <c r="B7" s="34">
        <v>331740</v>
      </c>
      <c r="C7" s="34">
        <v>683</v>
      </c>
      <c r="D7" s="34" t="s">
        <v>106</v>
      </c>
      <c r="E7" s="34" t="s">
        <v>107</v>
      </c>
      <c r="F7" s="34" t="s">
        <v>743</v>
      </c>
      <c r="G7" s="34" t="s">
        <v>218</v>
      </c>
      <c r="H7" s="34" t="s">
        <v>371</v>
      </c>
      <c r="I7" s="7"/>
      <c r="J7" s="7"/>
      <c r="K7" s="7"/>
      <c r="L7" s="7"/>
      <c r="M7" s="7"/>
      <c r="N7" s="7"/>
      <c r="O7" s="7"/>
      <c r="P7" s="7"/>
      <c r="Q7" s="7">
        <v>0.2</v>
      </c>
      <c r="R7" s="7"/>
      <c r="S7" s="7"/>
      <c r="T7" s="7"/>
      <c r="U7" s="7"/>
      <c r="V7" s="7">
        <v>0.2</v>
      </c>
      <c r="W7" t="e">
        <f>VLOOKUP(V7,'LOOKUP Codes'!$F$4:$G$28,2,FALSE)</f>
        <v>#N/A</v>
      </c>
      <c r="X7">
        <v>8</v>
      </c>
    </row>
    <row r="8" spans="1:33" x14ac:dyDescent="0.25">
      <c r="A8" s="34" t="s">
        <v>413</v>
      </c>
      <c r="B8" s="34" t="s">
        <v>1167</v>
      </c>
      <c r="C8" s="34">
        <v>8</v>
      </c>
      <c r="D8" s="34" t="s">
        <v>142</v>
      </c>
      <c r="E8" s="34" t="s">
        <v>108</v>
      </c>
      <c r="F8" s="34" t="s">
        <v>362</v>
      </c>
      <c r="G8" s="34" t="s">
        <v>366</v>
      </c>
      <c r="H8" s="34" t="s">
        <v>371</v>
      </c>
      <c r="I8" s="7"/>
      <c r="J8" s="7"/>
      <c r="K8" s="7"/>
      <c r="L8" s="7"/>
      <c r="M8" s="7"/>
      <c r="N8" s="7">
        <v>48.9</v>
      </c>
      <c r="O8" s="7"/>
      <c r="P8" s="7"/>
      <c r="Q8" s="7">
        <v>2</v>
      </c>
      <c r="R8" s="7"/>
      <c r="S8" s="7"/>
      <c r="T8" s="7"/>
      <c r="U8" s="7"/>
      <c r="V8" s="7">
        <v>50.9</v>
      </c>
      <c r="W8" t="e">
        <f>VLOOKUP(V8,'LOOKUP Codes'!$F$4:$G$28,2,FALSE)</f>
        <v>#N/A</v>
      </c>
      <c r="X8" s="32">
        <v>9</v>
      </c>
    </row>
    <row r="9" spans="1:33" x14ac:dyDescent="0.25">
      <c r="A9" s="34" t="s">
        <v>413</v>
      </c>
      <c r="B9" s="34" t="s">
        <v>1167</v>
      </c>
      <c r="C9" s="34">
        <v>8</v>
      </c>
      <c r="D9" s="34" t="s">
        <v>142</v>
      </c>
      <c r="E9" s="34" t="s">
        <v>108</v>
      </c>
      <c r="F9" s="34" t="s">
        <v>362</v>
      </c>
      <c r="G9" s="34" t="s">
        <v>366</v>
      </c>
      <c r="H9" s="34" t="s">
        <v>364</v>
      </c>
      <c r="I9" s="7"/>
      <c r="J9" s="7"/>
      <c r="K9" s="7"/>
      <c r="L9" s="7"/>
      <c r="M9" s="7"/>
      <c r="N9" s="7">
        <v>27</v>
      </c>
      <c r="O9" s="7"/>
      <c r="P9" s="7"/>
      <c r="Q9" s="7"/>
      <c r="R9" s="7"/>
      <c r="S9" s="7"/>
      <c r="T9" s="7"/>
      <c r="U9" s="7"/>
      <c r="V9" s="7">
        <v>27</v>
      </c>
      <c r="W9" t="e">
        <f>VLOOKUP(V9,'LOOKUP Codes'!$F$4:$G$28,2,FALSE)</f>
        <v>#N/A</v>
      </c>
      <c r="X9" s="33">
        <v>10</v>
      </c>
    </row>
    <row r="10" spans="1:33" x14ac:dyDescent="0.25">
      <c r="A10" s="34" t="s">
        <v>617</v>
      </c>
      <c r="B10" s="34" t="s">
        <v>1167</v>
      </c>
      <c r="C10" s="34">
        <v>8</v>
      </c>
      <c r="D10" s="34" t="s">
        <v>142</v>
      </c>
      <c r="E10" s="34" t="s">
        <v>618</v>
      </c>
      <c r="F10" s="34" t="s">
        <v>362</v>
      </c>
      <c r="G10" s="34" t="s">
        <v>366</v>
      </c>
      <c r="H10" s="34" t="s">
        <v>371</v>
      </c>
      <c r="I10" s="7"/>
      <c r="J10" s="7"/>
      <c r="K10" s="7"/>
      <c r="L10" s="7"/>
      <c r="M10" s="7"/>
      <c r="N10" s="7"/>
      <c r="O10" s="7"/>
      <c r="P10" s="7">
        <v>44.4</v>
      </c>
      <c r="Q10" s="7"/>
      <c r="R10" s="7"/>
      <c r="S10" s="7"/>
      <c r="T10" s="7"/>
      <c r="U10" s="7"/>
      <c r="V10" s="7">
        <v>44.4</v>
      </c>
      <c r="W10" t="e">
        <f>VLOOKUP(V10,'LOOKUP Codes'!$F$4:$G$28,2,FALSE)</f>
        <v>#N/A</v>
      </c>
      <c r="X10">
        <v>11</v>
      </c>
    </row>
    <row r="11" spans="1:33" x14ac:dyDescent="0.25">
      <c r="A11" s="34" t="s">
        <v>666</v>
      </c>
      <c r="B11" s="34" t="s">
        <v>1167</v>
      </c>
      <c r="C11" s="34">
        <v>8</v>
      </c>
      <c r="D11" s="34" t="s">
        <v>142</v>
      </c>
      <c r="E11" s="34" t="s">
        <v>111</v>
      </c>
      <c r="F11" s="34" t="s">
        <v>362</v>
      </c>
      <c r="G11" s="34" t="s">
        <v>366</v>
      </c>
      <c r="H11" s="34" t="s">
        <v>371</v>
      </c>
      <c r="I11" s="7"/>
      <c r="J11" s="7"/>
      <c r="K11" s="7">
        <v>30.9</v>
      </c>
      <c r="L11" s="7">
        <v>120.8</v>
      </c>
      <c r="M11" s="7"/>
      <c r="N11" s="7">
        <v>102.6</v>
      </c>
      <c r="O11" s="7"/>
      <c r="P11" s="7"/>
      <c r="Q11" s="7"/>
      <c r="R11" s="7"/>
      <c r="S11" s="7"/>
      <c r="T11" s="7"/>
      <c r="U11" s="7"/>
      <c r="V11" s="7">
        <v>254.29999999999998</v>
      </c>
      <c r="W11" t="e">
        <f>VLOOKUP(V11,'LOOKUP Codes'!$F$4:$G$28,2,FALSE)</f>
        <v>#N/A</v>
      </c>
      <c r="X11" s="33">
        <v>12</v>
      </c>
    </row>
    <row r="12" spans="1:33" x14ac:dyDescent="0.25">
      <c r="A12" s="34" t="s">
        <v>666</v>
      </c>
      <c r="B12" s="34" t="s">
        <v>1167</v>
      </c>
      <c r="C12" s="34">
        <v>8</v>
      </c>
      <c r="D12" s="34" t="s">
        <v>142</v>
      </c>
      <c r="E12" s="34" t="s">
        <v>111</v>
      </c>
      <c r="F12" s="34" t="s">
        <v>362</v>
      </c>
      <c r="G12" s="34" t="s">
        <v>366</v>
      </c>
      <c r="H12" s="34" t="s">
        <v>391</v>
      </c>
      <c r="I12" s="7"/>
      <c r="J12" s="7"/>
      <c r="K12" s="7"/>
      <c r="L12" s="7"/>
      <c r="M12" s="7"/>
      <c r="N12" s="7">
        <v>92.6</v>
      </c>
      <c r="O12" s="7"/>
      <c r="P12" s="7"/>
      <c r="Q12" s="7"/>
      <c r="R12" s="7"/>
      <c r="S12" s="7"/>
      <c r="T12" s="7"/>
      <c r="U12" s="7"/>
      <c r="V12" s="7">
        <v>92.6</v>
      </c>
      <c r="W12" t="e">
        <f>VLOOKUP(V12,'LOOKUP Codes'!$F$4:$G$28,2,FALSE)</f>
        <v>#N/A</v>
      </c>
      <c r="X12">
        <v>13</v>
      </c>
    </row>
    <row r="13" spans="1:33" x14ac:dyDescent="0.25">
      <c r="A13" s="34" t="s">
        <v>420</v>
      </c>
      <c r="B13" s="34">
        <v>331760</v>
      </c>
      <c r="C13" s="34">
        <v>5</v>
      </c>
      <c r="D13" s="34" t="s">
        <v>112</v>
      </c>
      <c r="E13" s="34" t="s">
        <v>113</v>
      </c>
      <c r="F13" s="34" t="s">
        <v>423</v>
      </c>
      <c r="G13" s="34" t="s">
        <v>376</v>
      </c>
      <c r="H13" s="34" t="s">
        <v>371</v>
      </c>
      <c r="I13" s="7"/>
      <c r="J13" s="7"/>
      <c r="K13" s="7"/>
      <c r="L13" s="7"/>
      <c r="M13" s="7"/>
      <c r="N13" s="7"/>
      <c r="O13" s="7"/>
      <c r="P13" s="7"/>
      <c r="Q13" s="7">
        <v>2.2000000000000002</v>
      </c>
      <c r="R13" s="7"/>
      <c r="S13" s="7"/>
      <c r="T13" s="7"/>
      <c r="U13" s="7"/>
      <c r="V13" s="7">
        <v>2.2000000000000002</v>
      </c>
      <c r="W13" t="e">
        <f>VLOOKUP(V13,'LOOKUP Codes'!$F$4:$G$28,2,FALSE)</f>
        <v>#N/A</v>
      </c>
      <c r="X13">
        <v>14</v>
      </c>
    </row>
    <row r="14" spans="1:33" x14ac:dyDescent="0.25">
      <c r="A14" s="34" t="s">
        <v>431</v>
      </c>
      <c r="B14" s="34">
        <v>331770</v>
      </c>
      <c r="C14" s="34">
        <v>747</v>
      </c>
      <c r="D14" s="34" t="s">
        <v>114</v>
      </c>
      <c r="E14" s="34" t="s">
        <v>115</v>
      </c>
      <c r="F14" s="34" t="s">
        <v>434</v>
      </c>
      <c r="G14" s="34" t="s">
        <v>397</v>
      </c>
      <c r="H14" s="34" t="s">
        <v>371</v>
      </c>
      <c r="I14" s="7"/>
      <c r="J14" s="7"/>
      <c r="K14" s="7"/>
      <c r="L14" s="7"/>
      <c r="M14" s="7"/>
      <c r="N14" s="7"/>
      <c r="O14" s="7"/>
      <c r="P14" s="7"/>
      <c r="Q14" s="7">
        <v>0.29500000000000004</v>
      </c>
      <c r="R14" s="7"/>
      <c r="S14" s="7"/>
      <c r="T14" s="7"/>
      <c r="U14" s="7"/>
      <c r="V14" s="7">
        <v>0.29500000000000004</v>
      </c>
      <c r="W14" t="e">
        <f>VLOOKUP(V14,'LOOKUP Codes'!$F$4:$G$28,2,FALSE)</f>
        <v>#N/A</v>
      </c>
      <c r="X14">
        <v>15</v>
      </c>
    </row>
    <row r="15" spans="1:33" x14ac:dyDescent="0.25">
      <c r="A15" s="34" t="s">
        <v>431</v>
      </c>
      <c r="B15" s="34">
        <v>331770</v>
      </c>
      <c r="C15" s="34">
        <v>747</v>
      </c>
      <c r="D15" s="34" t="s">
        <v>114</v>
      </c>
      <c r="E15" s="34" t="s">
        <v>115</v>
      </c>
      <c r="F15" s="34" t="s">
        <v>434</v>
      </c>
      <c r="G15" s="34" t="s">
        <v>397</v>
      </c>
      <c r="H15" s="34" t="s">
        <v>364</v>
      </c>
      <c r="I15" s="7"/>
      <c r="J15" s="7"/>
      <c r="K15" s="7"/>
      <c r="L15" s="7"/>
      <c r="M15" s="7"/>
      <c r="N15" s="7"/>
      <c r="O15" s="7"/>
      <c r="P15" s="7"/>
      <c r="Q15" s="7">
        <v>0.1</v>
      </c>
      <c r="R15" s="7"/>
      <c r="S15" s="7"/>
      <c r="T15" s="7"/>
      <c r="U15" s="7"/>
      <c r="V15" s="7">
        <v>0.1</v>
      </c>
      <c r="W15" t="e">
        <f>VLOOKUP(V15,'LOOKUP Codes'!$F$4:$G$28,2,FALSE)</f>
        <v>#N/A</v>
      </c>
      <c r="X15">
        <v>16</v>
      </c>
    </row>
    <row r="16" spans="1:33" x14ac:dyDescent="0.25">
      <c r="A16" s="34" t="s">
        <v>435</v>
      </c>
      <c r="B16" s="34">
        <v>331750</v>
      </c>
      <c r="C16" s="34">
        <v>291</v>
      </c>
      <c r="D16" s="34" t="s">
        <v>116</v>
      </c>
      <c r="E16" s="34" t="s">
        <v>117</v>
      </c>
      <c r="F16" s="34" t="s">
        <v>438</v>
      </c>
      <c r="G16" s="34" t="s">
        <v>356</v>
      </c>
      <c r="H16" s="34" t="s">
        <v>371</v>
      </c>
      <c r="I16" s="7"/>
      <c r="J16" s="7"/>
      <c r="K16" s="7"/>
      <c r="L16" s="7"/>
      <c r="M16" s="7"/>
      <c r="N16" s="7"/>
      <c r="O16" s="7"/>
      <c r="P16" s="7">
        <v>0.28399999999999997</v>
      </c>
      <c r="Q16" s="7">
        <v>0.22</v>
      </c>
      <c r="R16" s="7"/>
      <c r="S16" s="7"/>
      <c r="T16" s="7"/>
      <c r="U16" s="7"/>
      <c r="V16" s="7">
        <v>0.504</v>
      </c>
      <c r="W16" t="e">
        <f>VLOOKUP(V16,'LOOKUP Codes'!$F$4:$G$28,2,FALSE)</f>
        <v>#N/A</v>
      </c>
      <c r="X16" s="33">
        <v>17</v>
      </c>
    </row>
    <row r="17" spans="1:24" x14ac:dyDescent="0.25">
      <c r="A17" s="34" t="s">
        <v>435</v>
      </c>
      <c r="B17" s="34">
        <v>331750</v>
      </c>
      <c r="C17" s="34">
        <v>291</v>
      </c>
      <c r="D17" s="34" t="s">
        <v>116</v>
      </c>
      <c r="E17" s="34" t="s">
        <v>117</v>
      </c>
      <c r="F17" s="34" t="s">
        <v>438</v>
      </c>
      <c r="G17" s="34" t="s">
        <v>356</v>
      </c>
      <c r="H17" s="34" t="s">
        <v>364</v>
      </c>
      <c r="I17" s="7"/>
      <c r="J17" s="7"/>
      <c r="K17" s="7"/>
      <c r="L17" s="7"/>
      <c r="M17" s="7"/>
      <c r="N17" s="7"/>
      <c r="O17" s="7"/>
      <c r="P17" s="7"/>
      <c r="Q17" s="7">
        <v>3.6999999999999998E-2</v>
      </c>
      <c r="R17" s="7"/>
      <c r="S17" s="7"/>
      <c r="T17" s="7"/>
      <c r="U17" s="7"/>
      <c r="V17" s="7">
        <v>3.6999999999999998E-2</v>
      </c>
      <c r="W17" t="e">
        <f>VLOOKUP(V17,'LOOKUP Codes'!$F$4:$G$28,2,FALSE)</f>
        <v>#N/A</v>
      </c>
      <c r="X17">
        <v>18</v>
      </c>
    </row>
    <row r="18" spans="1:24" x14ac:dyDescent="0.25">
      <c r="A18" s="34" t="s">
        <v>439</v>
      </c>
      <c r="B18" s="34">
        <v>331780</v>
      </c>
      <c r="C18" s="34">
        <v>337</v>
      </c>
      <c r="D18" s="34" t="s">
        <v>118</v>
      </c>
      <c r="E18" s="34" t="s">
        <v>119</v>
      </c>
      <c r="F18" s="34" t="s">
        <v>442</v>
      </c>
      <c r="G18" s="34" t="s">
        <v>376</v>
      </c>
      <c r="H18" s="34" t="s">
        <v>371</v>
      </c>
      <c r="I18" s="7"/>
      <c r="J18" s="7"/>
      <c r="K18" s="7"/>
      <c r="L18" s="7"/>
      <c r="M18" s="7"/>
      <c r="N18" s="7"/>
      <c r="O18" s="7"/>
      <c r="P18" s="7"/>
      <c r="Q18" s="7">
        <v>1.1040000000000001</v>
      </c>
      <c r="R18" s="7"/>
      <c r="S18" s="7"/>
      <c r="T18" s="7"/>
      <c r="U18" s="7"/>
      <c r="V18" s="7">
        <v>1.1040000000000001</v>
      </c>
    </row>
    <row r="19" spans="1:24" x14ac:dyDescent="0.25">
      <c r="A19" s="34" t="s">
        <v>447</v>
      </c>
      <c r="B19" s="34" t="s">
        <v>1167</v>
      </c>
      <c r="C19" s="34">
        <v>520</v>
      </c>
      <c r="D19" s="34" t="s">
        <v>120</v>
      </c>
      <c r="E19" s="34" t="s">
        <v>120</v>
      </c>
      <c r="F19" s="34" t="s">
        <v>362</v>
      </c>
      <c r="G19" s="34" t="s">
        <v>366</v>
      </c>
      <c r="H19" s="34" t="s">
        <v>371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>
        <v>27.5</v>
      </c>
      <c r="T19" s="7"/>
      <c r="U19" s="7"/>
      <c r="V19" s="7">
        <v>27.5</v>
      </c>
    </row>
    <row r="20" spans="1:24" x14ac:dyDescent="0.25">
      <c r="A20" s="34" t="s">
        <v>813</v>
      </c>
      <c r="B20" s="34" t="s">
        <v>1167</v>
      </c>
      <c r="C20" s="34">
        <v>1</v>
      </c>
      <c r="D20" s="34" t="s">
        <v>18</v>
      </c>
      <c r="E20" s="34" t="s">
        <v>22</v>
      </c>
      <c r="F20" s="34" t="s">
        <v>427</v>
      </c>
      <c r="G20" s="34" t="s">
        <v>419</v>
      </c>
      <c r="H20" s="34" t="s">
        <v>391</v>
      </c>
      <c r="I20" s="7"/>
      <c r="J20" s="7"/>
      <c r="K20" s="7"/>
      <c r="L20" s="7"/>
      <c r="M20" s="7"/>
      <c r="N20" s="7">
        <v>37.200000000000003</v>
      </c>
      <c r="O20" s="7"/>
      <c r="P20" s="7"/>
      <c r="Q20" s="7">
        <v>24.500000000000004</v>
      </c>
      <c r="R20" s="7"/>
      <c r="S20" s="7"/>
      <c r="T20" s="7"/>
      <c r="U20" s="7"/>
      <c r="V20" s="7">
        <v>61.7</v>
      </c>
    </row>
    <row r="21" spans="1:24" x14ac:dyDescent="0.25">
      <c r="A21" s="34" t="s">
        <v>450</v>
      </c>
      <c r="B21" s="34" t="s">
        <v>1167</v>
      </c>
      <c r="C21" s="34">
        <v>214</v>
      </c>
      <c r="D21" s="34" t="s">
        <v>122</v>
      </c>
      <c r="E21" s="34" t="s">
        <v>123</v>
      </c>
      <c r="F21" s="34" t="s">
        <v>453</v>
      </c>
      <c r="G21" s="34" t="s">
        <v>412</v>
      </c>
      <c r="H21" s="34" t="s">
        <v>371</v>
      </c>
      <c r="I21" s="7"/>
      <c r="J21" s="7"/>
      <c r="K21" s="7"/>
      <c r="L21" s="7"/>
      <c r="M21" s="7"/>
      <c r="N21" s="7">
        <v>17.3</v>
      </c>
      <c r="O21" s="7"/>
      <c r="P21" s="7"/>
      <c r="Q21" s="7"/>
      <c r="R21" s="7"/>
      <c r="S21" s="7"/>
      <c r="T21" s="7"/>
      <c r="U21" s="7"/>
      <c r="V21" s="7">
        <v>17.3</v>
      </c>
    </row>
    <row r="22" spans="1:24" x14ac:dyDescent="0.25">
      <c r="A22" s="34" t="s">
        <v>450</v>
      </c>
      <c r="B22" s="34" t="s">
        <v>1167</v>
      </c>
      <c r="C22" s="34">
        <v>214</v>
      </c>
      <c r="D22" s="34" t="s">
        <v>122</v>
      </c>
      <c r="E22" s="34" t="s">
        <v>123</v>
      </c>
      <c r="F22" s="34" t="s">
        <v>453</v>
      </c>
      <c r="G22" s="34" t="s">
        <v>412</v>
      </c>
      <c r="H22" s="34" t="s">
        <v>364</v>
      </c>
      <c r="I22" s="7"/>
      <c r="J22" s="7"/>
      <c r="K22" s="7"/>
      <c r="L22" s="7"/>
      <c r="M22" s="7"/>
      <c r="N22" s="7"/>
      <c r="O22" s="7"/>
      <c r="P22" s="7"/>
      <c r="Q22" s="7">
        <v>3</v>
      </c>
      <c r="R22" s="7"/>
      <c r="S22" s="7"/>
      <c r="T22" s="7"/>
      <c r="U22" s="7"/>
      <c r="V22" s="7">
        <v>3</v>
      </c>
    </row>
    <row r="23" spans="1:24" x14ac:dyDescent="0.25">
      <c r="A23" s="34" t="s">
        <v>458</v>
      </c>
      <c r="B23" s="34">
        <v>331790</v>
      </c>
      <c r="C23" s="34">
        <v>420</v>
      </c>
      <c r="D23" s="34" t="s">
        <v>124</v>
      </c>
      <c r="E23" s="34" t="s">
        <v>125</v>
      </c>
      <c r="F23" s="34" t="s">
        <v>461</v>
      </c>
      <c r="G23" s="34" t="s">
        <v>397</v>
      </c>
      <c r="H23" s="34" t="s">
        <v>371</v>
      </c>
      <c r="I23" s="7"/>
      <c r="J23" s="7"/>
      <c r="K23" s="7"/>
      <c r="L23" s="7"/>
      <c r="M23" s="7"/>
      <c r="N23" s="7"/>
      <c r="O23" s="7"/>
      <c r="P23" s="7"/>
      <c r="Q23" s="7">
        <v>0.32</v>
      </c>
      <c r="R23" s="7"/>
      <c r="S23" s="7"/>
      <c r="T23" s="7"/>
      <c r="U23" s="7"/>
      <c r="V23" s="7">
        <v>0.32</v>
      </c>
    </row>
    <row r="24" spans="1:24" x14ac:dyDescent="0.25">
      <c r="A24" s="34" t="s">
        <v>497</v>
      </c>
      <c r="B24" s="34">
        <v>331820</v>
      </c>
      <c r="C24" s="34">
        <v>432</v>
      </c>
      <c r="D24" s="34" t="s">
        <v>128</v>
      </c>
      <c r="E24" s="34" t="s">
        <v>129</v>
      </c>
      <c r="F24" s="34" t="s">
        <v>500</v>
      </c>
      <c r="G24" s="34" t="s">
        <v>407</v>
      </c>
      <c r="H24" s="34" t="s">
        <v>371</v>
      </c>
      <c r="I24" s="7">
        <v>0.27700000000000002</v>
      </c>
      <c r="J24" s="7"/>
      <c r="K24" s="7"/>
      <c r="L24" s="7"/>
      <c r="M24" s="7"/>
      <c r="N24" s="7"/>
      <c r="O24" s="7"/>
      <c r="P24" s="7"/>
      <c r="Q24" s="7">
        <v>1.1519999999999999</v>
      </c>
      <c r="R24" s="7">
        <v>4.5999999999999999E-2</v>
      </c>
      <c r="S24" s="7"/>
      <c r="T24" s="7">
        <v>0.2</v>
      </c>
      <c r="U24" s="7"/>
      <c r="V24" s="7">
        <v>1.6749999999999998</v>
      </c>
    </row>
    <row r="25" spans="1:24" x14ac:dyDescent="0.25">
      <c r="A25" s="34" t="s">
        <v>515</v>
      </c>
      <c r="B25" s="34">
        <v>331840</v>
      </c>
      <c r="C25" s="34">
        <v>682</v>
      </c>
      <c r="D25" s="34" t="s">
        <v>130</v>
      </c>
      <c r="E25" s="34" t="s">
        <v>131</v>
      </c>
      <c r="F25" s="34" t="s">
        <v>518</v>
      </c>
      <c r="G25" s="34" t="s">
        <v>397</v>
      </c>
      <c r="H25" s="34" t="s">
        <v>371</v>
      </c>
      <c r="I25" s="7"/>
      <c r="J25" s="7"/>
      <c r="K25" s="7"/>
      <c r="L25" s="7"/>
      <c r="M25" s="7"/>
      <c r="N25" s="7"/>
      <c r="O25" s="7"/>
      <c r="P25" s="7"/>
      <c r="Q25" s="7">
        <v>0.21700000000000003</v>
      </c>
      <c r="R25" s="7"/>
      <c r="S25" s="7"/>
      <c r="T25" s="7"/>
      <c r="U25" s="7"/>
      <c r="V25" s="7">
        <v>0.21700000000000003</v>
      </c>
    </row>
    <row r="26" spans="1:24" x14ac:dyDescent="0.25">
      <c r="A26" s="34" t="s">
        <v>515</v>
      </c>
      <c r="B26" s="34">
        <v>331840</v>
      </c>
      <c r="C26" s="34">
        <v>682</v>
      </c>
      <c r="D26" s="34" t="s">
        <v>130</v>
      </c>
      <c r="E26" s="34" t="s">
        <v>131</v>
      </c>
      <c r="F26" s="34" t="s">
        <v>518</v>
      </c>
      <c r="G26" s="34" t="s">
        <v>397</v>
      </c>
      <c r="H26" s="34" t="s">
        <v>364</v>
      </c>
      <c r="I26" s="7"/>
      <c r="J26" s="7"/>
      <c r="K26" s="7"/>
      <c r="L26" s="7"/>
      <c r="M26" s="7"/>
      <c r="N26" s="7"/>
      <c r="O26" s="7"/>
      <c r="P26" s="7"/>
      <c r="Q26" s="7">
        <v>0.11</v>
      </c>
      <c r="R26" s="7"/>
      <c r="S26" s="7"/>
      <c r="T26" s="7"/>
      <c r="U26" s="7"/>
      <c r="V26" s="7">
        <v>0.11</v>
      </c>
    </row>
    <row r="27" spans="1:24" x14ac:dyDescent="0.25">
      <c r="A27" s="34" t="s">
        <v>523</v>
      </c>
      <c r="B27" s="34">
        <v>331850</v>
      </c>
      <c r="C27" s="34">
        <v>686</v>
      </c>
      <c r="D27" s="34" t="s">
        <v>132</v>
      </c>
      <c r="E27" s="34" t="s">
        <v>133</v>
      </c>
      <c r="F27" s="34" t="s">
        <v>526</v>
      </c>
      <c r="G27" s="34" t="s">
        <v>403</v>
      </c>
      <c r="H27" s="34" t="s">
        <v>371</v>
      </c>
      <c r="I27" s="7"/>
      <c r="J27" s="7"/>
      <c r="K27" s="7"/>
      <c r="L27" s="7"/>
      <c r="M27" s="7"/>
      <c r="N27" s="7"/>
      <c r="O27" s="7"/>
      <c r="P27" s="7"/>
      <c r="Q27" s="7">
        <v>0.48699999999999999</v>
      </c>
      <c r="R27" s="7"/>
      <c r="S27" s="7"/>
      <c r="T27" s="7"/>
      <c r="U27" s="7"/>
      <c r="V27" s="7">
        <v>0.48699999999999999</v>
      </c>
    </row>
    <row r="28" spans="1:24" x14ac:dyDescent="0.25">
      <c r="A28" s="34" t="s">
        <v>537</v>
      </c>
      <c r="B28" s="34">
        <v>331870</v>
      </c>
      <c r="C28" s="34">
        <v>658</v>
      </c>
      <c r="D28" s="34" t="s">
        <v>136</v>
      </c>
      <c r="E28" s="34" t="s">
        <v>137</v>
      </c>
      <c r="F28" s="34" t="s">
        <v>540</v>
      </c>
      <c r="G28" s="34" t="s">
        <v>536</v>
      </c>
      <c r="H28" s="34" t="s">
        <v>371</v>
      </c>
      <c r="I28" s="7"/>
      <c r="J28" s="7"/>
      <c r="K28" s="7"/>
      <c r="L28" s="7"/>
      <c r="M28" s="7"/>
      <c r="N28" s="7"/>
      <c r="O28" s="7"/>
      <c r="P28" s="7">
        <v>0.16700000000000001</v>
      </c>
      <c r="Q28" s="7">
        <v>0.49299999999999999</v>
      </c>
      <c r="R28" s="7"/>
      <c r="S28" s="7"/>
      <c r="T28" s="7"/>
      <c r="U28" s="7"/>
      <c r="V28" s="7">
        <v>0.66</v>
      </c>
    </row>
    <row r="29" spans="1:24" x14ac:dyDescent="0.25">
      <c r="A29" s="34" t="s">
        <v>541</v>
      </c>
      <c r="B29" s="34">
        <v>331880</v>
      </c>
      <c r="C29" s="34">
        <v>437</v>
      </c>
      <c r="D29" s="34" t="s">
        <v>138</v>
      </c>
      <c r="E29" s="34" t="s">
        <v>139</v>
      </c>
      <c r="F29" s="34" t="s">
        <v>544</v>
      </c>
      <c r="G29" s="34" t="s">
        <v>536</v>
      </c>
      <c r="H29" s="34" t="s">
        <v>371</v>
      </c>
      <c r="I29" s="7"/>
      <c r="J29" s="7"/>
      <c r="K29" s="7"/>
      <c r="L29" s="7"/>
      <c r="M29" s="7"/>
      <c r="N29" s="7"/>
      <c r="O29" s="7"/>
      <c r="P29" s="7"/>
      <c r="Q29" s="7">
        <v>0.17499999999999999</v>
      </c>
      <c r="R29" s="7"/>
      <c r="S29" s="7"/>
      <c r="T29" s="7"/>
      <c r="U29" s="7"/>
      <c r="V29" s="7">
        <v>0.17499999999999999</v>
      </c>
    </row>
    <row r="30" spans="1:24" x14ac:dyDescent="0.25">
      <c r="A30" s="34" t="s">
        <v>541</v>
      </c>
      <c r="B30" s="34">
        <v>331880</v>
      </c>
      <c r="C30" s="34">
        <v>437</v>
      </c>
      <c r="D30" s="34" t="s">
        <v>138</v>
      </c>
      <c r="E30" s="34" t="s">
        <v>139</v>
      </c>
      <c r="F30" s="34" t="s">
        <v>544</v>
      </c>
      <c r="G30" s="34" t="s">
        <v>536</v>
      </c>
      <c r="H30" s="34" t="s">
        <v>364</v>
      </c>
      <c r="I30" s="7"/>
      <c r="J30" s="7"/>
      <c r="K30" s="7"/>
      <c r="L30" s="7"/>
      <c r="M30" s="7"/>
      <c r="N30" s="7"/>
      <c r="O30" s="7"/>
      <c r="P30" s="7"/>
      <c r="Q30" s="7">
        <v>0.26</v>
      </c>
      <c r="R30" s="7"/>
      <c r="S30" s="7"/>
      <c r="T30" s="7"/>
      <c r="U30" s="7"/>
      <c r="V30" s="7">
        <v>0.26</v>
      </c>
    </row>
    <row r="31" spans="1:24" x14ac:dyDescent="0.25">
      <c r="A31" s="34" t="s">
        <v>531</v>
      </c>
      <c r="B31" s="34">
        <v>331860</v>
      </c>
      <c r="C31" s="34">
        <v>297</v>
      </c>
      <c r="D31" s="34" t="s">
        <v>134</v>
      </c>
      <c r="E31" s="34" t="s">
        <v>532</v>
      </c>
      <c r="F31" s="34" t="s">
        <v>535</v>
      </c>
      <c r="G31" s="34" t="s">
        <v>536</v>
      </c>
      <c r="H31" s="34" t="s">
        <v>371</v>
      </c>
      <c r="I31" s="7"/>
      <c r="J31" s="7"/>
      <c r="K31" s="7"/>
      <c r="L31" s="7"/>
      <c r="M31" s="7"/>
      <c r="N31" s="7"/>
      <c r="O31" s="7"/>
      <c r="P31" s="7">
        <v>0.06</v>
      </c>
      <c r="Q31" s="7">
        <v>0.57500000000000007</v>
      </c>
      <c r="R31" s="7"/>
      <c r="S31" s="7"/>
      <c r="T31" s="7"/>
      <c r="U31" s="7"/>
      <c r="V31" s="7">
        <v>0.63500000000000001</v>
      </c>
    </row>
    <row r="32" spans="1:24" x14ac:dyDescent="0.25">
      <c r="A32" s="34" t="s">
        <v>551</v>
      </c>
      <c r="B32" s="34">
        <v>331890</v>
      </c>
      <c r="C32" s="34">
        <v>368</v>
      </c>
      <c r="D32" s="34" t="s">
        <v>140</v>
      </c>
      <c r="E32" s="34" t="s">
        <v>141</v>
      </c>
      <c r="F32" s="34" t="s">
        <v>554</v>
      </c>
      <c r="G32" s="34" t="s">
        <v>403</v>
      </c>
      <c r="H32" s="34" t="s">
        <v>371</v>
      </c>
      <c r="I32" s="7"/>
      <c r="J32" s="7"/>
      <c r="K32" s="7"/>
      <c r="L32" s="7"/>
      <c r="M32" s="7"/>
      <c r="N32" s="7"/>
      <c r="O32" s="7"/>
      <c r="P32" s="7"/>
      <c r="Q32" s="7">
        <v>0.23400000000000001</v>
      </c>
      <c r="R32" s="7"/>
      <c r="S32" s="7"/>
      <c r="T32" s="7"/>
      <c r="U32" s="7"/>
      <c r="V32" s="7">
        <v>0.23400000000000001</v>
      </c>
    </row>
    <row r="33" spans="1:22" x14ac:dyDescent="0.25">
      <c r="A33" s="34" t="s">
        <v>551</v>
      </c>
      <c r="B33" s="34">
        <v>331890</v>
      </c>
      <c r="C33" s="34">
        <v>368</v>
      </c>
      <c r="D33" s="34" t="s">
        <v>140</v>
      </c>
      <c r="E33" s="34" t="s">
        <v>141</v>
      </c>
      <c r="F33" s="34" t="s">
        <v>554</v>
      </c>
      <c r="G33" s="34" t="s">
        <v>403</v>
      </c>
      <c r="H33" s="34" t="s">
        <v>364</v>
      </c>
      <c r="I33" s="7"/>
      <c r="J33" s="7"/>
      <c r="K33" s="7"/>
      <c r="L33" s="7"/>
      <c r="M33" s="7"/>
      <c r="N33" s="7"/>
      <c r="O33" s="7"/>
      <c r="P33" s="7"/>
      <c r="Q33" s="7">
        <v>0.11700000000000001</v>
      </c>
      <c r="R33" s="7"/>
      <c r="S33" s="7"/>
      <c r="T33" s="7"/>
      <c r="U33" s="7"/>
      <c r="V33" s="7">
        <v>0.11700000000000001</v>
      </c>
    </row>
    <row r="34" spans="1:22" x14ac:dyDescent="0.25">
      <c r="A34" s="34" t="s">
        <v>999</v>
      </c>
      <c r="B34" s="34" t="s">
        <v>1167</v>
      </c>
      <c r="C34" s="34">
        <v>1</v>
      </c>
      <c r="D34" s="34" t="s">
        <v>18</v>
      </c>
      <c r="E34" s="34" t="s">
        <v>23</v>
      </c>
      <c r="F34" s="34" t="s">
        <v>427</v>
      </c>
      <c r="G34" s="34" t="s">
        <v>419</v>
      </c>
      <c r="H34" s="34" t="s">
        <v>371</v>
      </c>
      <c r="I34" s="7"/>
      <c r="J34" s="7"/>
      <c r="K34" s="7"/>
      <c r="L34" s="7"/>
      <c r="M34" s="7"/>
      <c r="N34" s="7"/>
      <c r="O34" s="7"/>
      <c r="P34" s="7">
        <v>8.5</v>
      </c>
      <c r="Q34" s="7"/>
      <c r="R34" s="7"/>
      <c r="S34" s="7"/>
      <c r="T34" s="7"/>
      <c r="U34" s="7"/>
      <c r="V34" s="7">
        <v>8.5</v>
      </c>
    </row>
    <row r="35" spans="1:22" x14ac:dyDescent="0.25">
      <c r="A35" s="34" t="s">
        <v>466</v>
      </c>
      <c r="B35" s="34" t="s">
        <v>1167</v>
      </c>
      <c r="C35" s="34">
        <v>8</v>
      </c>
      <c r="D35" s="34" t="s">
        <v>142</v>
      </c>
      <c r="E35" s="34" t="s">
        <v>143</v>
      </c>
      <c r="F35" s="34" t="s">
        <v>362</v>
      </c>
      <c r="G35" s="34" t="s">
        <v>366</v>
      </c>
      <c r="H35" s="34" t="s">
        <v>371</v>
      </c>
      <c r="I35" s="7"/>
      <c r="J35" s="7"/>
      <c r="K35" s="7"/>
      <c r="L35" s="7"/>
      <c r="M35" s="7"/>
      <c r="N35" s="7">
        <v>219.89999999999998</v>
      </c>
      <c r="O35" s="7"/>
      <c r="P35" s="7"/>
      <c r="Q35" s="7"/>
      <c r="R35" s="7"/>
      <c r="S35" s="7"/>
      <c r="T35" s="7"/>
      <c r="U35" s="7"/>
      <c r="V35" s="7">
        <v>219.89999999999998</v>
      </c>
    </row>
    <row r="36" spans="1:22" x14ac:dyDescent="0.25">
      <c r="A36" s="34" t="s">
        <v>466</v>
      </c>
      <c r="B36" s="34" t="s">
        <v>1167</v>
      </c>
      <c r="C36" s="34">
        <v>8</v>
      </c>
      <c r="D36" s="34" t="s">
        <v>142</v>
      </c>
      <c r="E36" s="34" t="s">
        <v>143</v>
      </c>
      <c r="F36" s="34" t="s">
        <v>362</v>
      </c>
      <c r="G36" s="34" t="s">
        <v>366</v>
      </c>
      <c r="H36" s="34" t="s">
        <v>364</v>
      </c>
      <c r="I36" s="7"/>
      <c r="J36" s="7"/>
      <c r="K36" s="7"/>
      <c r="L36" s="7"/>
      <c r="M36" s="7"/>
      <c r="N36" s="7">
        <v>92.5</v>
      </c>
      <c r="O36" s="7"/>
      <c r="P36" s="7"/>
      <c r="Q36" s="7"/>
      <c r="R36" s="7"/>
      <c r="S36" s="7"/>
      <c r="T36" s="7"/>
      <c r="U36" s="7"/>
      <c r="V36" s="7">
        <v>92.5</v>
      </c>
    </row>
    <row r="37" spans="1:22" x14ac:dyDescent="0.25">
      <c r="A37" s="34" t="s">
        <v>574</v>
      </c>
      <c r="B37" s="34" t="s">
        <v>1167</v>
      </c>
      <c r="C37" s="34">
        <v>8</v>
      </c>
      <c r="D37" s="34" t="s">
        <v>142</v>
      </c>
      <c r="E37" s="34" t="s">
        <v>144</v>
      </c>
      <c r="F37" s="34" t="s">
        <v>362</v>
      </c>
      <c r="G37" s="34" t="s">
        <v>366</v>
      </c>
      <c r="H37" s="34" t="s">
        <v>371</v>
      </c>
      <c r="I37" s="7"/>
      <c r="J37" s="7"/>
      <c r="K37" s="7"/>
      <c r="L37" s="7"/>
      <c r="M37" s="7"/>
      <c r="N37" s="7"/>
      <c r="O37" s="7"/>
      <c r="P37" s="7">
        <v>19.399999999999999</v>
      </c>
      <c r="Q37" s="7"/>
      <c r="R37" s="7"/>
      <c r="S37" s="7"/>
      <c r="T37" s="7"/>
      <c r="U37" s="7"/>
      <c r="V37" s="7">
        <v>19.399999999999999</v>
      </c>
    </row>
    <row r="38" spans="1:22" x14ac:dyDescent="0.25">
      <c r="A38" s="34" t="s">
        <v>722</v>
      </c>
      <c r="B38" s="34" t="s">
        <v>1167</v>
      </c>
      <c r="C38" s="34">
        <v>8</v>
      </c>
      <c r="D38" s="34" t="s">
        <v>142</v>
      </c>
      <c r="E38" s="34" t="s">
        <v>145</v>
      </c>
      <c r="F38" s="34" t="s">
        <v>362</v>
      </c>
      <c r="G38" s="34" t="s">
        <v>366</v>
      </c>
      <c r="H38" s="34" t="s">
        <v>364</v>
      </c>
      <c r="I38" s="7"/>
      <c r="J38" s="7"/>
      <c r="K38" s="7"/>
      <c r="L38" s="7"/>
      <c r="M38" s="7"/>
      <c r="N38" s="7">
        <v>15</v>
      </c>
      <c r="O38" s="7"/>
      <c r="P38" s="7"/>
      <c r="Q38" s="7"/>
      <c r="R38" s="7"/>
      <c r="S38" s="7"/>
      <c r="T38" s="7"/>
      <c r="U38" s="7"/>
      <c r="V38" s="7">
        <v>15</v>
      </c>
    </row>
    <row r="39" spans="1:22" x14ac:dyDescent="0.25">
      <c r="A39" s="34" t="s">
        <v>1046</v>
      </c>
      <c r="B39" s="34" t="s">
        <v>1167</v>
      </c>
      <c r="C39" s="34">
        <v>8</v>
      </c>
      <c r="D39" s="34" t="s">
        <v>142</v>
      </c>
      <c r="E39" s="34" t="s">
        <v>146</v>
      </c>
      <c r="F39" s="34" t="s">
        <v>362</v>
      </c>
      <c r="G39" s="34" t="s">
        <v>366</v>
      </c>
      <c r="H39" s="34" t="s">
        <v>371</v>
      </c>
      <c r="I39" s="7"/>
      <c r="J39" s="7"/>
      <c r="K39" s="7">
        <v>57.5</v>
      </c>
      <c r="L39" s="7">
        <v>146.39999999999998</v>
      </c>
      <c r="M39" s="7"/>
      <c r="N39" s="7"/>
      <c r="O39" s="7"/>
      <c r="P39" s="7"/>
      <c r="Q39" s="7"/>
      <c r="R39" s="7"/>
      <c r="S39" s="7"/>
      <c r="T39" s="7"/>
      <c r="U39" s="7"/>
      <c r="V39" s="7">
        <v>203.89999999999998</v>
      </c>
    </row>
    <row r="40" spans="1:22" x14ac:dyDescent="0.25">
      <c r="A40" s="34" t="s">
        <v>562</v>
      </c>
      <c r="B40" s="34">
        <v>331900</v>
      </c>
      <c r="C40" s="34">
        <v>256</v>
      </c>
      <c r="D40" s="34" t="s">
        <v>147</v>
      </c>
      <c r="E40" s="34" t="s">
        <v>148</v>
      </c>
      <c r="F40" s="34" t="s">
        <v>565</v>
      </c>
      <c r="G40" s="34" t="s">
        <v>397</v>
      </c>
      <c r="H40" s="34" t="s">
        <v>371</v>
      </c>
      <c r="I40" s="7"/>
      <c r="J40" s="7"/>
      <c r="K40" s="7"/>
      <c r="L40" s="7"/>
      <c r="M40" s="7"/>
      <c r="N40" s="7"/>
      <c r="O40" s="7"/>
      <c r="P40" s="7"/>
      <c r="Q40" s="7">
        <v>0.29000000000000004</v>
      </c>
      <c r="R40" s="7"/>
      <c r="S40" s="7"/>
      <c r="T40" s="7"/>
      <c r="U40" s="7"/>
      <c r="V40" s="7">
        <v>0.29000000000000004</v>
      </c>
    </row>
    <row r="41" spans="1:22" x14ac:dyDescent="0.25">
      <c r="A41" s="34" t="s">
        <v>566</v>
      </c>
      <c r="B41" s="34">
        <v>331910</v>
      </c>
      <c r="C41" s="34">
        <v>360</v>
      </c>
      <c r="D41" s="34" t="s">
        <v>149</v>
      </c>
      <c r="E41" s="34" t="s">
        <v>150</v>
      </c>
      <c r="F41" s="34" t="s">
        <v>569</v>
      </c>
      <c r="G41" s="34" t="s">
        <v>536</v>
      </c>
      <c r="H41" s="34" t="s">
        <v>371</v>
      </c>
      <c r="I41" s="7"/>
      <c r="J41" s="7"/>
      <c r="K41" s="7"/>
      <c r="L41" s="7"/>
      <c r="M41" s="7"/>
      <c r="N41" s="7"/>
      <c r="O41" s="7"/>
      <c r="P41" s="7"/>
      <c r="Q41" s="7">
        <v>0.3498</v>
      </c>
      <c r="R41" s="7"/>
      <c r="S41" s="7"/>
      <c r="T41" s="7"/>
      <c r="U41" s="7"/>
      <c r="V41" s="7">
        <v>0.3498</v>
      </c>
    </row>
    <row r="42" spans="1:22" x14ac:dyDescent="0.25">
      <c r="A42" s="34" t="s">
        <v>398</v>
      </c>
      <c r="B42" s="34" t="s">
        <v>1167</v>
      </c>
      <c r="C42" s="34">
        <v>10</v>
      </c>
      <c r="D42" s="34" t="s">
        <v>151</v>
      </c>
      <c r="E42" s="34" t="s">
        <v>399</v>
      </c>
      <c r="F42" s="34" t="s">
        <v>402</v>
      </c>
      <c r="G42" s="34" t="s">
        <v>403</v>
      </c>
      <c r="H42" s="34" t="s">
        <v>371</v>
      </c>
      <c r="I42" s="7"/>
      <c r="J42" s="7"/>
      <c r="K42" s="7"/>
      <c r="L42" s="7"/>
      <c r="M42" s="7"/>
      <c r="N42" s="7"/>
      <c r="O42" s="7"/>
      <c r="P42" s="7">
        <v>6.5</v>
      </c>
      <c r="Q42" s="7"/>
      <c r="R42" s="7"/>
      <c r="S42" s="7"/>
      <c r="T42" s="7"/>
      <c r="U42" s="7"/>
      <c r="V42" s="7">
        <v>6.5</v>
      </c>
    </row>
    <row r="43" spans="1:22" x14ac:dyDescent="0.25">
      <c r="A43" s="34" t="s">
        <v>667</v>
      </c>
      <c r="B43" s="34" t="s">
        <v>1167</v>
      </c>
      <c r="C43" s="34">
        <v>10</v>
      </c>
      <c r="D43" s="34" t="s">
        <v>151</v>
      </c>
      <c r="E43" s="34" t="s">
        <v>152</v>
      </c>
      <c r="F43" s="34" t="s">
        <v>402</v>
      </c>
      <c r="G43" s="34" t="s">
        <v>403</v>
      </c>
      <c r="H43" s="34" t="s">
        <v>371</v>
      </c>
      <c r="I43" s="7"/>
      <c r="J43" s="7"/>
      <c r="K43" s="7"/>
      <c r="L43" s="7"/>
      <c r="M43" s="7"/>
      <c r="N43" s="7"/>
      <c r="O43" s="7"/>
      <c r="P43" s="7"/>
      <c r="Q43" s="7">
        <v>9.1999999999999993</v>
      </c>
      <c r="R43" s="7"/>
      <c r="S43" s="7"/>
      <c r="T43" s="7"/>
      <c r="U43" s="7"/>
      <c r="V43" s="7">
        <v>9.1999999999999993</v>
      </c>
    </row>
    <row r="44" spans="1:22" x14ac:dyDescent="0.25">
      <c r="A44" s="34" t="s">
        <v>1040</v>
      </c>
      <c r="B44" s="34" t="s">
        <v>1167</v>
      </c>
      <c r="C44" s="34">
        <v>10</v>
      </c>
      <c r="D44" s="34" t="s">
        <v>151</v>
      </c>
      <c r="E44" s="34" t="s">
        <v>155</v>
      </c>
      <c r="F44" s="34" t="s">
        <v>402</v>
      </c>
      <c r="G44" s="34" t="s">
        <v>403</v>
      </c>
      <c r="H44" s="34" t="s">
        <v>371</v>
      </c>
      <c r="I44" s="7"/>
      <c r="J44" s="7"/>
      <c r="K44" s="7"/>
      <c r="L44" s="7"/>
      <c r="M44" s="7"/>
      <c r="N44" s="7"/>
      <c r="O44" s="7"/>
      <c r="P44" s="7">
        <v>12</v>
      </c>
      <c r="Q44" s="7"/>
      <c r="R44" s="7"/>
      <c r="S44" s="7"/>
      <c r="T44" s="7"/>
      <c r="U44" s="7"/>
      <c r="V44" s="7">
        <v>12</v>
      </c>
    </row>
    <row r="45" spans="1:22" x14ac:dyDescent="0.25">
      <c r="A45" s="34" t="s">
        <v>1131</v>
      </c>
      <c r="B45" s="34" t="s">
        <v>1167</v>
      </c>
      <c r="C45" s="34">
        <v>10</v>
      </c>
      <c r="D45" s="34" t="s">
        <v>151</v>
      </c>
      <c r="E45" s="34" t="s">
        <v>153</v>
      </c>
      <c r="F45" s="34" t="s">
        <v>402</v>
      </c>
      <c r="G45" s="34" t="s">
        <v>403</v>
      </c>
      <c r="H45" s="34" t="s">
        <v>371</v>
      </c>
      <c r="I45" s="7"/>
      <c r="J45" s="7"/>
      <c r="K45" s="7"/>
      <c r="L45" s="7"/>
      <c r="M45" s="7"/>
      <c r="N45" s="7"/>
      <c r="O45" s="7"/>
      <c r="P45" s="7"/>
      <c r="Q45" s="7">
        <v>8.6</v>
      </c>
      <c r="R45" s="7"/>
      <c r="S45" s="7"/>
      <c r="T45" s="7"/>
      <c r="U45" s="7"/>
      <c r="V45" s="7">
        <v>8.6</v>
      </c>
    </row>
    <row r="46" spans="1:22" x14ac:dyDescent="0.25">
      <c r="A46" s="34" t="s">
        <v>1036</v>
      </c>
      <c r="B46" s="34" t="s">
        <v>1167</v>
      </c>
      <c r="C46" s="34">
        <v>1</v>
      </c>
      <c r="D46" s="34" t="s">
        <v>18</v>
      </c>
      <c r="E46" s="34" t="s">
        <v>24</v>
      </c>
      <c r="F46" s="34" t="s">
        <v>427</v>
      </c>
      <c r="G46" s="34" t="s">
        <v>419</v>
      </c>
      <c r="H46" s="34" t="s">
        <v>371</v>
      </c>
      <c r="I46" s="7"/>
      <c r="J46" s="7"/>
      <c r="K46" s="7"/>
      <c r="L46" s="7"/>
      <c r="M46" s="7"/>
      <c r="N46" s="7"/>
      <c r="O46" s="7"/>
      <c r="P46" s="7">
        <v>78.2</v>
      </c>
      <c r="Q46" s="7"/>
      <c r="R46" s="7"/>
      <c r="S46" s="7"/>
      <c r="T46" s="7"/>
      <c r="U46" s="7"/>
      <c r="V46" s="7">
        <v>78.2</v>
      </c>
    </row>
    <row r="47" spans="1:22" x14ac:dyDescent="0.25">
      <c r="A47" s="34" t="s">
        <v>1132</v>
      </c>
      <c r="B47" s="34" t="s">
        <v>1167</v>
      </c>
      <c r="C47" s="34">
        <v>10</v>
      </c>
      <c r="D47" s="34" t="s">
        <v>151</v>
      </c>
      <c r="E47" s="34" t="s">
        <v>156</v>
      </c>
      <c r="F47" s="34" t="s">
        <v>402</v>
      </c>
      <c r="G47" s="34" t="s">
        <v>403</v>
      </c>
      <c r="H47" s="34" t="s">
        <v>371</v>
      </c>
      <c r="I47" s="7"/>
      <c r="J47" s="7"/>
      <c r="K47" s="7"/>
      <c r="L47" s="7"/>
      <c r="M47" s="7"/>
      <c r="N47" s="7">
        <v>5.3</v>
      </c>
      <c r="O47" s="7"/>
      <c r="P47" s="7"/>
      <c r="Q47" s="7"/>
      <c r="R47" s="7"/>
      <c r="S47" s="7"/>
      <c r="T47" s="7"/>
      <c r="U47" s="7"/>
      <c r="V47" s="7">
        <v>5.3</v>
      </c>
    </row>
    <row r="48" spans="1:22" x14ac:dyDescent="0.25">
      <c r="A48" s="34" t="s">
        <v>1521</v>
      </c>
      <c r="B48" s="34" t="s">
        <v>1167</v>
      </c>
      <c r="C48" s="34">
        <v>160</v>
      </c>
      <c r="D48" s="34" t="s">
        <v>157</v>
      </c>
      <c r="E48" s="34" t="s">
        <v>1409</v>
      </c>
      <c r="F48" s="34" t="s">
        <v>711</v>
      </c>
      <c r="G48" s="34" t="s">
        <v>403</v>
      </c>
      <c r="H48" s="34" t="s">
        <v>371</v>
      </c>
      <c r="I48" s="7">
        <v>1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>
        <v>1</v>
      </c>
    </row>
    <row r="49" spans="1:22" x14ac:dyDescent="0.25">
      <c r="A49" s="34" t="s">
        <v>708</v>
      </c>
      <c r="B49" s="34" t="s">
        <v>1167</v>
      </c>
      <c r="C49" s="34">
        <v>160</v>
      </c>
      <c r="D49" s="34" t="s">
        <v>157</v>
      </c>
      <c r="E49" s="34" t="s">
        <v>158</v>
      </c>
      <c r="F49" s="34" t="s">
        <v>711</v>
      </c>
      <c r="G49" s="34" t="s">
        <v>403</v>
      </c>
      <c r="H49" s="34" t="s">
        <v>371</v>
      </c>
      <c r="I49" s="7"/>
      <c r="J49" s="7"/>
      <c r="K49" s="7"/>
      <c r="L49" s="7"/>
      <c r="M49" s="7"/>
      <c r="N49" s="7"/>
      <c r="O49" s="7"/>
      <c r="P49" s="7">
        <v>1.2</v>
      </c>
      <c r="Q49" s="7"/>
      <c r="R49" s="7"/>
      <c r="S49" s="7"/>
      <c r="T49" s="7"/>
      <c r="U49" s="7"/>
      <c r="V49" s="7">
        <v>1.2</v>
      </c>
    </row>
    <row r="50" spans="1:22" x14ac:dyDescent="0.25">
      <c r="A50" s="34" t="s">
        <v>921</v>
      </c>
      <c r="B50" s="34" t="s">
        <v>1167</v>
      </c>
      <c r="C50" s="34">
        <v>160</v>
      </c>
      <c r="D50" s="34" t="s">
        <v>157</v>
      </c>
      <c r="E50" s="34" t="s">
        <v>159</v>
      </c>
      <c r="F50" s="34" t="s">
        <v>711</v>
      </c>
      <c r="G50" s="34" t="s">
        <v>403</v>
      </c>
      <c r="H50" s="34" t="s">
        <v>371</v>
      </c>
      <c r="I50" s="7"/>
      <c r="J50" s="7"/>
      <c r="K50" s="7"/>
      <c r="L50" s="7"/>
      <c r="M50" s="7"/>
      <c r="N50" s="7"/>
      <c r="O50" s="7"/>
      <c r="P50" s="7"/>
      <c r="Q50" s="7">
        <v>10.7</v>
      </c>
      <c r="R50" s="7"/>
      <c r="S50" s="7"/>
      <c r="T50" s="7"/>
      <c r="U50" s="7"/>
      <c r="V50" s="7">
        <v>10.7</v>
      </c>
    </row>
    <row r="51" spans="1:22" x14ac:dyDescent="0.25">
      <c r="A51" s="34" t="s">
        <v>966</v>
      </c>
      <c r="B51" s="34" t="s">
        <v>1167</v>
      </c>
      <c r="C51" s="34">
        <v>160</v>
      </c>
      <c r="D51" s="34" t="s">
        <v>157</v>
      </c>
      <c r="E51" s="34" t="s">
        <v>160</v>
      </c>
      <c r="F51" s="34" t="s">
        <v>711</v>
      </c>
      <c r="G51" s="34" t="s">
        <v>403</v>
      </c>
      <c r="H51" s="34" t="s">
        <v>371</v>
      </c>
      <c r="I51" s="7"/>
      <c r="J51" s="7"/>
      <c r="K51" s="7"/>
      <c r="L51" s="7"/>
      <c r="M51" s="7"/>
      <c r="N51" s="7"/>
      <c r="O51" s="7"/>
      <c r="P51" s="7">
        <v>6</v>
      </c>
      <c r="Q51" s="7"/>
      <c r="R51" s="7"/>
      <c r="S51" s="7"/>
      <c r="T51" s="7"/>
      <c r="U51" s="7"/>
      <c r="V51" s="7">
        <v>6</v>
      </c>
    </row>
    <row r="52" spans="1:22" x14ac:dyDescent="0.25">
      <c r="A52" s="34" t="s">
        <v>1639</v>
      </c>
      <c r="B52" s="34">
        <v>331930</v>
      </c>
      <c r="C52" s="34">
        <v>383</v>
      </c>
      <c r="D52" s="34" t="s">
        <v>1642</v>
      </c>
      <c r="E52" s="34" t="s">
        <v>1640</v>
      </c>
      <c r="F52" s="34" t="s">
        <v>1644</v>
      </c>
      <c r="G52" s="34" t="s">
        <v>496</v>
      </c>
      <c r="H52" s="34" t="s">
        <v>371</v>
      </c>
      <c r="I52" s="7"/>
      <c r="J52" s="7"/>
      <c r="K52" s="7"/>
      <c r="L52" s="7"/>
      <c r="M52" s="7"/>
      <c r="N52" s="7"/>
      <c r="O52" s="7"/>
      <c r="P52" s="7"/>
      <c r="Q52" s="7">
        <v>0.17899999999999999</v>
      </c>
      <c r="R52" s="7"/>
      <c r="S52" s="7"/>
      <c r="T52" s="7"/>
      <c r="U52" s="7"/>
      <c r="V52" s="7">
        <v>0.17899999999999999</v>
      </c>
    </row>
    <row r="53" spans="1:22" x14ac:dyDescent="0.25">
      <c r="A53" s="34" t="s">
        <v>1639</v>
      </c>
      <c r="B53" s="34">
        <v>331930</v>
      </c>
      <c r="C53" s="34">
        <v>383</v>
      </c>
      <c r="D53" s="34" t="s">
        <v>1642</v>
      </c>
      <c r="E53" s="34" t="s">
        <v>1640</v>
      </c>
      <c r="F53" s="34" t="s">
        <v>1644</v>
      </c>
      <c r="G53" s="34" t="s">
        <v>496</v>
      </c>
      <c r="H53" s="34" t="s">
        <v>364</v>
      </c>
      <c r="I53" s="7"/>
      <c r="J53" s="7"/>
      <c r="K53" s="7"/>
      <c r="L53" s="7"/>
      <c r="M53" s="7"/>
      <c r="N53" s="7"/>
      <c r="O53" s="7"/>
      <c r="P53" s="7"/>
      <c r="Q53" s="7">
        <v>0.32899999999999996</v>
      </c>
      <c r="R53" s="7"/>
      <c r="S53" s="7"/>
      <c r="T53" s="7"/>
      <c r="U53" s="7"/>
      <c r="V53" s="7">
        <v>0.32899999999999996</v>
      </c>
    </row>
    <row r="54" spans="1:22" x14ac:dyDescent="0.25">
      <c r="A54" s="34" t="s">
        <v>648</v>
      </c>
      <c r="B54" s="34" t="s">
        <v>1167</v>
      </c>
      <c r="C54" s="34">
        <v>720</v>
      </c>
      <c r="D54" s="34" t="s">
        <v>651</v>
      </c>
      <c r="E54" s="34" t="s">
        <v>649</v>
      </c>
      <c r="F54" s="34" t="s">
        <v>362</v>
      </c>
      <c r="G54" s="34" t="s">
        <v>366</v>
      </c>
      <c r="H54" s="34" t="s">
        <v>391</v>
      </c>
      <c r="I54" s="7"/>
      <c r="J54" s="7"/>
      <c r="K54" s="7"/>
      <c r="L54" s="7"/>
      <c r="M54" s="7"/>
      <c r="N54" s="7"/>
      <c r="O54" s="7"/>
      <c r="P54" s="7"/>
      <c r="Q54" s="7">
        <v>7.4</v>
      </c>
      <c r="R54" s="7"/>
      <c r="S54" s="7"/>
      <c r="T54" s="7"/>
      <c r="U54" s="7"/>
      <c r="V54" s="7">
        <v>7.4</v>
      </c>
    </row>
    <row r="55" spans="1:22" x14ac:dyDescent="0.25">
      <c r="A55" s="34" t="s">
        <v>652</v>
      </c>
      <c r="B55" s="34" t="s">
        <v>1167</v>
      </c>
      <c r="C55" s="34">
        <v>726</v>
      </c>
      <c r="D55" s="34" t="s">
        <v>654</v>
      </c>
      <c r="E55" s="34" t="s">
        <v>1344</v>
      </c>
      <c r="F55" s="34" t="s">
        <v>362</v>
      </c>
      <c r="G55" s="34" t="s">
        <v>366</v>
      </c>
      <c r="H55" s="34" t="s">
        <v>371</v>
      </c>
      <c r="I55" s="7"/>
      <c r="J55" s="7"/>
      <c r="K55" s="7"/>
      <c r="L55" s="7"/>
      <c r="M55" s="7"/>
      <c r="N55" s="7"/>
      <c r="O55" s="7"/>
      <c r="P55" s="7"/>
      <c r="Q55" s="7"/>
      <c r="R55" s="7"/>
      <c r="S55" s="7">
        <v>20</v>
      </c>
      <c r="T55" s="7"/>
      <c r="U55" s="7"/>
      <c r="V55" s="7">
        <v>20</v>
      </c>
    </row>
    <row r="56" spans="1:22" x14ac:dyDescent="0.25">
      <c r="A56" s="34" t="s">
        <v>726</v>
      </c>
      <c r="B56" s="34" t="s">
        <v>1167</v>
      </c>
      <c r="C56" s="34">
        <v>724</v>
      </c>
      <c r="D56" s="34" t="s">
        <v>729</v>
      </c>
      <c r="E56" s="34" t="s">
        <v>727</v>
      </c>
      <c r="F56" s="34" t="s">
        <v>362</v>
      </c>
      <c r="G56" s="34" t="s">
        <v>366</v>
      </c>
      <c r="H56" s="34" t="s">
        <v>371</v>
      </c>
      <c r="I56" s="7"/>
      <c r="J56" s="7"/>
      <c r="K56" s="7"/>
      <c r="L56" s="7"/>
      <c r="M56" s="7"/>
      <c r="N56" s="7"/>
      <c r="O56" s="7"/>
      <c r="P56" s="7"/>
      <c r="Q56" s="7">
        <v>11.5</v>
      </c>
      <c r="R56" s="7"/>
      <c r="S56" s="7"/>
      <c r="T56" s="7"/>
      <c r="U56" s="7"/>
      <c r="V56" s="7">
        <v>11.5</v>
      </c>
    </row>
    <row r="57" spans="1:22" x14ac:dyDescent="0.25">
      <c r="A57" s="34" t="s">
        <v>605</v>
      </c>
      <c r="B57" s="34">
        <v>331940</v>
      </c>
      <c r="C57" s="34">
        <v>320</v>
      </c>
      <c r="D57" s="34" t="s">
        <v>161</v>
      </c>
      <c r="E57" s="34" t="s">
        <v>162</v>
      </c>
      <c r="F57" s="34" t="s">
        <v>608</v>
      </c>
      <c r="G57" s="34" t="s">
        <v>536</v>
      </c>
      <c r="H57" s="34" t="s">
        <v>371</v>
      </c>
      <c r="I57" s="7"/>
      <c r="J57" s="7"/>
      <c r="K57" s="7"/>
      <c r="L57" s="7"/>
      <c r="M57" s="7"/>
      <c r="N57" s="7"/>
      <c r="O57" s="7"/>
      <c r="P57" s="7"/>
      <c r="Q57" s="7">
        <v>1</v>
      </c>
      <c r="R57" s="7"/>
      <c r="S57" s="7"/>
      <c r="T57" s="7"/>
      <c r="U57" s="7"/>
      <c r="V57" s="7">
        <v>1</v>
      </c>
    </row>
    <row r="58" spans="1:22" x14ac:dyDescent="0.25">
      <c r="A58" s="34" t="s">
        <v>584</v>
      </c>
      <c r="B58" s="34" t="s">
        <v>1167</v>
      </c>
      <c r="C58" s="34">
        <v>742</v>
      </c>
      <c r="D58" s="34" t="s">
        <v>25</v>
      </c>
      <c r="E58" s="34" t="s">
        <v>26</v>
      </c>
      <c r="F58" s="34" t="s">
        <v>362</v>
      </c>
      <c r="G58" s="34" t="s">
        <v>366</v>
      </c>
      <c r="H58" s="34" t="s">
        <v>371</v>
      </c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>
        <v>1.9</v>
      </c>
      <c r="U58" s="7"/>
      <c r="V58" s="7">
        <v>1.9</v>
      </c>
    </row>
    <row r="59" spans="1:22" x14ac:dyDescent="0.25">
      <c r="A59" s="34" t="s">
        <v>643</v>
      </c>
      <c r="B59" s="34" t="s">
        <v>1167</v>
      </c>
      <c r="C59" s="34" t="s">
        <v>1167</v>
      </c>
      <c r="D59" s="34" t="s">
        <v>169</v>
      </c>
      <c r="E59" s="34" t="s">
        <v>644</v>
      </c>
      <c r="F59" s="34" t="s">
        <v>362</v>
      </c>
      <c r="G59" s="34" t="s">
        <v>366</v>
      </c>
      <c r="H59" s="34" t="s">
        <v>371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>
        <v>18</v>
      </c>
      <c r="U59" s="7"/>
      <c r="V59" s="7">
        <v>18</v>
      </c>
    </row>
    <row r="60" spans="1:22" x14ac:dyDescent="0.25">
      <c r="A60" s="34" t="s">
        <v>659</v>
      </c>
      <c r="B60" s="34">
        <v>331990</v>
      </c>
      <c r="C60" s="34">
        <v>274</v>
      </c>
      <c r="D60" s="34" t="s">
        <v>170</v>
      </c>
      <c r="E60" s="34" t="s">
        <v>1325</v>
      </c>
      <c r="F60" s="34" t="s">
        <v>662</v>
      </c>
      <c r="G60" s="34" t="s">
        <v>397</v>
      </c>
      <c r="H60" s="34" t="s">
        <v>371</v>
      </c>
      <c r="I60" s="7"/>
      <c r="J60" s="7"/>
      <c r="K60" s="7"/>
      <c r="L60" s="7"/>
      <c r="M60" s="7"/>
      <c r="N60" s="7"/>
      <c r="O60" s="7"/>
      <c r="P60" s="7"/>
      <c r="Q60" s="7">
        <v>3.9000000000000004</v>
      </c>
      <c r="R60" s="7"/>
      <c r="S60" s="7"/>
      <c r="T60" s="7"/>
      <c r="U60" s="7"/>
      <c r="V60" s="7">
        <v>3.9000000000000004</v>
      </c>
    </row>
    <row r="61" spans="1:22" x14ac:dyDescent="0.25">
      <c r="A61" s="34" t="s">
        <v>511</v>
      </c>
      <c r="B61" s="34">
        <v>331830</v>
      </c>
      <c r="C61" s="34">
        <v>341</v>
      </c>
      <c r="D61" s="34" t="s">
        <v>174</v>
      </c>
      <c r="E61" s="34" t="s">
        <v>175</v>
      </c>
      <c r="F61" s="34" t="s">
        <v>514</v>
      </c>
      <c r="G61" s="34" t="s">
        <v>397</v>
      </c>
      <c r="H61" s="34" t="s">
        <v>371</v>
      </c>
      <c r="I61" s="7"/>
      <c r="J61" s="7"/>
      <c r="K61" s="7"/>
      <c r="L61" s="7"/>
      <c r="M61" s="7"/>
      <c r="N61" s="7"/>
      <c r="O61" s="7"/>
      <c r="P61" s="7"/>
      <c r="Q61" s="7">
        <v>0.34499999999999997</v>
      </c>
      <c r="R61" s="7"/>
      <c r="S61" s="7"/>
      <c r="T61" s="7"/>
      <c r="U61" s="7"/>
      <c r="V61" s="7">
        <v>0.34499999999999997</v>
      </c>
    </row>
    <row r="62" spans="1:22" x14ac:dyDescent="0.25">
      <c r="A62" s="34" t="s">
        <v>454</v>
      </c>
      <c r="B62" s="34" t="s">
        <v>1167</v>
      </c>
      <c r="C62" s="34">
        <v>13</v>
      </c>
      <c r="D62" s="34" t="s">
        <v>176</v>
      </c>
      <c r="E62" s="34" t="s">
        <v>177</v>
      </c>
      <c r="F62" s="34" t="s">
        <v>362</v>
      </c>
      <c r="G62" s="34" t="s">
        <v>366</v>
      </c>
      <c r="H62" s="34" t="s">
        <v>371</v>
      </c>
      <c r="I62" s="7">
        <v>40</v>
      </c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>
        <v>40</v>
      </c>
    </row>
    <row r="63" spans="1:22" x14ac:dyDescent="0.25">
      <c r="A63" s="34" t="s">
        <v>583</v>
      </c>
      <c r="B63" s="34" t="s">
        <v>1167</v>
      </c>
      <c r="C63" s="34">
        <v>13</v>
      </c>
      <c r="D63" s="34" t="s">
        <v>176</v>
      </c>
      <c r="E63" s="34" t="s">
        <v>178</v>
      </c>
      <c r="F63" s="34" t="s">
        <v>362</v>
      </c>
      <c r="G63" s="34" t="s">
        <v>366</v>
      </c>
      <c r="H63" s="34" t="s">
        <v>391</v>
      </c>
      <c r="I63" s="7"/>
      <c r="J63" s="7"/>
      <c r="K63" s="7"/>
      <c r="L63" s="7"/>
      <c r="M63" s="7"/>
      <c r="N63" s="7">
        <v>23.1</v>
      </c>
      <c r="O63" s="7"/>
      <c r="P63" s="7"/>
      <c r="Q63" s="7"/>
      <c r="R63" s="7"/>
      <c r="S63" s="7"/>
      <c r="T63" s="7"/>
      <c r="U63" s="7"/>
      <c r="V63" s="7">
        <v>23.1</v>
      </c>
    </row>
    <row r="64" spans="1:22" x14ac:dyDescent="0.25">
      <c r="A64" s="34" t="s">
        <v>636</v>
      </c>
      <c r="B64" s="34" t="s">
        <v>1167</v>
      </c>
      <c r="C64" s="34">
        <v>13</v>
      </c>
      <c r="D64" s="34" t="s">
        <v>176</v>
      </c>
      <c r="E64" s="34" t="s">
        <v>637</v>
      </c>
      <c r="F64" s="34" t="s">
        <v>362</v>
      </c>
      <c r="G64" s="34" t="s">
        <v>366</v>
      </c>
      <c r="H64" s="34" t="s">
        <v>371</v>
      </c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>
        <v>24.6</v>
      </c>
      <c r="U64" s="7"/>
      <c r="V64" s="7">
        <v>24.6</v>
      </c>
    </row>
    <row r="65" spans="1:22" x14ac:dyDescent="0.25">
      <c r="A65" s="34" t="s">
        <v>638</v>
      </c>
      <c r="B65" s="34" t="s">
        <v>1167</v>
      </c>
      <c r="C65" s="34">
        <v>13</v>
      </c>
      <c r="D65" s="34" t="s">
        <v>176</v>
      </c>
      <c r="E65" s="34" t="s">
        <v>27</v>
      </c>
      <c r="F65" s="34" t="s">
        <v>362</v>
      </c>
      <c r="G65" s="34" t="s">
        <v>366</v>
      </c>
      <c r="H65" s="34" t="s">
        <v>371</v>
      </c>
      <c r="I65" s="7"/>
      <c r="J65" s="7"/>
      <c r="K65" s="7"/>
      <c r="L65" s="7"/>
      <c r="M65" s="7"/>
      <c r="N65" s="7">
        <v>36.799999999999997</v>
      </c>
      <c r="O65" s="7"/>
      <c r="P65" s="7"/>
      <c r="Q65" s="7"/>
      <c r="R65" s="7"/>
      <c r="S65" s="7"/>
      <c r="T65" s="7"/>
      <c r="U65" s="7"/>
      <c r="V65" s="7">
        <v>36.799999999999997</v>
      </c>
    </row>
    <row r="66" spans="1:22" x14ac:dyDescent="0.25">
      <c r="A66" s="34" t="s">
        <v>638</v>
      </c>
      <c r="B66" s="34" t="s">
        <v>1167</v>
      </c>
      <c r="C66" s="34">
        <v>13</v>
      </c>
      <c r="D66" s="34" t="s">
        <v>176</v>
      </c>
      <c r="E66" s="34" t="s">
        <v>27</v>
      </c>
      <c r="F66" s="34" t="s">
        <v>362</v>
      </c>
      <c r="G66" s="34" t="s">
        <v>366</v>
      </c>
      <c r="H66" s="34" t="s">
        <v>391</v>
      </c>
      <c r="I66" s="7"/>
      <c r="J66" s="7"/>
      <c r="K66" s="7"/>
      <c r="L66" s="7"/>
      <c r="M66" s="7"/>
      <c r="N66" s="7"/>
      <c r="O66" s="7"/>
      <c r="P66" s="7"/>
      <c r="Q66" s="7">
        <v>5.4</v>
      </c>
      <c r="R66" s="7"/>
      <c r="S66" s="7"/>
      <c r="T66" s="7"/>
      <c r="U66" s="7"/>
      <c r="V66" s="7">
        <v>5.4</v>
      </c>
    </row>
    <row r="67" spans="1:22" x14ac:dyDescent="0.25">
      <c r="A67" s="34" t="s">
        <v>482</v>
      </c>
      <c r="B67" s="34" t="s">
        <v>1167</v>
      </c>
      <c r="C67" s="34">
        <v>2</v>
      </c>
      <c r="D67" s="34" t="s">
        <v>29</v>
      </c>
      <c r="E67" s="34" t="s">
        <v>31</v>
      </c>
      <c r="F67" s="34" t="s">
        <v>484</v>
      </c>
      <c r="G67" s="34" t="s">
        <v>419</v>
      </c>
      <c r="H67" s="34" t="s">
        <v>371</v>
      </c>
      <c r="I67" s="7"/>
      <c r="J67" s="7"/>
      <c r="K67" s="7"/>
      <c r="L67" s="7"/>
      <c r="M67" s="7"/>
      <c r="N67" s="7"/>
      <c r="O67" s="7"/>
      <c r="P67" s="7">
        <v>4.5</v>
      </c>
      <c r="Q67" s="7"/>
      <c r="R67" s="7"/>
      <c r="S67" s="7"/>
      <c r="T67" s="7"/>
      <c r="U67" s="7"/>
      <c r="V67" s="7">
        <v>4.5</v>
      </c>
    </row>
    <row r="68" spans="1:22" x14ac:dyDescent="0.25">
      <c r="A68" s="34" t="s">
        <v>688</v>
      </c>
      <c r="B68" s="34" t="s">
        <v>1167</v>
      </c>
      <c r="C68" s="34">
        <v>13</v>
      </c>
      <c r="D68" s="34" t="s">
        <v>176</v>
      </c>
      <c r="E68" s="34" t="s">
        <v>179</v>
      </c>
      <c r="F68" s="34" t="s">
        <v>362</v>
      </c>
      <c r="G68" s="34" t="s">
        <v>366</v>
      </c>
      <c r="H68" s="34" t="s">
        <v>371</v>
      </c>
      <c r="I68" s="7"/>
      <c r="J68" s="7"/>
      <c r="K68" s="7"/>
      <c r="L68" s="7"/>
      <c r="M68" s="7"/>
      <c r="N68" s="7"/>
      <c r="O68" s="7"/>
      <c r="P68" s="7"/>
      <c r="Q68" s="7">
        <v>2.8</v>
      </c>
      <c r="R68" s="7"/>
      <c r="S68" s="7">
        <v>90</v>
      </c>
      <c r="T68" s="7"/>
      <c r="U68" s="7"/>
      <c r="V68" s="7">
        <v>92.8</v>
      </c>
    </row>
    <row r="69" spans="1:22" x14ac:dyDescent="0.25">
      <c r="A69" s="34" t="s">
        <v>899</v>
      </c>
      <c r="B69" s="34" t="s">
        <v>1167</v>
      </c>
      <c r="C69" s="34">
        <v>13</v>
      </c>
      <c r="D69" s="34" t="s">
        <v>176</v>
      </c>
      <c r="E69" s="34" t="s">
        <v>180</v>
      </c>
      <c r="F69" s="34" t="s">
        <v>362</v>
      </c>
      <c r="G69" s="34" t="s">
        <v>366</v>
      </c>
      <c r="H69" s="34" t="s">
        <v>371</v>
      </c>
      <c r="I69" s="7"/>
      <c r="J69" s="7"/>
      <c r="K69" s="7">
        <v>13</v>
      </c>
      <c r="L69" s="7">
        <v>47</v>
      </c>
      <c r="M69" s="7"/>
      <c r="N69" s="7">
        <v>121</v>
      </c>
      <c r="O69" s="7"/>
      <c r="P69" s="7"/>
      <c r="Q69" s="7"/>
      <c r="R69" s="7"/>
      <c r="S69" s="7"/>
      <c r="T69" s="7"/>
      <c r="U69" s="7"/>
      <c r="V69" s="7">
        <v>181</v>
      </c>
    </row>
    <row r="70" spans="1:22" x14ac:dyDescent="0.25">
      <c r="A70" s="34" t="s">
        <v>685</v>
      </c>
      <c r="B70" s="34" t="s">
        <v>1167</v>
      </c>
      <c r="C70" s="34">
        <v>13</v>
      </c>
      <c r="D70" s="34" t="s">
        <v>176</v>
      </c>
      <c r="E70" s="34" t="s">
        <v>686</v>
      </c>
      <c r="F70" s="34" t="s">
        <v>362</v>
      </c>
      <c r="G70" s="34" t="s">
        <v>366</v>
      </c>
      <c r="H70" s="34" t="s">
        <v>371</v>
      </c>
      <c r="I70" s="7"/>
      <c r="J70" s="7"/>
      <c r="K70" s="7"/>
      <c r="L70" s="7"/>
      <c r="M70" s="7"/>
      <c r="N70" s="7"/>
      <c r="O70" s="7"/>
      <c r="P70" s="7"/>
      <c r="Q70" s="7"/>
      <c r="R70" s="7">
        <v>0.56300000000000006</v>
      </c>
      <c r="S70" s="7"/>
      <c r="T70" s="7"/>
      <c r="U70" s="7"/>
      <c r="V70" s="7">
        <v>0.56300000000000006</v>
      </c>
    </row>
    <row r="71" spans="1:22" x14ac:dyDescent="0.25">
      <c r="A71" s="34" t="s">
        <v>671</v>
      </c>
      <c r="B71" s="34">
        <v>332000</v>
      </c>
      <c r="C71" s="34">
        <v>373</v>
      </c>
      <c r="D71" s="34" t="s">
        <v>181</v>
      </c>
      <c r="E71" s="34" t="s">
        <v>182</v>
      </c>
      <c r="F71" s="34" t="s">
        <v>674</v>
      </c>
      <c r="G71" s="34" t="s">
        <v>496</v>
      </c>
      <c r="H71" s="34" t="s">
        <v>371</v>
      </c>
      <c r="I71" s="7"/>
      <c r="J71" s="7"/>
      <c r="K71" s="7"/>
      <c r="L71" s="7"/>
      <c r="M71" s="7"/>
      <c r="N71" s="7"/>
      <c r="O71" s="7"/>
      <c r="P71" s="7"/>
      <c r="Q71" s="7">
        <v>0.69</v>
      </c>
      <c r="R71" s="7"/>
      <c r="S71" s="7"/>
      <c r="T71" s="7"/>
      <c r="U71" s="7"/>
      <c r="V71" s="7">
        <v>0.69</v>
      </c>
    </row>
    <row r="72" spans="1:22" x14ac:dyDescent="0.25">
      <c r="A72" s="34" t="s">
        <v>655</v>
      </c>
      <c r="B72" s="34">
        <v>332020</v>
      </c>
      <c r="C72" s="34">
        <v>63</v>
      </c>
      <c r="D72" s="34" t="s">
        <v>186</v>
      </c>
      <c r="E72" s="34" t="s">
        <v>1322</v>
      </c>
      <c r="F72" s="34" t="s">
        <v>658</v>
      </c>
      <c r="G72" s="34" t="s">
        <v>397</v>
      </c>
      <c r="H72" s="34" t="s">
        <v>371</v>
      </c>
      <c r="I72" s="7"/>
      <c r="J72" s="7"/>
      <c r="K72" s="7"/>
      <c r="L72" s="7"/>
      <c r="M72" s="7"/>
      <c r="N72" s="7"/>
      <c r="O72" s="7"/>
      <c r="P72" s="7"/>
      <c r="Q72" s="7">
        <v>2.8</v>
      </c>
      <c r="R72" s="7"/>
      <c r="S72" s="7"/>
      <c r="T72" s="7"/>
      <c r="U72" s="7"/>
      <c r="V72" s="7">
        <v>2.8</v>
      </c>
    </row>
    <row r="73" spans="1:22" x14ac:dyDescent="0.25">
      <c r="A73" s="34" t="s">
        <v>468</v>
      </c>
      <c r="B73" s="34" t="s">
        <v>1167</v>
      </c>
      <c r="C73" s="34">
        <v>32</v>
      </c>
      <c r="D73" s="34" t="s">
        <v>188</v>
      </c>
      <c r="E73" s="34" t="s">
        <v>189</v>
      </c>
      <c r="F73" s="34" t="s">
        <v>362</v>
      </c>
      <c r="G73" s="34" t="s">
        <v>366</v>
      </c>
      <c r="H73" s="34" t="s">
        <v>371</v>
      </c>
      <c r="I73" s="7"/>
      <c r="J73" s="7"/>
      <c r="K73" s="7"/>
      <c r="L73" s="7"/>
      <c r="M73" s="7"/>
      <c r="N73" s="7">
        <v>76.7</v>
      </c>
      <c r="O73" s="7"/>
      <c r="P73" s="7"/>
      <c r="Q73" s="7"/>
      <c r="R73" s="7"/>
      <c r="S73" s="7"/>
      <c r="T73" s="7"/>
      <c r="U73" s="7"/>
      <c r="V73" s="7">
        <v>76.7</v>
      </c>
    </row>
    <row r="74" spans="1:22" x14ac:dyDescent="0.25">
      <c r="A74" s="34" t="s">
        <v>492</v>
      </c>
      <c r="B74" s="34" t="s">
        <v>1167</v>
      </c>
      <c r="C74" s="34" t="s">
        <v>1167</v>
      </c>
      <c r="D74" s="34" t="s">
        <v>1460</v>
      </c>
      <c r="E74" s="34" t="s">
        <v>190</v>
      </c>
      <c r="F74" s="34" t="s">
        <v>362</v>
      </c>
      <c r="G74" s="34" t="s">
        <v>366</v>
      </c>
      <c r="H74" s="34" t="s">
        <v>371</v>
      </c>
      <c r="I74" s="7"/>
      <c r="J74" s="7"/>
      <c r="K74" s="7"/>
      <c r="L74" s="7"/>
      <c r="M74" s="7"/>
      <c r="N74" s="7"/>
      <c r="O74" s="7"/>
      <c r="P74" s="7">
        <v>126</v>
      </c>
      <c r="Q74" s="7"/>
      <c r="R74" s="7"/>
      <c r="S74" s="7"/>
      <c r="T74" s="7"/>
      <c r="U74" s="7"/>
      <c r="V74" s="7">
        <v>126</v>
      </c>
    </row>
    <row r="75" spans="1:22" x14ac:dyDescent="0.25">
      <c r="A75" s="34" t="s">
        <v>884</v>
      </c>
      <c r="B75" s="34" t="s">
        <v>1167</v>
      </c>
      <c r="C75" s="34">
        <v>32</v>
      </c>
      <c r="D75" s="34" t="s">
        <v>188</v>
      </c>
      <c r="E75" s="34" t="s">
        <v>192</v>
      </c>
      <c r="F75" s="34" t="s">
        <v>362</v>
      </c>
      <c r="G75" s="34" t="s">
        <v>366</v>
      </c>
      <c r="H75" s="34" t="s">
        <v>371</v>
      </c>
      <c r="I75" s="7"/>
      <c r="J75" s="7"/>
      <c r="K75" s="7">
        <v>40</v>
      </c>
      <c r="L75" s="7">
        <v>40.799999999999997</v>
      </c>
      <c r="M75" s="7"/>
      <c r="N75" s="7"/>
      <c r="O75" s="7"/>
      <c r="P75" s="7"/>
      <c r="Q75" s="7"/>
      <c r="R75" s="7"/>
      <c r="S75" s="7"/>
      <c r="T75" s="7"/>
      <c r="U75" s="7"/>
      <c r="V75" s="7">
        <v>80.8</v>
      </c>
    </row>
    <row r="76" spans="1:22" x14ac:dyDescent="0.25">
      <c r="A76" s="34" t="s">
        <v>1013</v>
      </c>
      <c r="B76" s="34" t="s">
        <v>1167</v>
      </c>
      <c r="C76" s="34">
        <v>32</v>
      </c>
      <c r="D76" s="34" t="s">
        <v>188</v>
      </c>
      <c r="E76" s="34" t="s">
        <v>193</v>
      </c>
      <c r="F76" s="34" t="s">
        <v>362</v>
      </c>
      <c r="G76" s="34" t="s">
        <v>366</v>
      </c>
      <c r="H76" s="34" t="s">
        <v>371</v>
      </c>
      <c r="I76" s="7"/>
      <c r="J76" s="7"/>
      <c r="K76" s="7"/>
      <c r="L76" s="7"/>
      <c r="M76" s="7"/>
      <c r="N76" s="7"/>
      <c r="O76" s="7"/>
      <c r="P76" s="7"/>
      <c r="Q76" s="7">
        <v>2.2000000000000002</v>
      </c>
      <c r="R76" s="7"/>
      <c r="S76" s="7"/>
      <c r="T76" s="7"/>
      <c r="U76" s="7"/>
      <c r="V76" s="7">
        <v>2.2000000000000002</v>
      </c>
    </row>
    <row r="77" spans="1:22" x14ac:dyDescent="0.25">
      <c r="A77" s="34" t="s">
        <v>1037</v>
      </c>
      <c r="B77" s="34" t="s">
        <v>1167</v>
      </c>
      <c r="C77" s="34">
        <v>345</v>
      </c>
      <c r="D77" s="34" t="s">
        <v>1039</v>
      </c>
      <c r="E77" s="34" t="s">
        <v>1038</v>
      </c>
      <c r="F77" s="34" t="s">
        <v>362</v>
      </c>
      <c r="G77" s="34" t="s">
        <v>366</v>
      </c>
      <c r="H77" s="34" t="s">
        <v>371</v>
      </c>
      <c r="I77" s="7">
        <v>46.5</v>
      </c>
      <c r="J77" s="7"/>
      <c r="K77" s="7"/>
      <c r="L77" s="7"/>
      <c r="M77" s="7"/>
      <c r="N77" s="7">
        <v>50</v>
      </c>
      <c r="O77" s="7"/>
      <c r="P77" s="7"/>
      <c r="Q77" s="7"/>
      <c r="R77" s="7"/>
      <c r="S77" s="7"/>
      <c r="T77" s="7"/>
      <c r="U77" s="7"/>
      <c r="V77" s="7">
        <v>96.5</v>
      </c>
    </row>
    <row r="78" spans="1:22" x14ac:dyDescent="0.25">
      <c r="A78" s="34" t="s">
        <v>668</v>
      </c>
      <c r="B78" s="34" t="s">
        <v>1167</v>
      </c>
      <c r="C78" s="34">
        <v>2</v>
      </c>
      <c r="D78" s="34" t="s">
        <v>29</v>
      </c>
      <c r="E78" s="34" t="s">
        <v>669</v>
      </c>
      <c r="F78" s="34" t="s">
        <v>547</v>
      </c>
      <c r="G78" s="34" t="s">
        <v>419</v>
      </c>
      <c r="H78" s="34" t="s">
        <v>371</v>
      </c>
      <c r="I78" s="7"/>
      <c r="J78" s="7"/>
      <c r="K78" s="7"/>
      <c r="L78" s="7"/>
      <c r="M78" s="7"/>
      <c r="N78" s="7"/>
      <c r="O78" s="7"/>
      <c r="P78" s="7">
        <v>4</v>
      </c>
      <c r="Q78" s="7"/>
      <c r="R78" s="7"/>
      <c r="S78" s="7"/>
      <c r="T78" s="7"/>
      <c r="U78" s="7"/>
      <c r="V78" s="7">
        <v>4</v>
      </c>
    </row>
    <row r="79" spans="1:22" x14ac:dyDescent="0.25">
      <c r="A79" s="34" t="s">
        <v>704</v>
      </c>
      <c r="B79" s="34">
        <v>332030</v>
      </c>
      <c r="C79" s="34">
        <v>332</v>
      </c>
      <c r="D79" s="34" t="s">
        <v>194</v>
      </c>
      <c r="E79" s="34" t="s">
        <v>195</v>
      </c>
      <c r="F79" s="34" t="s">
        <v>707</v>
      </c>
      <c r="G79" s="34" t="s">
        <v>397</v>
      </c>
      <c r="H79" s="34" t="s">
        <v>371</v>
      </c>
      <c r="I79" s="7">
        <v>0.25</v>
      </c>
      <c r="J79" s="7"/>
      <c r="K79" s="7"/>
      <c r="L79" s="7"/>
      <c r="M79" s="7"/>
      <c r="N79" s="7"/>
      <c r="O79" s="7"/>
      <c r="P79" s="7"/>
      <c r="Q79" s="7">
        <v>0.34099999999999997</v>
      </c>
      <c r="R79" s="7">
        <v>0.12</v>
      </c>
      <c r="S79" s="7"/>
      <c r="T79" s="7"/>
      <c r="U79" s="7"/>
      <c r="V79" s="7">
        <v>0.71099999999999997</v>
      </c>
    </row>
    <row r="80" spans="1:22" x14ac:dyDescent="0.25">
      <c r="A80" s="34" t="s">
        <v>704</v>
      </c>
      <c r="B80" s="34">
        <v>332030</v>
      </c>
      <c r="C80" s="34">
        <v>332</v>
      </c>
      <c r="D80" s="34" t="s">
        <v>194</v>
      </c>
      <c r="E80" s="34" t="s">
        <v>195</v>
      </c>
      <c r="F80" s="34" t="s">
        <v>707</v>
      </c>
      <c r="G80" s="34" t="s">
        <v>397</v>
      </c>
      <c r="H80" s="34" t="s">
        <v>364</v>
      </c>
      <c r="I80" s="7"/>
      <c r="J80" s="7"/>
      <c r="K80" s="7"/>
      <c r="L80" s="7"/>
      <c r="M80" s="7"/>
      <c r="N80" s="7"/>
      <c r="O80" s="7"/>
      <c r="P80" s="7"/>
      <c r="Q80" s="7">
        <v>3.6999999999999998E-2</v>
      </c>
      <c r="R80" s="7"/>
      <c r="S80" s="7"/>
      <c r="T80" s="7"/>
      <c r="U80" s="7"/>
      <c r="V80" s="7">
        <v>3.6999999999999998E-2</v>
      </c>
    </row>
    <row r="81" spans="1:22" x14ac:dyDescent="0.25">
      <c r="A81" s="34" t="s">
        <v>716</v>
      </c>
      <c r="B81" s="34">
        <v>332040</v>
      </c>
      <c r="C81" s="34">
        <v>681</v>
      </c>
      <c r="D81" s="34" t="s">
        <v>196</v>
      </c>
      <c r="E81" s="34" t="s">
        <v>197</v>
      </c>
      <c r="F81" s="34" t="s">
        <v>719</v>
      </c>
      <c r="G81" s="34" t="s">
        <v>536</v>
      </c>
      <c r="H81" s="34" t="s">
        <v>371</v>
      </c>
      <c r="I81" s="7">
        <v>0.125</v>
      </c>
      <c r="J81" s="7"/>
      <c r="K81" s="7"/>
      <c r="L81" s="7"/>
      <c r="M81" s="7"/>
      <c r="N81" s="7"/>
      <c r="O81" s="7">
        <v>3.5000000000000003E-2</v>
      </c>
      <c r="P81" s="7"/>
      <c r="Q81" s="7">
        <v>0.13400000000000001</v>
      </c>
      <c r="R81" s="7"/>
      <c r="S81" s="7"/>
      <c r="T81" s="7"/>
      <c r="U81" s="7"/>
      <c r="V81" s="7">
        <v>0.29400000000000004</v>
      </c>
    </row>
    <row r="82" spans="1:22" x14ac:dyDescent="0.25">
      <c r="A82" s="34" t="s">
        <v>716</v>
      </c>
      <c r="B82" s="34">
        <v>332040</v>
      </c>
      <c r="C82" s="34">
        <v>681</v>
      </c>
      <c r="D82" s="34" t="s">
        <v>196</v>
      </c>
      <c r="E82" s="34" t="s">
        <v>197</v>
      </c>
      <c r="F82" s="34" t="s">
        <v>719</v>
      </c>
      <c r="G82" s="34" t="s">
        <v>536</v>
      </c>
      <c r="H82" s="34" t="s">
        <v>364</v>
      </c>
      <c r="I82" s="7"/>
      <c r="J82" s="7"/>
      <c r="K82" s="7"/>
      <c r="L82" s="7"/>
      <c r="M82" s="7"/>
      <c r="N82" s="7"/>
      <c r="O82" s="7"/>
      <c r="P82" s="7"/>
      <c r="Q82" s="7">
        <v>6.7000000000000004E-2</v>
      </c>
      <c r="R82" s="7"/>
      <c r="S82" s="7"/>
      <c r="T82" s="7"/>
      <c r="U82" s="7"/>
      <c r="V82" s="7">
        <v>6.7000000000000004E-2</v>
      </c>
    </row>
    <row r="83" spans="1:22" x14ac:dyDescent="0.25">
      <c r="A83" s="34" t="s">
        <v>871</v>
      </c>
      <c r="B83" s="34">
        <v>332050</v>
      </c>
      <c r="C83" s="34">
        <v>280</v>
      </c>
      <c r="D83" s="34" t="s">
        <v>198</v>
      </c>
      <c r="E83" s="34" t="s">
        <v>199</v>
      </c>
      <c r="F83" s="34" t="s">
        <v>874</v>
      </c>
      <c r="G83" s="34" t="s">
        <v>536</v>
      </c>
      <c r="H83" s="34" t="s">
        <v>371</v>
      </c>
      <c r="I83" s="7"/>
      <c r="J83" s="7"/>
      <c r="K83" s="7"/>
      <c r="L83" s="7"/>
      <c r="M83" s="7"/>
      <c r="N83" s="7"/>
      <c r="O83" s="7"/>
      <c r="P83" s="7">
        <v>0.8</v>
      </c>
      <c r="Q83" s="7">
        <v>0.89999999999999991</v>
      </c>
      <c r="R83" s="7"/>
      <c r="S83" s="7"/>
      <c r="T83" s="7"/>
      <c r="U83" s="7"/>
      <c r="V83" s="7">
        <v>1.7</v>
      </c>
    </row>
    <row r="84" spans="1:22" x14ac:dyDescent="0.25">
      <c r="A84" s="34" t="s">
        <v>414</v>
      </c>
      <c r="B84" s="34">
        <v>332650</v>
      </c>
      <c r="C84" s="34">
        <v>240</v>
      </c>
      <c r="D84" s="34" t="s">
        <v>200</v>
      </c>
      <c r="E84" s="34" t="s">
        <v>201</v>
      </c>
      <c r="F84" s="34" t="s">
        <v>417</v>
      </c>
      <c r="G84" s="34" t="s">
        <v>419</v>
      </c>
      <c r="H84" s="34" t="s">
        <v>371</v>
      </c>
      <c r="I84" s="7"/>
      <c r="J84" s="7"/>
      <c r="K84" s="7"/>
      <c r="L84" s="7"/>
      <c r="M84" s="7"/>
      <c r="N84" s="7"/>
      <c r="O84" s="7"/>
      <c r="P84" s="7"/>
      <c r="Q84" s="7">
        <v>1.5</v>
      </c>
      <c r="R84" s="7"/>
      <c r="S84" s="7"/>
      <c r="T84" s="7"/>
      <c r="U84" s="7"/>
      <c r="V84" s="7">
        <v>1.5</v>
      </c>
    </row>
    <row r="85" spans="1:22" x14ac:dyDescent="0.25">
      <c r="A85" s="34" t="s">
        <v>698</v>
      </c>
      <c r="B85" s="34">
        <v>332670</v>
      </c>
      <c r="C85" s="34">
        <v>240</v>
      </c>
      <c r="D85" s="34" t="s">
        <v>200</v>
      </c>
      <c r="E85" s="34" t="s">
        <v>203</v>
      </c>
      <c r="F85" s="34" t="s">
        <v>700</v>
      </c>
      <c r="G85" s="34" t="s">
        <v>419</v>
      </c>
      <c r="H85" s="34" t="s">
        <v>371</v>
      </c>
      <c r="I85" s="7"/>
      <c r="J85" s="7"/>
      <c r="K85" s="7"/>
      <c r="L85" s="7"/>
      <c r="M85" s="7"/>
      <c r="N85" s="7"/>
      <c r="O85" s="7"/>
      <c r="P85" s="7">
        <v>0.45</v>
      </c>
      <c r="Q85" s="7">
        <v>2</v>
      </c>
      <c r="R85" s="7"/>
      <c r="S85" s="7"/>
      <c r="T85" s="7"/>
      <c r="U85" s="7"/>
      <c r="V85" s="7">
        <v>2.4500000000000002</v>
      </c>
    </row>
    <row r="86" spans="1:22" x14ac:dyDescent="0.25">
      <c r="A86" s="34" t="s">
        <v>731</v>
      </c>
      <c r="B86" s="34">
        <v>332680</v>
      </c>
      <c r="C86" s="34">
        <v>240</v>
      </c>
      <c r="D86" s="34" t="s">
        <v>200</v>
      </c>
      <c r="E86" s="34" t="s">
        <v>204</v>
      </c>
      <c r="F86" s="34" t="s">
        <v>733</v>
      </c>
      <c r="G86" s="34" t="s">
        <v>419</v>
      </c>
      <c r="H86" s="34" t="s">
        <v>371</v>
      </c>
      <c r="I86" s="7"/>
      <c r="J86" s="7"/>
      <c r="K86" s="7"/>
      <c r="L86" s="7"/>
      <c r="M86" s="7"/>
      <c r="N86" s="7"/>
      <c r="O86" s="7"/>
      <c r="P86" s="7">
        <v>0.5</v>
      </c>
      <c r="Q86" s="7">
        <v>3.1</v>
      </c>
      <c r="R86" s="7"/>
      <c r="S86" s="7"/>
      <c r="T86" s="7"/>
      <c r="U86" s="7"/>
      <c r="V86" s="7">
        <v>3.6</v>
      </c>
    </row>
    <row r="87" spans="1:22" x14ac:dyDescent="0.25">
      <c r="A87" s="34" t="s">
        <v>545</v>
      </c>
      <c r="B87" s="34">
        <v>332660</v>
      </c>
      <c r="C87" s="34">
        <v>240</v>
      </c>
      <c r="D87" s="34" t="s">
        <v>200</v>
      </c>
      <c r="E87" s="34" t="s">
        <v>202</v>
      </c>
      <c r="F87" s="34" t="s">
        <v>547</v>
      </c>
      <c r="G87" s="34" t="s">
        <v>419</v>
      </c>
      <c r="H87" s="34" t="s">
        <v>371</v>
      </c>
      <c r="I87" s="7"/>
      <c r="J87" s="7"/>
      <c r="K87" s="7"/>
      <c r="L87" s="7"/>
      <c r="M87" s="7"/>
      <c r="N87" s="7"/>
      <c r="O87" s="7"/>
      <c r="P87" s="7">
        <v>0.55000000000000004</v>
      </c>
      <c r="Q87" s="7"/>
      <c r="R87" s="7"/>
      <c r="S87" s="7"/>
      <c r="T87" s="7"/>
      <c r="U87" s="7"/>
      <c r="V87" s="7">
        <v>0.55000000000000004</v>
      </c>
    </row>
    <row r="88" spans="1:22" x14ac:dyDescent="0.25">
      <c r="A88" s="34" t="s">
        <v>579</v>
      </c>
      <c r="B88" s="34">
        <v>332060</v>
      </c>
      <c r="C88" s="34">
        <v>369</v>
      </c>
      <c r="D88" s="34" t="s">
        <v>205</v>
      </c>
      <c r="E88" s="34" t="s">
        <v>206</v>
      </c>
      <c r="F88" s="34" t="s">
        <v>582</v>
      </c>
      <c r="G88" s="34" t="s">
        <v>407</v>
      </c>
      <c r="H88" s="34" t="s">
        <v>371</v>
      </c>
      <c r="I88" s="7">
        <v>0.27700000000000002</v>
      </c>
      <c r="J88" s="7"/>
      <c r="K88" s="7"/>
      <c r="L88" s="7"/>
      <c r="M88" s="7"/>
      <c r="N88" s="7"/>
      <c r="O88" s="7"/>
      <c r="P88" s="7"/>
      <c r="Q88" s="7">
        <v>0.17</v>
      </c>
      <c r="R88" s="7">
        <v>4.8500000000000001E-2</v>
      </c>
      <c r="S88" s="7"/>
      <c r="T88" s="7">
        <v>0.1</v>
      </c>
      <c r="U88" s="7"/>
      <c r="V88" s="7">
        <v>0.59550000000000003</v>
      </c>
    </row>
    <row r="89" spans="1:22" x14ac:dyDescent="0.25">
      <c r="A89" s="34" t="s">
        <v>579</v>
      </c>
      <c r="B89" s="34">
        <v>332060</v>
      </c>
      <c r="C89" s="34">
        <v>369</v>
      </c>
      <c r="D89" s="34" t="s">
        <v>205</v>
      </c>
      <c r="E89" s="34" t="s">
        <v>206</v>
      </c>
      <c r="F89" s="34" t="s">
        <v>582</v>
      </c>
      <c r="G89" s="34" t="s">
        <v>407</v>
      </c>
      <c r="H89" s="34" t="s">
        <v>364</v>
      </c>
      <c r="I89" s="7"/>
      <c r="J89" s="7"/>
      <c r="K89" s="7"/>
      <c r="L89" s="7"/>
      <c r="M89" s="7"/>
      <c r="N89" s="7"/>
      <c r="O89" s="7"/>
      <c r="P89" s="7"/>
      <c r="Q89" s="7">
        <v>0.2</v>
      </c>
      <c r="R89" s="7"/>
      <c r="S89" s="7"/>
      <c r="T89" s="7"/>
      <c r="U89" s="7"/>
      <c r="V89" s="7">
        <v>0.2</v>
      </c>
    </row>
    <row r="90" spans="1:22" x14ac:dyDescent="0.25">
      <c r="A90" s="34" t="s">
        <v>744</v>
      </c>
      <c r="B90" s="34" t="s">
        <v>1167</v>
      </c>
      <c r="C90" s="34">
        <v>2</v>
      </c>
      <c r="D90" s="34" t="s">
        <v>29</v>
      </c>
      <c r="E90" s="34" t="s">
        <v>745</v>
      </c>
      <c r="F90" s="34" t="s">
        <v>547</v>
      </c>
      <c r="G90" s="34" t="s">
        <v>419</v>
      </c>
      <c r="H90" s="34" t="s">
        <v>371</v>
      </c>
      <c r="I90" s="7"/>
      <c r="J90" s="7"/>
      <c r="K90" s="7"/>
      <c r="L90" s="7"/>
      <c r="M90" s="7"/>
      <c r="N90" s="7"/>
      <c r="O90" s="7"/>
      <c r="P90" s="7">
        <v>3</v>
      </c>
      <c r="Q90" s="7"/>
      <c r="R90" s="7"/>
      <c r="S90" s="7"/>
      <c r="T90" s="7"/>
      <c r="U90" s="7"/>
      <c r="V90" s="7">
        <v>3</v>
      </c>
    </row>
    <row r="91" spans="1:22" x14ac:dyDescent="0.25">
      <c r="A91" s="34" t="s">
        <v>462</v>
      </c>
      <c r="B91" s="34" t="s">
        <v>1167</v>
      </c>
      <c r="C91" s="34">
        <v>103</v>
      </c>
      <c r="D91" s="34" t="s">
        <v>207</v>
      </c>
      <c r="E91" s="34" t="s">
        <v>208</v>
      </c>
      <c r="F91" s="34" t="s">
        <v>465</v>
      </c>
      <c r="G91" s="34" t="s">
        <v>419</v>
      </c>
      <c r="H91" s="34" t="s">
        <v>371</v>
      </c>
      <c r="I91" s="7"/>
      <c r="J91" s="7"/>
      <c r="K91" s="7"/>
      <c r="L91" s="7"/>
      <c r="M91" s="7"/>
      <c r="N91" s="7"/>
      <c r="O91" s="7"/>
      <c r="P91" s="7">
        <v>5.4</v>
      </c>
      <c r="Q91" s="7"/>
      <c r="R91" s="7"/>
      <c r="S91" s="7"/>
      <c r="T91" s="7"/>
      <c r="U91" s="7"/>
      <c r="V91" s="7">
        <v>5.4</v>
      </c>
    </row>
    <row r="92" spans="1:22" x14ac:dyDescent="0.25">
      <c r="A92" s="34" t="s">
        <v>749</v>
      </c>
      <c r="B92" s="34" t="s">
        <v>1167</v>
      </c>
      <c r="C92" s="34">
        <v>103</v>
      </c>
      <c r="D92" s="34" t="s">
        <v>207</v>
      </c>
      <c r="E92" s="34" t="s">
        <v>209</v>
      </c>
      <c r="F92" s="34" t="s">
        <v>465</v>
      </c>
      <c r="G92" s="34" t="s">
        <v>419</v>
      </c>
      <c r="H92" s="34" t="s">
        <v>371</v>
      </c>
      <c r="I92" s="7"/>
      <c r="J92" s="7"/>
      <c r="K92" s="7"/>
      <c r="L92" s="7"/>
      <c r="M92" s="7"/>
      <c r="N92" s="7"/>
      <c r="O92" s="7"/>
      <c r="P92" s="7">
        <v>4.1999999999999993</v>
      </c>
      <c r="Q92" s="7"/>
      <c r="R92" s="7"/>
      <c r="S92" s="7"/>
      <c r="T92" s="7"/>
      <c r="U92" s="7"/>
      <c r="V92" s="7">
        <v>4.1999999999999993</v>
      </c>
    </row>
    <row r="93" spans="1:22" x14ac:dyDescent="0.25">
      <c r="A93" s="34" t="s">
        <v>985</v>
      </c>
      <c r="B93" s="34" t="s">
        <v>1167</v>
      </c>
      <c r="C93" s="34">
        <v>103</v>
      </c>
      <c r="D93" s="34" t="s">
        <v>207</v>
      </c>
      <c r="E93" s="34" t="s">
        <v>212</v>
      </c>
      <c r="F93" s="34" t="s">
        <v>465</v>
      </c>
      <c r="G93" s="34" t="s">
        <v>419</v>
      </c>
      <c r="H93" s="34" t="s">
        <v>371</v>
      </c>
      <c r="I93" s="7"/>
      <c r="J93" s="7"/>
      <c r="K93" s="7"/>
      <c r="L93" s="7"/>
      <c r="M93" s="7"/>
      <c r="N93" s="7"/>
      <c r="O93" s="7"/>
      <c r="P93" s="7"/>
      <c r="Q93" s="7">
        <v>25.9</v>
      </c>
      <c r="R93" s="7"/>
      <c r="S93" s="7"/>
      <c r="T93" s="7"/>
      <c r="U93" s="7"/>
      <c r="V93" s="7">
        <v>25.9</v>
      </c>
    </row>
    <row r="94" spans="1:22" x14ac:dyDescent="0.25">
      <c r="A94" s="34" t="s">
        <v>1026</v>
      </c>
      <c r="B94" s="34" t="s">
        <v>1167</v>
      </c>
      <c r="C94" s="34">
        <v>103</v>
      </c>
      <c r="D94" s="34" t="s">
        <v>207</v>
      </c>
      <c r="E94" s="34" t="s">
        <v>210</v>
      </c>
      <c r="F94" s="34" t="s">
        <v>465</v>
      </c>
      <c r="G94" s="34" t="s">
        <v>419</v>
      </c>
      <c r="H94" s="34" t="s">
        <v>371</v>
      </c>
      <c r="I94" s="7"/>
      <c r="J94" s="7"/>
      <c r="K94" s="7"/>
      <c r="L94" s="7"/>
      <c r="M94" s="7"/>
      <c r="N94" s="7"/>
      <c r="O94" s="7"/>
      <c r="P94" s="7">
        <v>2.1</v>
      </c>
      <c r="Q94" s="7"/>
      <c r="R94" s="7"/>
      <c r="S94" s="7"/>
      <c r="T94" s="7"/>
      <c r="U94" s="7"/>
      <c r="V94" s="7">
        <v>2.1</v>
      </c>
    </row>
    <row r="95" spans="1:22" x14ac:dyDescent="0.25">
      <c r="A95" s="34" t="s">
        <v>1057</v>
      </c>
      <c r="B95" s="34" t="s">
        <v>1167</v>
      </c>
      <c r="C95" s="34">
        <v>103</v>
      </c>
      <c r="D95" s="34" t="s">
        <v>207</v>
      </c>
      <c r="E95" s="34" t="s">
        <v>211</v>
      </c>
      <c r="F95" s="34" t="s">
        <v>465</v>
      </c>
      <c r="G95" s="34" t="s">
        <v>419</v>
      </c>
      <c r="H95" s="34" t="s">
        <v>371</v>
      </c>
      <c r="I95" s="7"/>
      <c r="J95" s="7"/>
      <c r="K95" s="7"/>
      <c r="L95" s="7"/>
      <c r="M95" s="7"/>
      <c r="N95" s="7"/>
      <c r="O95" s="7"/>
      <c r="P95" s="7">
        <v>22.6</v>
      </c>
      <c r="Q95" s="7"/>
      <c r="R95" s="7"/>
      <c r="S95" s="7"/>
      <c r="T95" s="7"/>
      <c r="U95" s="7"/>
      <c r="V95" s="7">
        <v>22.6</v>
      </c>
    </row>
    <row r="96" spans="1:22" x14ac:dyDescent="0.25">
      <c r="A96" s="34" t="s">
        <v>1155</v>
      </c>
      <c r="B96" s="34" t="s">
        <v>1167</v>
      </c>
      <c r="C96" s="34">
        <v>103</v>
      </c>
      <c r="D96" s="34" t="s">
        <v>207</v>
      </c>
      <c r="E96" s="34" t="s">
        <v>1156</v>
      </c>
      <c r="F96" s="34" t="s">
        <v>465</v>
      </c>
      <c r="G96" s="34" t="s">
        <v>419</v>
      </c>
      <c r="H96" s="34" t="s">
        <v>371</v>
      </c>
      <c r="I96" s="7"/>
      <c r="J96" s="7"/>
      <c r="K96" s="7"/>
      <c r="L96" s="7"/>
      <c r="M96" s="7"/>
      <c r="N96" s="7"/>
      <c r="O96" s="7"/>
      <c r="P96" s="7">
        <v>4.8</v>
      </c>
      <c r="Q96" s="7"/>
      <c r="R96" s="7"/>
      <c r="S96" s="7"/>
      <c r="T96" s="7"/>
      <c r="U96" s="7"/>
      <c r="V96" s="7">
        <v>4.8</v>
      </c>
    </row>
    <row r="97" spans="1:22" x14ac:dyDescent="0.25">
      <c r="A97" s="34" t="s">
        <v>753</v>
      </c>
      <c r="B97" s="34">
        <v>332070</v>
      </c>
      <c r="C97" s="34">
        <v>289</v>
      </c>
      <c r="D97" s="34" t="s">
        <v>213</v>
      </c>
      <c r="E97" s="34" t="s">
        <v>214</v>
      </c>
      <c r="F97" s="34" t="s">
        <v>756</v>
      </c>
      <c r="G97" s="34" t="s">
        <v>356</v>
      </c>
      <c r="H97" s="34" t="s">
        <v>371</v>
      </c>
      <c r="I97" s="7"/>
      <c r="J97" s="7"/>
      <c r="K97" s="7"/>
      <c r="L97" s="7"/>
      <c r="M97" s="7"/>
      <c r="N97" s="7"/>
      <c r="O97" s="7"/>
      <c r="P97" s="7">
        <v>1.2000000000000002</v>
      </c>
      <c r="Q97" s="7">
        <v>1.8</v>
      </c>
      <c r="R97" s="7"/>
      <c r="S97" s="7"/>
      <c r="T97" s="7"/>
      <c r="U97" s="7"/>
      <c r="V97" s="7">
        <v>3</v>
      </c>
    </row>
    <row r="98" spans="1:22" x14ac:dyDescent="0.25">
      <c r="A98" s="34" t="s">
        <v>757</v>
      </c>
      <c r="B98" s="34">
        <v>332080</v>
      </c>
      <c r="C98" s="34">
        <v>446</v>
      </c>
      <c r="D98" s="34" t="s">
        <v>760</v>
      </c>
      <c r="E98" s="34" t="s">
        <v>758</v>
      </c>
      <c r="F98" s="34" t="s">
        <v>762</v>
      </c>
      <c r="G98" s="34" t="s">
        <v>376</v>
      </c>
      <c r="H98" s="34" t="s">
        <v>371</v>
      </c>
      <c r="I98" s="7"/>
      <c r="J98" s="7"/>
      <c r="K98" s="7"/>
      <c r="L98" s="7"/>
      <c r="M98" s="7"/>
      <c r="N98" s="7"/>
      <c r="O98" s="7"/>
      <c r="P98" s="7"/>
      <c r="Q98" s="7">
        <v>0.94</v>
      </c>
      <c r="R98" s="7"/>
      <c r="S98" s="7"/>
      <c r="T98" s="7">
        <v>0.57000000000000006</v>
      </c>
      <c r="U98" s="7"/>
      <c r="V98" s="7">
        <v>1.51</v>
      </c>
    </row>
    <row r="99" spans="1:22" x14ac:dyDescent="0.25">
      <c r="A99" s="34" t="s">
        <v>757</v>
      </c>
      <c r="B99" s="34">
        <v>332080</v>
      </c>
      <c r="C99" s="34">
        <v>446</v>
      </c>
      <c r="D99" s="34" t="s">
        <v>760</v>
      </c>
      <c r="E99" s="34" t="s">
        <v>758</v>
      </c>
      <c r="F99" s="34" t="s">
        <v>762</v>
      </c>
      <c r="G99" s="34" t="s">
        <v>376</v>
      </c>
      <c r="H99" s="34" t="s">
        <v>364</v>
      </c>
      <c r="I99" s="7"/>
      <c r="J99" s="7"/>
      <c r="K99" s="7"/>
      <c r="L99" s="7"/>
      <c r="M99" s="7"/>
      <c r="N99" s="7"/>
      <c r="O99" s="7"/>
      <c r="P99" s="7"/>
      <c r="Q99" s="7">
        <v>0.47</v>
      </c>
      <c r="R99" s="7"/>
      <c r="S99" s="7"/>
      <c r="T99" s="7"/>
      <c r="U99" s="7"/>
      <c r="V99" s="7">
        <v>0.47</v>
      </c>
    </row>
    <row r="100" spans="1:22" x14ac:dyDescent="0.25">
      <c r="A100" s="34" t="s">
        <v>768</v>
      </c>
      <c r="B100" s="34">
        <v>332090</v>
      </c>
      <c r="C100" s="34">
        <v>407</v>
      </c>
      <c r="D100" s="34" t="s">
        <v>215</v>
      </c>
      <c r="E100" s="34" t="s">
        <v>216</v>
      </c>
      <c r="F100" s="34" t="s">
        <v>771</v>
      </c>
      <c r="G100" s="34" t="s">
        <v>407</v>
      </c>
      <c r="H100" s="34" t="s">
        <v>371</v>
      </c>
      <c r="I100" s="7"/>
      <c r="J100" s="7"/>
      <c r="K100" s="7"/>
      <c r="L100" s="7"/>
      <c r="M100" s="7"/>
      <c r="N100" s="7"/>
      <c r="O100" s="7"/>
      <c r="P100" s="7"/>
      <c r="Q100" s="7">
        <v>0.18</v>
      </c>
      <c r="R100" s="7"/>
      <c r="S100" s="7"/>
      <c r="T100" s="7"/>
      <c r="U100" s="7"/>
      <c r="V100" s="7">
        <v>0.18</v>
      </c>
    </row>
    <row r="101" spans="1:22" x14ac:dyDescent="0.25">
      <c r="A101" s="34" t="s">
        <v>1041</v>
      </c>
      <c r="B101" s="34" t="s">
        <v>1167</v>
      </c>
      <c r="C101" s="34">
        <v>2</v>
      </c>
      <c r="D101" s="34" t="s">
        <v>29</v>
      </c>
      <c r="E101" s="34" t="s">
        <v>46</v>
      </c>
      <c r="F101" s="34" t="s">
        <v>484</v>
      </c>
      <c r="G101" s="34" t="s">
        <v>419</v>
      </c>
      <c r="H101" s="34" t="s">
        <v>371</v>
      </c>
      <c r="I101" s="7"/>
      <c r="J101" s="7"/>
      <c r="K101" s="7"/>
      <c r="L101" s="7"/>
      <c r="M101" s="7"/>
      <c r="N101" s="7"/>
      <c r="O101" s="7"/>
      <c r="P101" s="7">
        <v>2</v>
      </c>
      <c r="Q101" s="7"/>
      <c r="R101" s="7"/>
      <c r="S101" s="7"/>
      <c r="T101" s="7"/>
      <c r="U101" s="7"/>
      <c r="V101" s="7">
        <v>2</v>
      </c>
    </row>
    <row r="102" spans="1:22" x14ac:dyDescent="0.25">
      <c r="A102" s="34" t="s">
        <v>631</v>
      </c>
      <c r="B102" s="34" t="s">
        <v>1167</v>
      </c>
      <c r="C102" s="34">
        <v>16</v>
      </c>
      <c r="D102" s="34" t="s">
        <v>217</v>
      </c>
      <c r="E102" s="34" t="s">
        <v>632</v>
      </c>
      <c r="F102" s="34" t="s">
        <v>635</v>
      </c>
      <c r="G102" s="34" t="s">
        <v>218</v>
      </c>
      <c r="H102" s="34" t="s">
        <v>371</v>
      </c>
      <c r="I102" s="7">
        <v>3</v>
      </c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>
        <v>3</v>
      </c>
    </row>
    <row r="103" spans="1:22" x14ac:dyDescent="0.25">
      <c r="A103" s="34" t="s">
        <v>646</v>
      </c>
      <c r="B103" s="34" t="s">
        <v>1167</v>
      </c>
      <c r="C103" s="34">
        <v>16</v>
      </c>
      <c r="D103" s="34" t="s">
        <v>217</v>
      </c>
      <c r="E103" s="34" t="s">
        <v>647</v>
      </c>
      <c r="F103" s="34" t="s">
        <v>635</v>
      </c>
      <c r="G103" s="34" t="s">
        <v>218</v>
      </c>
      <c r="H103" s="34" t="s">
        <v>371</v>
      </c>
      <c r="I103" s="7"/>
      <c r="J103" s="7"/>
      <c r="K103" s="7"/>
      <c r="L103" s="7"/>
      <c r="M103" s="7">
        <v>2</v>
      </c>
      <c r="N103" s="7"/>
      <c r="O103" s="7"/>
      <c r="P103" s="7"/>
      <c r="Q103" s="7"/>
      <c r="R103" s="7"/>
      <c r="S103" s="7"/>
      <c r="T103" s="7"/>
      <c r="U103" s="7"/>
      <c r="V103" s="7">
        <v>2</v>
      </c>
    </row>
    <row r="104" spans="1:22" x14ac:dyDescent="0.25">
      <c r="A104" s="34" t="s">
        <v>772</v>
      </c>
      <c r="B104" s="34" t="s">
        <v>1167</v>
      </c>
      <c r="C104" s="34">
        <v>16</v>
      </c>
      <c r="D104" s="34" t="s">
        <v>217</v>
      </c>
      <c r="E104" s="34" t="s">
        <v>1272</v>
      </c>
      <c r="F104" s="34" t="s">
        <v>635</v>
      </c>
      <c r="G104" s="34" t="s">
        <v>218</v>
      </c>
      <c r="H104" s="34" t="s">
        <v>371</v>
      </c>
      <c r="I104" s="7"/>
      <c r="J104" s="7"/>
      <c r="K104" s="7"/>
      <c r="L104" s="7"/>
      <c r="M104" s="7"/>
      <c r="N104" s="7"/>
      <c r="O104" s="7"/>
      <c r="P104" s="7"/>
      <c r="Q104" s="7">
        <v>18.3</v>
      </c>
      <c r="R104" s="7"/>
      <c r="S104" s="7"/>
      <c r="T104" s="7"/>
      <c r="U104" s="7"/>
      <c r="V104" s="7">
        <v>18.3</v>
      </c>
    </row>
    <row r="105" spans="1:22" x14ac:dyDescent="0.25">
      <c r="A105" s="34" t="s">
        <v>917</v>
      </c>
      <c r="B105" s="34" t="s">
        <v>1167</v>
      </c>
      <c r="C105" s="34">
        <v>16</v>
      </c>
      <c r="D105" s="34" t="s">
        <v>217</v>
      </c>
      <c r="E105" s="34" t="s">
        <v>1343</v>
      </c>
      <c r="F105" s="34" t="s">
        <v>635</v>
      </c>
      <c r="G105" s="34" t="s">
        <v>218</v>
      </c>
      <c r="H105" s="34" t="s">
        <v>371</v>
      </c>
      <c r="I105" s="7"/>
      <c r="J105" s="7"/>
      <c r="K105" s="7"/>
      <c r="L105" s="7"/>
      <c r="M105" s="7"/>
      <c r="N105" s="7"/>
      <c r="O105" s="7"/>
      <c r="P105" s="7"/>
      <c r="Q105" s="7">
        <v>10</v>
      </c>
      <c r="R105" s="7"/>
      <c r="S105" s="7"/>
      <c r="T105" s="7"/>
      <c r="U105" s="7"/>
      <c r="V105" s="7">
        <v>10</v>
      </c>
    </row>
    <row r="106" spans="1:22" x14ac:dyDescent="0.25">
      <c r="A106" s="34" t="s">
        <v>938</v>
      </c>
      <c r="B106" s="34" t="s">
        <v>1167</v>
      </c>
      <c r="C106" s="34">
        <v>16</v>
      </c>
      <c r="D106" s="34" t="s">
        <v>217</v>
      </c>
      <c r="E106" s="34" t="s">
        <v>939</v>
      </c>
      <c r="F106" s="34" t="s">
        <v>635</v>
      </c>
      <c r="G106" s="34" t="s">
        <v>218</v>
      </c>
      <c r="H106" s="34" t="s">
        <v>371</v>
      </c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>
        <v>9</v>
      </c>
      <c r="U106" s="7"/>
      <c r="V106" s="7">
        <v>9</v>
      </c>
    </row>
    <row r="107" spans="1:22" x14ac:dyDescent="0.25">
      <c r="A107" s="34" t="s">
        <v>965</v>
      </c>
      <c r="B107" s="34" t="s">
        <v>1167</v>
      </c>
      <c r="C107" s="34">
        <v>16</v>
      </c>
      <c r="D107" s="34" t="s">
        <v>217</v>
      </c>
      <c r="E107" s="34" t="s">
        <v>1275</v>
      </c>
      <c r="F107" s="34" t="s">
        <v>635</v>
      </c>
      <c r="G107" s="34" t="s">
        <v>218</v>
      </c>
      <c r="H107" s="34" t="s">
        <v>371</v>
      </c>
      <c r="I107" s="7"/>
      <c r="J107" s="7"/>
      <c r="K107" s="7"/>
      <c r="L107" s="7"/>
      <c r="M107" s="7"/>
      <c r="N107" s="7"/>
      <c r="O107" s="7"/>
      <c r="P107" s="7"/>
      <c r="Q107" s="7">
        <v>0.5</v>
      </c>
      <c r="R107" s="7"/>
      <c r="S107" s="7"/>
      <c r="T107" s="7"/>
      <c r="U107" s="7"/>
      <c r="V107" s="7">
        <v>0.5</v>
      </c>
    </row>
    <row r="108" spans="1:22" x14ac:dyDescent="0.25">
      <c r="A108" s="34" t="s">
        <v>1056</v>
      </c>
      <c r="B108" s="34" t="s">
        <v>1167</v>
      </c>
      <c r="C108" s="34">
        <v>16</v>
      </c>
      <c r="D108" s="34" t="s">
        <v>217</v>
      </c>
      <c r="E108" s="34" t="s">
        <v>1405</v>
      </c>
      <c r="F108" s="34" t="s">
        <v>635</v>
      </c>
      <c r="G108" s="34" t="s">
        <v>218</v>
      </c>
      <c r="H108" s="34" t="s">
        <v>371</v>
      </c>
      <c r="I108" s="7"/>
      <c r="J108" s="7"/>
      <c r="K108" s="7"/>
      <c r="L108" s="7"/>
      <c r="M108" s="7"/>
      <c r="N108" s="7"/>
      <c r="O108" s="7"/>
      <c r="P108" s="7"/>
      <c r="Q108" s="7">
        <v>8.4</v>
      </c>
      <c r="R108" s="7"/>
      <c r="S108" s="7"/>
      <c r="T108" s="7"/>
      <c r="U108" s="7"/>
      <c r="V108" s="7">
        <v>8.4</v>
      </c>
    </row>
    <row r="109" spans="1:22" x14ac:dyDescent="0.25">
      <c r="A109" s="34" t="s">
        <v>1077</v>
      </c>
      <c r="B109" s="34" t="s">
        <v>1167</v>
      </c>
      <c r="C109" s="34">
        <v>16</v>
      </c>
      <c r="D109" s="34" t="s">
        <v>217</v>
      </c>
      <c r="E109" s="34" t="s">
        <v>1078</v>
      </c>
      <c r="F109" s="34" t="s">
        <v>635</v>
      </c>
      <c r="G109" s="34" t="s">
        <v>218</v>
      </c>
      <c r="H109" s="34" t="s">
        <v>371</v>
      </c>
      <c r="I109" s="7"/>
      <c r="J109" s="7"/>
      <c r="K109" s="7"/>
      <c r="L109" s="7"/>
      <c r="M109" s="7"/>
      <c r="N109" s="7"/>
      <c r="O109" s="7"/>
      <c r="P109" s="7">
        <v>33.599999999999994</v>
      </c>
      <c r="Q109" s="7"/>
      <c r="R109" s="7"/>
      <c r="S109" s="7"/>
      <c r="T109" s="7"/>
      <c r="U109" s="7"/>
      <c r="V109" s="7">
        <v>33.599999999999994</v>
      </c>
    </row>
    <row r="110" spans="1:22" x14ac:dyDescent="0.25">
      <c r="A110" s="34" t="s">
        <v>773</v>
      </c>
      <c r="B110" s="34">
        <v>332100</v>
      </c>
      <c r="C110" s="34">
        <v>660</v>
      </c>
      <c r="D110" s="34" t="s">
        <v>220</v>
      </c>
      <c r="E110" s="34" t="s">
        <v>221</v>
      </c>
      <c r="F110" s="34" t="s">
        <v>776</v>
      </c>
      <c r="G110" s="34" t="s">
        <v>536</v>
      </c>
      <c r="H110" s="34" t="s">
        <v>371</v>
      </c>
      <c r="I110" s="7"/>
      <c r="J110" s="7"/>
      <c r="K110" s="7"/>
      <c r="L110" s="7"/>
      <c r="M110" s="7"/>
      <c r="N110" s="7"/>
      <c r="O110" s="7"/>
      <c r="P110" s="7"/>
      <c r="Q110" s="7">
        <v>0.58200000000000007</v>
      </c>
      <c r="R110" s="7"/>
      <c r="S110" s="7"/>
      <c r="T110" s="7">
        <v>0.19</v>
      </c>
      <c r="U110" s="7"/>
      <c r="V110" s="7">
        <v>0.77200000000000002</v>
      </c>
    </row>
    <row r="111" spans="1:22" x14ac:dyDescent="0.25">
      <c r="A111" s="34" t="s">
        <v>788</v>
      </c>
      <c r="B111" s="34">
        <v>332130</v>
      </c>
      <c r="C111" s="34">
        <v>17</v>
      </c>
      <c r="D111" s="34" t="s">
        <v>222</v>
      </c>
      <c r="E111" s="34" t="s">
        <v>223</v>
      </c>
      <c r="F111" s="34" t="s">
        <v>791</v>
      </c>
      <c r="G111" s="34" t="s">
        <v>407</v>
      </c>
      <c r="H111" s="34" t="s">
        <v>371</v>
      </c>
      <c r="I111" s="7">
        <v>1.2</v>
      </c>
      <c r="J111" s="7"/>
      <c r="K111" s="7"/>
      <c r="L111" s="7"/>
      <c r="M111" s="7"/>
      <c r="N111" s="7"/>
      <c r="O111" s="7"/>
      <c r="P111" s="7"/>
      <c r="Q111" s="7">
        <v>11.799999999999999</v>
      </c>
      <c r="R111" s="7">
        <v>0.79999999999999993</v>
      </c>
      <c r="S111" s="7"/>
      <c r="T111" s="7">
        <v>3.3000000000000003</v>
      </c>
      <c r="U111" s="7"/>
      <c r="V111" s="7">
        <v>17.099999999999998</v>
      </c>
    </row>
    <row r="112" spans="1:22" x14ac:dyDescent="0.25">
      <c r="A112" s="34" t="s">
        <v>1137</v>
      </c>
      <c r="B112" s="34" t="s">
        <v>1167</v>
      </c>
      <c r="C112" s="34">
        <v>2</v>
      </c>
      <c r="D112" s="34" t="s">
        <v>29</v>
      </c>
      <c r="E112" s="34" t="s">
        <v>49</v>
      </c>
      <c r="F112" s="34" t="s">
        <v>484</v>
      </c>
      <c r="G112" s="34" t="s">
        <v>419</v>
      </c>
      <c r="H112" s="34" t="s">
        <v>364</v>
      </c>
      <c r="I112" s="7"/>
      <c r="J112" s="7"/>
      <c r="K112" s="7"/>
      <c r="L112" s="7"/>
      <c r="M112" s="7"/>
      <c r="N112" s="7"/>
      <c r="O112" s="7"/>
      <c r="P112" s="7"/>
      <c r="Q112" s="7">
        <v>1</v>
      </c>
      <c r="R112" s="7"/>
      <c r="S112" s="7"/>
      <c r="T112" s="7"/>
      <c r="U112" s="7"/>
      <c r="V112" s="7">
        <v>1</v>
      </c>
    </row>
    <row r="113" spans="1:22" x14ac:dyDescent="0.25">
      <c r="A113" s="34" t="s">
        <v>795</v>
      </c>
      <c r="B113" s="34">
        <v>332140</v>
      </c>
      <c r="C113" s="34">
        <v>687</v>
      </c>
      <c r="D113" s="34" t="s">
        <v>224</v>
      </c>
      <c r="E113" s="34" t="s">
        <v>225</v>
      </c>
      <c r="F113" s="34" t="s">
        <v>798</v>
      </c>
      <c r="G113" s="34" t="s">
        <v>397</v>
      </c>
      <c r="H113" s="34" t="s">
        <v>371</v>
      </c>
      <c r="I113" s="7"/>
      <c r="J113" s="7"/>
      <c r="K113" s="7"/>
      <c r="L113" s="7"/>
      <c r="M113" s="7"/>
      <c r="N113" s="7"/>
      <c r="O113" s="7"/>
      <c r="P113" s="7"/>
      <c r="Q113" s="7">
        <v>6.4000000000000001E-2</v>
      </c>
      <c r="R113" s="7"/>
      <c r="S113" s="7"/>
      <c r="T113" s="7"/>
      <c r="U113" s="7"/>
      <c r="V113" s="7">
        <v>6.4000000000000001E-2</v>
      </c>
    </row>
    <row r="114" spans="1:22" x14ac:dyDescent="0.25">
      <c r="A114" s="34" t="s">
        <v>795</v>
      </c>
      <c r="B114" s="34">
        <v>332140</v>
      </c>
      <c r="C114" s="34">
        <v>687</v>
      </c>
      <c r="D114" s="34" t="s">
        <v>224</v>
      </c>
      <c r="E114" s="34" t="s">
        <v>225</v>
      </c>
      <c r="F114" s="34" t="s">
        <v>798</v>
      </c>
      <c r="G114" s="34" t="s">
        <v>397</v>
      </c>
      <c r="H114" s="34" t="s">
        <v>364</v>
      </c>
      <c r="I114" s="7"/>
      <c r="J114" s="7"/>
      <c r="K114" s="7"/>
      <c r="L114" s="7"/>
      <c r="M114" s="7"/>
      <c r="N114" s="7"/>
      <c r="O114" s="7"/>
      <c r="P114" s="7"/>
      <c r="Q114" s="7">
        <v>7.3999999999999996E-2</v>
      </c>
      <c r="R114" s="7"/>
      <c r="S114" s="7"/>
      <c r="T114" s="7"/>
      <c r="U114" s="7"/>
      <c r="V114" s="7">
        <v>7.3999999999999996E-2</v>
      </c>
    </row>
    <row r="115" spans="1:22" x14ac:dyDescent="0.25">
      <c r="A115" s="34" t="s">
        <v>799</v>
      </c>
      <c r="B115" s="34">
        <v>332150</v>
      </c>
      <c r="C115" s="34">
        <v>281</v>
      </c>
      <c r="D115" s="34" t="s">
        <v>226</v>
      </c>
      <c r="E115" s="34" t="s">
        <v>227</v>
      </c>
      <c r="F115" s="34" t="s">
        <v>802</v>
      </c>
      <c r="G115" s="34" t="s">
        <v>376</v>
      </c>
      <c r="H115" s="34" t="s">
        <v>371</v>
      </c>
      <c r="I115" s="7"/>
      <c r="J115" s="7"/>
      <c r="K115" s="7"/>
      <c r="L115" s="7"/>
      <c r="M115" s="7"/>
      <c r="N115" s="7"/>
      <c r="O115" s="7"/>
      <c r="P115" s="7"/>
      <c r="Q115" s="7">
        <v>0.82</v>
      </c>
      <c r="R115" s="7"/>
      <c r="S115" s="7"/>
      <c r="T115" s="7"/>
      <c r="U115" s="7"/>
      <c r="V115" s="7">
        <v>0.82</v>
      </c>
    </row>
    <row r="116" spans="1:22" x14ac:dyDescent="0.25">
      <c r="A116" s="34" t="s">
        <v>799</v>
      </c>
      <c r="B116" s="34">
        <v>332150</v>
      </c>
      <c r="C116" s="34">
        <v>281</v>
      </c>
      <c r="D116" s="34" t="s">
        <v>226</v>
      </c>
      <c r="E116" s="34" t="s">
        <v>227</v>
      </c>
      <c r="F116" s="34" t="s">
        <v>802</v>
      </c>
      <c r="G116" s="34" t="s">
        <v>376</v>
      </c>
      <c r="H116" s="34" t="s">
        <v>364</v>
      </c>
      <c r="I116" s="7"/>
      <c r="J116" s="7"/>
      <c r="K116" s="7"/>
      <c r="L116" s="7"/>
      <c r="M116" s="7"/>
      <c r="N116" s="7"/>
      <c r="O116" s="7"/>
      <c r="P116" s="7"/>
      <c r="Q116" s="7">
        <v>0.28000000000000003</v>
      </c>
      <c r="R116" s="7"/>
      <c r="S116" s="7"/>
      <c r="T116" s="7"/>
      <c r="U116" s="7"/>
      <c r="V116" s="7">
        <v>0.28000000000000003</v>
      </c>
    </row>
    <row r="117" spans="1:22" x14ac:dyDescent="0.25">
      <c r="A117" s="34" t="s">
        <v>803</v>
      </c>
      <c r="B117" s="34">
        <v>332160</v>
      </c>
      <c r="C117" s="34">
        <v>376</v>
      </c>
      <c r="D117" s="34" t="s">
        <v>228</v>
      </c>
      <c r="E117" s="34" t="s">
        <v>229</v>
      </c>
      <c r="F117" s="34" t="s">
        <v>806</v>
      </c>
      <c r="G117" s="34" t="s">
        <v>376</v>
      </c>
      <c r="H117" s="34" t="s">
        <v>371</v>
      </c>
      <c r="I117" s="7">
        <v>0.29499999999999998</v>
      </c>
      <c r="J117" s="7"/>
      <c r="K117" s="7"/>
      <c r="L117" s="7"/>
      <c r="M117" s="7"/>
      <c r="N117" s="7"/>
      <c r="O117" s="7"/>
      <c r="P117" s="7"/>
      <c r="Q117" s="7">
        <v>0.61</v>
      </c>
      <c r="R117" s="7"/>
      <c r="S117" s="7"/>
      <c r="T117" s="7">
        <v>0.47500000000000003</v>
      </c>
      <c r="U117" s="7"/>
      <c r="V117" s="7">
        <v>1.3800000000000001</v>
      </c>
    </row>
    <row r="118" spans="1:22" x14ac:dyDescent="0.25">
      <c r="A118" s="34" t="s">
        <v>803</v>
      </c>
      <c r="B118" s="34">
        <v>332160</v>
      </c>
      <c r="C118" s="34">
        <v>376</v>
      </c>
      <c r="D118" s="34" t="s">
        <v>228</v>
      </c>
      <c r="E118" s="34" t="s">
        <v>229</v>
      </c>
      <c r="F118" s="34" t="s">
        <v>806</v>
      </c>
      <c r="G118" s="34" t="s">
        <v>376</v>
      </c>
      <c r="H118" s="34" t="s">
        <v>364</v>
      </c>
      <c r="I118" s="7"/>
      <c r="J118" s="7"/>
      <c r="K118" s="7"/>
      <c r="L118" s="7"/>
      <c r="M118" s="7"/>
      <c r="N118" s="7"/>
      <c r="O118" s="7"/>
      <c r="P118" s="7"/>
      <c r="Q118" s="7">
        <v>0.41800000000000004</v>
      </c>
      <c r="R118" s="7"/>
      <c r="S118" s="7"/>
      <c r="T118" s="7"/>
      <c r="U118" s="7"/>
      <c r="V118" s="7">
        <v>0.41800000000000004</v>
      </c>
    </row>
    <row r="119" spans="1:22" x14ac:dyDescent="0.25">
      <c r="A119" s="34" t="s">
        <v>809</v>
      </c>
      <c r="B119" s="34">
        <v>332170</v>
      </c>
      <c r="C119" s="34">
        <v>353</v>
      </c>
      <c r="D119" s="34" t="s">
        <v>230</v>
      </c>
      <c r="E119" s="34" t="s">
        <v>231</v>
      </c>
      <c r="F119" s="34" t="s">
        <v>812</v>
      </c>
      <c r="G119" s="34" t="s">
        <v>218</v>
      </c>
      <c r="H119" s="34" t="s">
        <v>371</v>
      </c>
      <c r="I119" s="7"/>
      <c r="J119" s="7"/>
      <c r="K119" s="7"/>
      <c r="L119" s="7"/>
      <c r="M119" s="7"/>
      <c r="N119" s="7"/>
      <c r="O119" s="7"/>
      <c r="P119" s="7">
        <v>0.47499999999999998</v>
      </c>
      <c r="Q119" s="7"/>
      <c r="R119" s="7"/>
      <c r="S119" s="7"/>
      <c r="T119" s="7"/>
      <c r="U119" s="7"/>
      <c r="V119" s="7">
        <v>0.47499999999999998</v>
      </c>
    </row>
    <row r="120" spans="1:22" x14ac:dyDescent="0.25">
      <c r="A120" s="34" t="s">
        <v>814</v>
      </c>
      <c r="B120" s="34">
        <v>332180</v>
      </c>
      <c r="C120" s="34">
        <v>330</v>
      </c>
      <c r="D120" s="34" t="s">
        <v>232</v>
      </c>
      <c r="E120" s="34" t="s">
        <v>233</v>
      </c>
      <c r="F120" s="34" t="s">
        <v>817</v>
      </c>
      <c r="G120" s="34" t="s">
        <v>536</v>
      </c>
      <c r="H120" s="34" t="s">
        <v>371</v>
      </c>
      <c r="I120" s="7"/>
      <c r="J120" s="7"/>
      <c r="K120" s="7"/>
      <c r="L120" s="7"/>
      <c r="M120" s="7"/>
      <c r="N120" s="7"/>
      <c r="O120" s="7"/>
      <c r="P120" s="7"/>
      <c r="Q120" s="7">
        <v>0.13400000000000001</v>
      </c>
      <c r="R120" s="7"/>
      <c r="S120" s="7"/>
      <c r="T120" s="7"/>
      <c r="U120" s="7"/>
      <c r="V120" s="7">
        <v>0.13400000000000001</v>
      </c>
    </row>
    <row r="121" spans="1:22" x14ac:dyDescent="0.25">
      <c r="A121" s="34" t="s">
        <v>814</v>
      </c>
      <c r="B121" s="34">
        <v>332180</v>
      </c>
      <c r="C121" s="34">
        <v>330</v>
      </c>
      <c r="D121" s="34" t="s">
        <v>232</v>
      </c>
      <c r="E121" s="34" t="s">
        <v>233</v>
      </c>
      <c r="F121" s="34" t="s">
        <v>817</v>
      </c>
      <c r="G121" s="34" t="s">
        <v>536</v>
      </c>
      <c r="H121" s="34" t="s">
        <v>364</v>
      </c>
      <c r="I121" s="7"/>
      <c r="J121" s="7"/>
      <c r="K121" s="7"/>
      <c r="L121" s="7"/>
      <c r="M121" s="7"/>
      <c r="N121" s="7"/>
      <c r="O121" s="7"/>
      <c r="P121" s="7"/>
      <c r="Q121" s="7">
        <v>0.1</v>
      </c>
      <c r="R121" s="7"/>
      <c r="S121" s="7"/>
      <c r="T121" s="7"/>
      <c r="U121" s="7"/>
      <c r="V121" s="7">
        <v>0.1</v>
      </c>
    </row>
    <row r="122" spans="1:22" x14ac:dyDescent="0.25">
      <c r="A122" s="34" t="s">
        <v>818</v>
      </c>
      <c r="B122" s="34">
        <v>332190</v>
      </c>
      <c r="C122" s="34">
        <v>570</v>
      </c>
      <c r="D122" s="34" t="s">
        <v>821</v>
      </c>
      <c r="E122" s="34" t="s">
        <v>819</v>
      </c>
      <c r="F122" s="34" t="s">
        <v>823</v>
      </c>
      <c r="G122" s="34" t="s">
        <v>376</v>
      </c>
      <c r="H122" s="34" t="s">
        <v>364</v>
      </c>
      <c r="I122" s="7"/>
      <c r="J122" s="7"/>
      <c r="K122" s="7"/>
      <c r="L122" s="7"/>
      <c r="M122" s="7"/>
      <c r="N122" s="7"/>
      <c r="O122" s="7"/>
      <c r="P122" s="7"/>
      <c r="Q122" s="7"/>
      <c r="R122" s="7">
        <v>1.2E-2</v>
      </c>
      <c r="S122" s="7"/>
      <c r="T122" s="7"/>
      <c r="U122" s="7"/>
      <c r="V122" s="7">
        <v>1.2E-2</v>
      </c>
    </row>
    <row r="123" spans="1:22" x14ac:dyDescent="0.25">
      <c r="A123" s="34" t="s">
        <v>829</v>
      </c>
      <c r="B123" s="34">
        <v>332210</v>
      </c>
      <c r="C123" s="34">
        <v>321</v>
      </c>
      <c r="D123" s="34" t="s">
        <v>234</v>
      </c>
      <c r="E123" s="34" t="s">
        <v>235</v>
      </c>
      <c r="F123" s="34" t="s">
        <v>832</v>
      </c>
      <c r="G123" s="34" t="s">
        <v>536</v>
      </c>
      <c r="H123" s="34" t="s">
        <v>371</v>
      </c>
      <c r="I123" s="7"/>
      <c r="J123" s="7"/>
      <c r="K123" s="7"/>
      <c r="L123" s="7"/>
      <c r="M123" s="7"/>
      <c r="N123" s="7"/>
      <c r="O123" s="7"/>
      <c r="P123" s="7"/>
      <c r="Q123" s="7">
        <v>0.6</v>
      </c>
      <c r="R123" s="7"/>
      <c r="S123" s="7"/>
      <c r="T123" s="7"/>
      <c r="U123" s="7"/>
      <c r="V123" s="7">
        <v>0.6</v>
      </c>
    </row>
    <row r="124" spans="1:22" x14ac:dyDescent="0.25">
      <c r="A124" s="34" t="s">
        <v>613</v>
      </c>
      <c r="B124" s="34" t="s">
        <v>1167</v>
      </c>
      <c r="C124" s="34">
        <v>18</v>
      </c>
      <c r="D124" s="34" t="s">
        <v>616</v>
      </c>
      <c r="E124" s="34" t="s">
        <v>614</v>
      </c>
      <c r="F124" s="34" t="s">
        <v>362</v>
      </c>
      <c r="G124" s="34" t="s">
        <v>366</v>
      </c>
      <c r="H124" s="34" t="s">
        <v>371</v>
      </c>
      <c r="I124" s="7"/>
      <c r="J124" s="7"/>
      <c r="K124" s="7"/>
      <c r="L124" s="7"/>
      <c r="M124" s="7"/>
      <c r="N124" s="7"/>
      <c r="O124" s="7"/>
      <c r="P124" s="7"/>
      <c r="Q124" s="7">
        <v>170.99999999999997</v>
      </c>
      <c r="R124" s="7"/>
      <c r="S124" s="7"/>
      <c r="T124" s="7"/>
      <c r="U124" s="7"/>
      <c r="V124" s="7">
        <v>170.99999999999997</v>
      </c>
    </row>
    <row r="125" spans="1:22" x14ac:dyDescent="0.25">
      <c r="A125" s="34" t="s">
        <v>838</v>
      </c>
      <c r="B125" s="34">
        <v>332220</v>
      </c>
      <c r="C125" s="34">
        <v>44</v>
      </c>
      <c r="D125" s="34" t="s">
        <v>236</v>
      </c>
      <c r="E125" s="34" t="s">
        <v>237</v>
      </c>
      <c r="F125" s="34" t="s">
        <v>841</v>
      </c>
      <c r="G125" s="34" t="s">
        <v>397</v>
      </c>
      <c r="H125" s="34" t="s">
        <v>371</v>
      </c>
      <c r="I125" s="7"/>
      <c r="J125" s="7"/>
      <c r="K125" s="7"/>
      <c r="L125" s="7"/>
      <c r="M125" s="7"/>
      <c r="N125" s="7"/>
      <c r="O125" s="7"/>
      <c r="P125" s="7"/>
      <c r="Q125" s="7">
        <v>1.6</v>
      </c>
      <c r="R125" s="7"/>
      <c r="S125" s="7"/>
      <c r="T125" s="7"/>
      <c r="U125" s="7"/>
      <c r="V125" s="7">
        <v>1.6</v>
      </c>
    </row>
    <row r="126" spans="1:22" x14ac:dyDescent="0.25">
      <c r="A126" s="34" t="s">
        <v>507</v>
      </c>
      <c r="B126" s="34" t="s">
        <v>1167</v>
      </c>
      <c r="C126" s="34" t="s">
        <v>1167</v>
      </c>
      <c r="D126" s="34" t="s">
        <v>238</v>
      </c>
      <c r="E126" s="34" t="s">
        <v>239</v>
      </c>
      <c r="F126" s="34" t="s">
        <v>510</v>
      </c>
      <c r="G126" s="34" t="s">
        <v>419</v>
      </c>
      <c r="H126" s="34" t="s">
        <v>371</v>
      </c>
      <c r="I126" s="7">
        <v>1</v>
      </c>
      <c r="J126" s="7"/>
      <c r="K126" s="7"/>
      <c r="L126" s="7"/>
      <c r="M126" s="7"/>
      <c r="N126" s="7"/>
      <c r="O126" s="7"/>
      <c r="P126" s="7"/>
      <c r="Q126" s="7">
        <v>3.3</v>
      </c>
      <c r="R126" s="7"/>
      <c r="S126" s="7"/>
      <c r="T126" s="7"/>
      <c r="U126" s="7"/>
      <c r="V126" s="7">
        <v>4.3</v>
      </c>
    </row>
    <row r="127" spans="1:22" x14ac:dyDescent="0.25">
      <c r="A127" s="34" t="s">
        <v>367</v>
      </c>
      <c r="B127" s="34">
        <v>331010</v>
      </c>
      <c r="C127" s="34">
        <v>449</v>
      </c>
      <c r="D127" s="34" t="s">
        <v>10</v>
      </c>
      <c r="E127" s="34" t="s">
        <v>11</v>
      </c>
      <c r="F127" s="34" t="s">
        <v>370</v>
      </c>
      <c r="G127" s="34" t="s">
        <v>218</v>
      </c>
      <c r="H127" s="34" t="s">
        <v>371</v>
      </c>
      <c r="I127" s="7"/>
      <c r="J127" s="7"/>
      <c r="K127" s="7"/>
      <c r="L127" s="7"/>
      <c r="M127" s="7"/>
      <c r="N127" s="7"/>
      <c r="O127" s="7"/>
      <c r="P127" s="7"/>
      <c r="Q127" s="7">
        <v>0.33999999999999997</v>
      </c>
      <c r="R127" s="7"/>
      <c r="S127" s="7"/>
      <c r="T127" s="7"/>
      <c r="U127" s="7"/>
      <c r="V127" s="7">
        <v>0.33999999999999997</v>
      </c>
    </row>
    <row r="128" spans="1:22" x14ac:dyDescent="0.25">
      <c r="A128" s="34" t="s">
        <v>575</v>
      </c>
      <c r="B128" s="34">
        <v>331090</v>
      </c>
      <c r="C128" s="34">
        <v>2</v>
      </c>
      <c r="D128" s="34" t="s">
        <v>29</v>
      </c>
      <c r="E128" s="34" t="s">
        <v>32</v>
      </c>
      <c r="F128" s="34" t="s">
        <v>484</v>
      </c>
      <c r="G128" s="34" t="s">
        <v>419</v>
      </c>
      <c r="H128" s="34" t="s">
        <v>371</v>
      </c>
      <c r="I128" s="7"/>
      <c r="J128" s="7"/>
      <c r="K128" s="7"/>
      <c r="L128" s="7"/>
      <c r="M128" s="7"/>
      <c r="N128" s="7"/>
      <c r="O128" s="7"/>
      <c r="P128" s="7"/>
      <c r="Q128" s="7">
        <v>6.8</v>
      </c>
      <c r="R128" s="7"/>
      <c r="S128" s="7"/>
      <c r="T128" s="7"/>
      <c r="U128" s="7"/>
      <c r="V128" s="7">
        <v>6.8</v>
      </c>
    </row>
    <row r="129" spans="1:22" x14ac:dyDescent="0.25">
      <c r="A129" s="34" t="s">
        <v>527</v>
      </c>
      <c r="B129" s="34" t="s">
        <v>1167</v>
      </c>
      <c r="C129" s="34" t="s">
        <v>1167</v>
      </c>
      <c r="D129" s="34" t="s">
        <v>238</v>
      </c>
      <c r="E129" s="34" t="s">
        <v>240</v>
      </c>
      <c r="F129" s="34" t="s">
        <v>510</v>
      </c>
      <c r="G129" s="34" t="s">
        <v>419</v>
      </c>
      <c r="H129" s="34" t="s">
        <v>371</v>
      </c>
      <c r="I129" s="7"/>
      <c r="J129" s="7"/>
      <c r="K129" s="7"/>
      <c r="L129" s="7"/>
      <c r="M129" s="7"/>
      <c r="N129" s="7"/>
      <c r="O129" s="7"/>
      <c r="P129" s="7">
        <v>1.3</v>
      </c>
      <c r="Q129" s="7"/>
      <c r="R129" s="7"/>
      <c r="S129" s="7"/>
      <c r="T129" s="7"/>
      <c r="U129" s="7"/>
      <c r="V129" s="7">
        <v>1.3</v>
      </c>
    </row>
    <row r="130" spans="1:22" x14ac:dyDescent="0.25">
      <c r="A130" s="34" t="s">
        <v>967</v>
      </c>
      <c r="B130" s="34" t="s">
        <v>1167</v>
      </c>
      <c r="C130" s="34" t="s">
        <v>1167</v>
      </c>
      <c r="D130" s="34" t="s">
        <v>238</v>
      </c>
      <c r="E130" s="34" t="s">
        <v>241</v>
      </c>
      <c r="F130" s="34" t="s">
        <v>510</v>
      </c>
      <c r="G130" s="34" t="s">
        <v>419</v>
      </c>
      <c r="H130" s="34" t="s">
        <v>371</v>
      </c>
      <c r="I130" s="7"/>
      <c r="J130" s="7"/>
      <c r="K130" s="7"/>
      <c r="L130" s="7"/>
      <c r="M130" s="7"/>
      <c r="N130" s="7"/>
      <c r="O130" s="7"/>
      <c r="P130" s="7">
        <v>3.9000000000000004</v>
      </c>
      <c r="Q130" s="7"/>
      <c r="R130" s="7"/>
      <c r="S130" s="7"/>
      <c r="T130" s="7"/>
      <c r="U130" s="7"/>
      <c r="V130" s="7">
        <v>3.9000000000000004</v>
      </c>
    </row>
    <row r="131" spans="1:22" x14ac:dyDescent="0.25">
      <c r="A131" s="34" t="s">
        <v>555</v>
      </c>
      <c r="B131" s="34">
        <v>332230</v>
      </c>
      <c r="C131" s="34">
        <v>343</v>
      </c>
      <c r="D131" s="34" t="s">
        <v>242</v>
      </c>
      <c r="E131" s="34" t="s">
        <v>243</v>
      </c>
      <c r="F131" s="34" t="s">
        <v>558</v>
      </c>
      <c r="G131" s="34" t="s">
        <v>376</v>
      </c>
      <c r="H131" s="34" t="s">
        <v>371</v>
      </c>
      <c r="I131" s="7"/>
      <c r="J131" s="7"/>
      <c r="K131" s="7"/>
      <c r="L131" s="7"/>
      <c r="M131" s="7"/>
      <c r="N131" s="7"/>
      <c r="O131" s="7"/>
      <c r="P131" s="7"/>
      <c r="Q131" s="7">
        <v>0.14200000000000002</v>
      </c>
      <c r="R131" s="7"/>
      <c r="S131" s="7"/>
      <c r="T131" s="7"/>
      <c r="U131" s="7"/>
      <c r="V131" s="7">
        <v>0.14200000000000002</v>
      </c>
    </row>
    <row r="132" spans="1:22" x14ac:dyDescent="0.25">
      <c r="A132" s="34" t="s">
        <v>555</v>
      </c>
      <c r="B132" s="34">
        <v>332230</v>
      </c>
      <c r="C132" s="34">
        <v>343</v>
      </c>
      <c r="D132" s="34" t="s">
        <v>242</v>
      </c>
      <c r="E132" s="34" t="s">
        <v>243</v>
      </c>
      <c r="F132" s="34" t="s">
        <v>558</v>
      </c>
      <c r="G132" s="34" t="s">
        <v>376</v>
      </c>
      <c r="H132" s="34" t="s">
        <v>364</v>
      </c>
      <c r="I132" s="7"/>
      <c r="J132" s="7"/>
      <c r="K132" s="7"/>
      <c r="L132" s="7"/>
      <c r="M132" s="7"/>
      <c r="N132" s="7"/>
      <c r="O132" s="7"/>
      <c r="P132" s="7"/>
      <c r="Q132" s="7">
        <v>3.6999999999999998E-2</v>
      </c>
      <c r="R132" s="7"/>
      <c r="S132" s="7"/>
      <c r="T132" s="7"/>
      <c r="U132" s="7"/>
      <c r="V132" s="7">
        <v>3.6999999999999998E-2</v>
      </c>
    </row>
    <row r="133" spans="1:22" x14ac:dyDescent="0.25">
      <c r="A133" s="34" t="s">
        <v>576</v>
      </c>
      <c r="B133" s="34">
        <v>332240</v>
      </c>
      <c r="C133" s="34">
        <v>343</v>
      </c>
      <c r="D133" s="34" t="s">
        <v>242</v>
      </c>
      <c r="E133" s="34" t="s">
        <v>244</v>
      </c>
      <c r="F133" s="34" t="s">
        <v>578</v>
      </c>
      <c r="G133" s="34" t="s">
        <v>376</v>
      </c>
      <c r="H133" s="34" t="s">
        <v>371</v>
      </c>
      <c r="I133" s="7"/>
      <c r="J133" s="7"/>
      <c r="K133" s="7"/>
      <c r="L133" s="7"/>
      <c r="M133" s="7"/>
      <c r="N133" s="7"/>
      <c r="O133" s="7"/>
      <c r="P133" s="7"/>
      <c r="Q133" s="7">
        <v>0.27400000000000002</v>
      </c>
      <c r="R133" s="7"/>
      <c r="S133" s="7"/>
      <c r="T133" s="7"/>
      <c r="U133" s="7"/>
      <c r="V133" s="7">
        <v>0.27400000000000002</v>
      </c>
    </row>
    <row r="134" spans="1:22" x14ac:dyDescent="0.25">
      <c r="A134" s="34" t="s">
        <v>1029</v>
      </c>
      <c r="B134" s="34">
        <v>332260</v>
      </c>
      <c r="C134" s="34">
        <v>343</v>
      </c>
      <c r="D134" s="34" t="s">
        <v>242</v>
      </c>
      <c r="E134" s="34" t="s">
        <v>246</v>
      </c>
      <c r="F134" s="34" t="s">
        <v>1031</v>
      </c>
      <c r="G134" s="34" t="s">
        <v>376</v>
      </c>
      <c r="H134" s="34" t="s">
        <v>371</v>
      </c>
      <c r="I134" s="7"/>
      <c r="J134" s="7"/>
      <c r="K134" s="7"/>
      <c r="L134" s="7"/>
      <c r="M134" s="7"/>
      <c r="N134" s="7"/>
      <c r="O134" s="7"/>
      <c r="P134" s="7"/>
      <c r="Q134" s="7">
        <v>0.25900000000000001</v>
      </c>
      <c r="R134" s="7"/>
      <c r="S134" s="7"/>
      <c r="T134" s="7"/>
      <c r="U134" s="7"/>
      <c r="V134" s="7">
        <v>0.25900000000000001</v>
      </c>
    </row>
    <row r="135" spans="1:22" x14ac:dyDescent="0.25">
      <c r="A135" s="34" t="s">
        <v>1029</v>
      </c>
      <c r="B135" s="34">
        <v>332260</v>
      </c>
      <c r="C135" s="34">
        <v>343</v>
      </c>
      <c r="D135" s="34" t="s">
        <v>242</v>
      </c>
      <c r="E135" s="34" t="s">
        <v>246</v>
      </c>
      <c r="F135" s="34" t="s">
        <v>1031</v>
      </c>
      <c r="G135" s="34" t="s">
        <v>376</v>
      </c>
      <c r="H135" s="34" t="s">
        <v>364</v>
      </c>
      <c r="I135" s="7"/>
      <c r="J135" s="7"/>
      <c r="K135" s="7"/>
      <c r="L135" s="7"/>
      <c r="M135" s="7"/>
      <c r="N135" s="7"/>
      <c r="O135" s="7"/>
      <c r="P135" s="7"/>
      <c r="Q135" s="7">
        <v>6.4000000000000001E-2</v>
      </c>
      <c r="R135" s="7"/>
      <c r="S135" s="7"/>
      <c r="T135" s="7"/>
      <c r="U135" s="7"/>
      <c r="V135" s="7">
        <v>6.4000000000000001E-2</v>
      </c>
    </row>
    <row r="136" spans="1:22" x14ac:dyDescent="0.25">
      <c r="A136" s="34" t="s">
        <v>1053</v>
      </c>
      <c r="B136" s="34">
        <v>332270</v>
      </c>
      <c r="C136" s="34">
        <v>343</v>
      </c>
      <c r="D136" s="34" t="s">
        <v>242</v>
      </c>
      <c r="E136" s="34" t="s">
        <v>247</v>
      </c>
      <c r="F136" s="34" t="s">
        <v>1055</v>
      </c>
      <c r="G136" s="34" t="s">
        <v>376</v>
      </c>
      <c r="H136" s="34" t="s">
        <v>371</v>
      </c>
      <c r="I136" s="7"/>
      <c r="J136" s="7"/>
      <c r="K136" s="7"/>
      <c r="L136" s="7"/>
      <c r="M136" s="7"/>
      <c r="N136" s="7"/>
      <c r="O136" s="7"/>
      <c r="P136" s="7"/>
      <c r="Q136" s="7">
        <v>0.13800000000000001</v>
      </c>
      <c r="R136" s="7"/>
      <c r="S136" s="7"/>
      <c r="T136" s="7"/>
      <c r="U136" s="7"/>
      <c r="V136" s="7">
        <v>0.13800000000000001</v>
      </c>
    </row>
    <row r="137" spans="1:22" x14ac:dyDescent="0.25">
      <c r="A137" s="34" t="s">
        <v>852</v>
      </c>
      <c r="B137" s="34">
        <v>332280</v>
      </c>
      <c r="C137" s="34">
        <v>22</v>
      </c>
      <c r="D137" s="34" t="s">
        <v>248</v>
      </c>
      <c r="E137" s="34" t="s">
        <v>249</v>
      </c>
      <c r="F137" s="34" t="s">
        <v>855</v>
      </c>
      <c r="G137" s="34" t="s">
        <v>536</v>
      </c>
      <c r="H137" s="34" t="s">
        <v>371</v>
      </c>
      <c r="I137" s="7"/>
      <c r="J137" s="7"/>
      <c r="K137" s="7"/>
      <c r="L137" s="7"/>
      <c r="M137" s="7"/>
      <c r="N137" s="7"/>
      <c r="O137" s="7"/>
      <c r="P137" s="7"/>
      <c r="Q137" s="7">
        <v>16.500000000000004</v>
      </c>
      <c r="R137" s="7"/>
      <c r="S137" s="7"/>
      <c r="T137" s="7"/>
      <c r="U137" s="7"/>
      <c r="V137" s="7">
        <v>16.500000000000004</v>
      </c>
    </row>
    <row r="138" spans="1:22" x14ac:dyDescent="0.25">
      <c r="A138" s="34" t="s">
        <v>856</v>
      </c>
      <c r="B138" s="34">
        <v>332290</v>
      </c>
      <c r="C138" s="34">
        <v>319</v>
      </c>
      <c r="D138" s="34" t="s">
        <v>250</v>
      </c>
      <c r="E138" s="34" t="s">
        <v>251</v>
      </c>
      <c r="F138" s="34" t="s">
        <v>472</v>
      </c>
      <c r="G138" s="34" t="s">
        <v>376</v>
      </c>
      <c r="H138" s="34" t="s">
        <v>371</v>
      </c>
      <c r="I138" s="7"/>
      <c r="J138" s="7"/>
      <c r="K138" s="7"/>
      <c r="L138" s="7"/>
      <c r="M138" s="7"/>
      <c r="N138" s="7"/>
      <c r="O138" s="7"/>
      <c r="P138" s="7"/>
      <c r="Q138" s="7">
        <v>0.25</v>
      </c>
      <c r="R138" s="7"/>
      <c r="S138" s="7"/>
      <c r="T138" s="7"/>
      <c r="U138" s="7"/>
      <c r="V138" s="7">
        <v>0.25</v>
      </c>
    </row>
    <row r="139" spans="1:22" x14ac:dyDescent="0.25">
      <c r="A139" s="34" t="s">
        <v>858</v>
      </c>
      <c r="B139" s="34">
        <v>332300</v>
      </c>
      <c r="C139" s="34">
        <v>625</v>
      </c>
      <c r="D139" s="34" t="s">
        <v>861</v>
      </c>
      <c r="E139" s="34" t="s">
        <v>859</v>
      </c>
      <c r="F139" s="34" t="s">
        <v>863</v>
      </c>
      <c r="G139" s="34" t="s">
        <v>376</v>
      </c>
      <c r="H139" s="34" t="s">
        <v>371</v>
      </c>
      <c r="I139" s="7"/>
      <c r="J139" s="7"/>
      <c r="K139" s="7"/>
      <c r="L139" s="7"/>
      <c r="M139" s="7"/>
      <c r="N139" s="7"/>
      <c r="O139" s="7"/>
      <c r="P139" s="7"/>
      <c r="Q139" s="7">
        <v>0.11700000000000001</v>
      </c>
      <c r="R139" s="7"/>
      <c r="S139" s="7"/>
      <c r="T139" s="7"/>
      <c r="U139" s="7"/>
      <c r="V139" s="7">
        <v>0.11700000000000001</v>
      </c>
    </row>
    <row r="140" spans="1:22" x14ac:dyDescent="0.25">
      <c r="A140" s="34" t="s">
        <v>858</v>
      </c>
      <c r="B140" s="34">
        <v>332300</v>
      </c>
      <c r="C140" s="34">
        <v>625</v>
      </c>
      <c r="D140" s="34" t="s">
        <v>861</v>
      </c>
      <c r="E140" s="34" t="s">
        <v>859</v>
      </c>
      <c r="F140" s="34" t="s">
        <v>863</v>
      </c>
      <c r="G140" s="34" t="s">
        <v>376</v>
      </c>
      <c r="H140" s="34" t="s">
        <v>364</v>
      </c>
      <c r="I140" s="7"/>
      <c r="J140" s="7"/>
      <c r="K140" s="7"/>
      <c r="L140" s="7"/>
      <c r="M140" s="7"/>
      <c r="N140" s="7"/>
      <c r="O140" s="7"/>
      <c r="P140" s="7"/>
      <c r="Q140" s="7">
        <v>0.45</v>
      </c>
      <c r="R140" s="7"/>
      <c r="S140" s="7"/>
      <c r="T140" s="7"/>
      <c r="U140" s="7"/>
      <c r="V140" s="7">
        <v>0.45</v>
      </c>
    </row>
    <row r="141" spans="1:22" x14ac:dyDescent="0.25">
      <c r="A141" s="34" t="s">
        <v>639</v>
      </c>
      <c r="B141" s="34" t="s">
        <v>1167</v>
      </c>
      <c r="C141" s="34">
        <v>2</v>
      </c>
      <c r="D141" s="34" t="s">
        <v>29</v>
      </c>
      <c r="E141" s="34" t="s">
        <v>36</v>
      </c>
      <c r="F141" s="34" t="s">
        <v>484</v>
      </c>
      <c r="G141" s="34" t="s">
        <v>419</v>
      </c>
      <c r="H141" s="34" t="s">
        <v>371</v>
      </c>
      <c r="I141" s="7"/>
      <c r="J141" s="7"/>
      <c r="K141" s="7"/>
      <c r="L141" s="7"/>
      <c r="M141" s="7"/>
      <c r="N141" s="7"/>
      <c r="O141" s="7"/>
      <c r="P141" s="7"/>
      <c r="Q141" s="7">
        <v>1.3</v>
      </c>
      <c r="R141" s="7"/>
      <c r="S141" s="7"/>
      <c r="T141" s="7"/>
      <c r="U141" s="7"/>
      <c r="V141" s="7">
        <v>1.3</v>
      </c>
    </row>
    <row r="142" spans="1:22" x14ac:dyDescent="0.25">
      <c r="A142" s="34" t="s">
        <v>519</v>
      </c>
      <c r="B142" s="34">
        <v>332310</v>
      </c>
      <c r="C142" s="34">
        <v>365</v>
      </c>
      <c r="D142" s="34" t="s">
        <v>252</v>
      </c>
      <c r="E142" s="34" t="s">
        <v>253</v>
      </c>
      <c r="F142" s="34" t="s">
        <v>522</v>
      </c>
      <c r="G142" s="34" t="s">
        <v>376</v>
      </c>
      <c r="H142" s="34" t="s">
        <v>371</v>
      </c>
      <c r="I142" s="7"/>
      <c r="J142" s="7"/>
      <c r="K142" s="7"/>
      <c r="L142" s="7"/>
      <c r="M142" s="7"/>
      <c r="N142" s="7"/>
      <c r="O142" s="7"/>
      <c r="P142" s="7"/>
      <c r="Q142" s="7">
        <v>0.92100000000000004</v>
      </c>
      <c r="R142" s="7"/>
      <c r="S142" s="7"/>
      <c r="T142" s="7">
        <v>0.28500000000000003</v>
      </c>
      <c r="U142" s="7"/>
      <c r="V142" s="7">
        <v>1.206</v>
      </c>
    </row>
    <row r="143" spans="1:22" x14ac:dyDescent="0.25">
      <c r="A143" s="34" t="s">
        <v>934</v>
      </c>
      <c r="B143" s="34">
        <v>332470</v>
      </c>
      <c r="C143" s="34">
        <v>659</v>
      </c>
      <c r="D143" s="34" t="s">
        <v>254</v>
      </c>
      <c r="E143" s="34" t="s">
        <v>255</v>
      </c>
      <c r="F143" s="34" t="s">
        <v>937</v>
      </c>
      <c r="G143" s="34" t="s">
        <v>536</v>
      </c>
      <c r="H143" s="34" t="s">
        <v>371</v>
      </c>
      <c r="I143" s="7"/>
      <c r="J143" s="7"/>
      <c r="K143" s="7"/>
      <c r="L143" s="7"/>
      <c r="M143" s="7"/>
      <c r="N143" s="7"/>
      <c r="O143" s="7"/>
      <c r="P143" s="7"/>
      <c r="Q143" s="7">
        <v>0.47400000000000003</v>
      </c>
      <c r="R143" s="7"/>
      <c r="S143" s="7"/>
      <c r="T143" s="7">
        <v>2.3999999999999997E-2</v>
      </c>
      <c r="U143" s="7"/>
      <c r="V143" s="7">
        <v>0.49800000000000005</v>
      </c>
    </row>
    <row r="144" spans="1:22" x14ac:dyDescent="0.25">
      <c r="A144" s="34" t="s">
        <v>864</v>
      </c>
      <c r="B144" s="34">
        <v>332320</v>
      </c>
      <c r="C144" s="34">
        <v>340</v>
      </c>
      <c r="D144" s="34" t="s">
        <v>256</v>
      </c>
      <c r="E144" s="34" t="s">
        <v>257</v>
      </c>
      <c r="F144" s="34" t="s">
        <v>867</v>
      </c>
      <c r="G144" s="34" t="s">
        <v>356</v>
      </c>
      <c r="H144" s="34" t="s">
        <v>371</v>
      </c>
      <c r="I144" s="7"/>
      <c r="J144" s="7"/>
      <c r="K144" s="7"/>
      <c r="L144" s="7"/>
      <c r="M144" s="7"/>
      <c r="N144" s="7"/>
      <c r="O144" s="7"/>
      <c r="P144" s="7"/>
      <c r="Q144" s="7">
        <v>0.15000000000000002</v>
      </c>
      <c r="R144" s="7"/>
      <c r="S144" s="7"/>
      <c r="T144" s="7"/>
      <c r="U144" s="7"/>
      <c r="V144" s="7">
        <v>0.15000000000000002</v>
      </c>
    </row>
    <row r="145" spans="1:22" x14ac:dyDescent="0.25">
      <c r="A145" s="34" t="s">
        <v>777</v>
      </c>
      <c r="B145" s="34">
        <v>332110</v>
      </c>
      <c r="C145" s="34">
        <v>661</v>
      </c>
      <c r="D145" s="34" t="s">
        <v>258</v>
      </c>
      <c r="E145" s="34" t="s">
        <v>259</v>
      </c>
      <c r="F145" s="34" t="s">
        <v>780</v>
      </c>
      <c r="G145" s="34" t="s">
        <v>536</v>
      </c>
      <c r="H145" s="34" t="s">
        <v>371</v>
      </c>
      <c r="I145" s="7"/>
      <c r="J145" s="7"/>
      <c r="K145" s="7"/>
      <c r="L145" s="7"/>
      <c r="M145" s="7"/>
      <c r="N145" s="7"/>
      <c r="O145" s="7"/>
      <c r="P145" s="7"/>
      <c r="Q145" s="7">
        <v>0.70200000000000007</v>
      </c>
      <c r="R145" s="7"/>
      <c r="S145" s="7"/>
      <c r="T145" s="7"/>
      <c r="U145" s="7"/>
      <c r="V145" s="7">
        <v>0.70200000000000007</v>
      </c>
    </row>
    <row r="146" spans="1:22" x14ac:dyDescent="0.25">
      <c r="A146" s="34" t="s">
        <v>885</v>
      </c>
      <c r="B146" s="34">
        <v>332330</v>
      </c>
      <c r="C146" s="34">
        <v>416</v>
      </c>
      <c r="D146" s="34" t="s">
        <v>260</v>
      </c>
      <c r="E146" s="34" t="s">
        <v>261</v>
      </c>
      <c r="F146" s="34" t="s">
        <v>888</v>
      </c>
      <c r="G146" s="34" t="s">
        <v>397</v>
      </c>
      <c r="H146" s="34" t="s">
        <v>371</v>
      </c>
      <c r="I146" s="7"/>
      <c r="J146" s="7"/>
      <c r="K146" s="7"/>
      <c r="L146" s="7"/>
      <c r="M146" s="7"/>
      <c r="N146" s="7"/>
      <c r="O146" s="7"/>
      <c r="P146" s="7"/>
      <c r="Q146" s="7">
        <v>0.2</v>
      </c>
      <c r="R146" s="7"/>
      <c r="S146" s="7"/>
      <c r="T146" s="7"/>
      <c r="U146" s="7"/>
      <c r="V146" s="7">
        <v>0.2</v>
      </c>
    </row>
    <row r="147" spans="1:22" x14ac:dyDescent="0.25">
      <c r="A147" s="34" t="s">
        <v>885</v>
      </c>
      <c r="B147" s="34">
        <v>332330</v>
      </c>
      <c r="C147" s="34">
        <v>416</v>
      </c>
      <c r="D147" s="34" t="s">
        <v>260</v>
      </c>
      <c r="E147" s="34" t="s">
        <v>261</v>
      </c>
      <c r="F147" s="34" t="s">
        <v>888</v>
      </c>
      <c r="G147" s="34" t="s">
        <v>397</v>
      </c>
      <c r="H147" s="34" t="s">
        <v>364</v>
      </c>
      <c r="I147" s="7"/>
      <c r="J147" s="7"/>
      <c r="K147" s="7"/>
      <c r="L147" s="7"/>
      <c r="M147" s="7"/>
      <c r="N147" s="7"/>
      <c r="O147" s="7"/>
      <c r="P147" s="7"/>
      <c r="Q147" s="7">
        <v>0</v>
      </c>
      <c r="R147" s="7"/>
      <c r="S147" s="7"/>
      <c r="T147" s="7"/>
      <c r="U147" s="7"/>
      <c r="V147" s="7">
        <v>0</v>
      </c>
    </row>
    <row r="148" spans="1:22" x14ac:dyDescent="0.25">
      <c r="A148" s="34" t="s">
        <v>1032</v>
      </c>
      <c r="B148" s="34">
        <v>332340</v>
      </c>
      <c r="C148" s="34">
        <v>150</v>
      </c>
      <c r="D148" s="34" t="s">
        <v>262</v>
      </c>
      <c r="E148" s="34" t="s">
        <v>263</v>
      </c>
      <c r="F148" s="34" t="s">
        <v>1035</v>
      </c>
      <c r="G148" s="34" t="s">
        <v>496</v>
      </c>
      <c r="H148" s="34" t="s">
        <v>371</v>
      </c>
      <c r="I148" s="7"/>
      <c r="J148" s="7"/>
      <c r="K148" s="7"/>
      <c r="L148" s="7"/>
      <c r="M148" s="7"/>
      <c r="N148" s="7"/>
      <c r="O148" s="7"/>
      <c r="P148" s="7"/>
      <c r="Q148" s="7">
        <v>16.599999999999998</v>
      </c>
      <c r="R148" s="7"/>
      <c r="S148" s="7"/>
      <c r="T148" s="7">
        <v>1.8</v>
      </c>
      <c r="U148" s="7"/>
      <c r="V148" s="7">
        <v>18.399999999999999</v>
      </c>
    </row>
    <row r="149" spans="1:22" x14ac:dyDescent="0.25">
      <c r="A149" s="34" t="s">
        <v>408</v>
      </c>
      <c r="B149" s="34">
        <v>332350</v>
      </c>
      <c r="C149" s="34">
        <v>254</v>
      </c>
      <c r="D149" s="34" t="s">
        <v>264</v>
      </c>
      <c r="E149" s="34" t="s">
        <v>265</v>
      </c>
      <c r="F149" s="34" t="s">
        <v>411</v>
      </c>
      <c r="G149" s="34" t="s">
        <v>412</v>
      </c>
      <c r="H149" s="34" t="s">
        <v>371</v>
      </c>
      <c r="I149" s="7"/>
      <c r="J149" s="7"/>
      <c r="K149" s="7"/>
      <c r="L149" s="7"/>
      <c r="M149" s="7"/>
      <c r="N149" s="7"/>
      <c r="O149" s="7"/>
      <c r="P149" s="7"/>
      <c r="Q149" s="7">
        <v>2.6999999999999997</v>
      </c>
      <c r="R149" s="7"/>
      <c r="S149" s="7"/>
      <c r="T149" s="7"/>
      <c r="U149" s="7"/>
      <c r="V149" s="7">
        <v>2.6999999999999997</v>
      </c>
    </row>
    <row r="150" spans="1:22" x14ac:dyDescent="0.25">
      <c r="A150" s="34" t="s">
        <v>443</v>
      </c>
      <c r="B150" s="34">
        <v>332360</v>
      </c>
      <c r="C150" s="34">
        <v>254</v>
      </c>
      <c r="D150" s="34" t="s">
        <v>264</v>
      </c>
      <c r="E150" s="34" t="s">
        <v>266</v>
      </c>
      <c r="F150" s="34" t="s">
        <v>445</v>
      </c>
      <c r="G150" s="34" t="s">
        <v>412</v>
      </c>
      <c r="H150" s="34" t="s">
        <v>371</v>
      </c>
      <c r="I150" s="7"/>
      <c r="J150" s="7"/>
      <c r="K150" s="7"/>
      <c r="L150" s="7"/>
      <c r="M150" s="7"/>
      <c r="N150" s="7"/>
      <c r="O150" s="7"/>
      <c r="P150" s="7"/>
      <c r="Q150" s="7">
        <v>3.2</v>
      </c>
      <c r="R150" s="7"/>
      <c r="S150" s="7"/>
      <c r="T150" s="7"/>
      <c r="U150" s="7"/>
      <c r="V150" s="7">
        <v>3.2</v>
      </c>
    </row>
    <row r="151" spans="1:22" x14ac:dyDescent="0.25">
      <c r="A151" s="34" t="s">
        <v>734</v>
      </c>
      <c r="B151" s="34">
        <v>332370</v>
      </c>
      <c r="C151" s="34">
        <v>254</v>
      </c>
      <c r="D151" s="34" t="s">
        <v>264</v>
      </c>
      <c r="E151" s="34" t="s">
        <v>267</v>
      </c>
      <c r="F151" s="34" t="s">
        <v>736</v>
      </c>
      <c r="G151" s="34" t="s">
        <v>412</v>
      </c>
      <c r="H151" s="34" t="s">
        <v>371</v>
      </c>
      <c r="I151" s="7"/>
      <c r="J151" s="7"/>
      <c r="K151" s="7"/>
      <c r="L151" s="7"/>
      <c r="M151" s="7"/>
      <c r="N151" s="7"/>
      <c r="O151" s="7"/>
      <c r="P151" s="7"/>
      <c r="Q151" s="7">
        <v>2.6</v>
      </c>
      <c r="R151" s="7"/>
      <c r="S151" s="7"/>
      <c r="T151" s="7"/>
      <c r="U151" s="7"/>
      <c r="V151" s="7">
        <v>2.6</v>
      </c>
    </row>
    <row r="152" spans="1:22" x14ac:dyDescent="0.25">
      <c r="A152" s="34" t="s">
        <v>904</v>
      </c>
      <c r="B152" s="34">
        <v>332380</v>
      </c>
      <c r="C152" s="34">
        <v>254</v>
      </c>
      <c r="D152" s="34" t="s">
        <v>264</v>
      </c>
      <c r="E152" s="34" t="s">
        <v>268</v>
      </c>
      <c r="F152" s="34" t="s">
        <v>906</v>
      </c>
      <c r="G152" s="34" t="s">
        <v>412</v>
      </c>
      <c r="H152" s="34" t="s">
        <v>371</v>
      </c>
      <c r="I152" s="7"/>
      <c r="J152" s="7"/>
      <c r="K152" s="7"/>
      <c r="L152" s="7"/>
      <c r="M152" s="7"/>
      <c r="N152" s="7"/>
      <c r="O152" s="7"/>
      <c r="P152" s="7"/>
      <c r="Q152" s="7">
        <v>4.4000000000000004</v>
      </c>
      <c r="R152" s="7"/>
      <c r="S152" s="7"/>
      <c r="T152" s="7"/>
      <c r="U152" s="7"/>
      <c r="V152" s="7">
        <v>4.4000000000000004</v>
      </c>
    </row>
    <row r="153" spans="1:22" x14ac:dyDescent="0.25">
      <c r="A153" s="34" t="s">
        <v>687</v>
      </c>
      <c r="B153" s="34">
        <v>331120</v>
      </c>
      <c r="C153" s="34">
        <v>2</v>
      </c>
      <c r="D153" s="34" t="s">
        <v>29</v>
      </c>
      <c r="E153" s="34" t="s">
        <v>37</v>
      </c>
      <c r="F153" s="34" t="s">
        <v>547</v>
      </c>
      <c r="G153" s="34" t="s">
        <v>419</v>
      </c>
      <c r="H153" s="34" t="s">
        <v>371</v>
      </c>
      <c r="I153" s="7"/>
      <c r="J153" s="7"/>
      <c r="K153" s="7"/>
      <c r="L153" s="7"/>
      <c r="M153" s="7"/>
      <c r="N153" s="7"/>
      <c r="O153" s="7"/>
      <c r="P153" s="7"/>
      <c r="Q153" s="7">
        <v>9.42</v>
      </c>
      <c r="R153" s="7"/>
      <c r="S153" s="7"/>
      <c r="T153" s="7"/>
      <c r="U153" s="7"/>
      <c r="V153" s="7">
        <v>9.42</v>
      </c>
    </row>
    <row r="154" spans="1:22" x14ac:dyDescent="0.25">
      <c r="A154" s="34" t="s">
        <v>687</v>
      </c>
      <c r="B154" s="34">
        <v>331120</v>
      </c>
      <c r="C154" s="34">
        <v>2</v>
      </c>
      <c r="D154" s="34" t="s">
        <v>29</v>
      </c>
      <c r="E154" s="34" t="s">
        <v>37</v>
      </c>
      <c r="F154" s="34" t="s">
        <v>547</v>
      </c>
      <c r="G154" s="34" t="s">
        <v>419</v>
      </c>
      <c r="H154" s="34" t="s">
        <v>364</v>
      </c>
      <c r="I154" s="7"/>
      <c r="J154" s="7"/>
      <c r="K154" s="7"/>
      <c r="L154" s="7"/>
      <c r="M154" s="7"/>
      <c r="N154" s="7"/>
      <c r="O154" s="7"/>
      <c r="P154" s="7"/>
      <c r="Q154" s="7">
        <v>0.6</v>
      </c>
      <c r="R154" s="7"/>
      <c r="S154" s="7"/>
      <c r="T154" s="7"/>
      <c r="U154" s="7"/>
      <c r="V154" s="7">
        <v>0.6</v>
      </c>
    </row>
    <row r="155" spans="1:22" x14ac:dyDescent="0.25">
      <c r="A155" s="34" t="s">
        <v>951</v>
      </c>
      <c r="B155" s="34">
        <v>332390</v>
      </c>
      <c r="C155" s="34">
        <v>254</v>
      </c>
      <c r="D155" s="34" t="s">
        <v>264</v>
      </c>
      <c r="E155" s="34" t="s">
        <v>269</v>
      </c>
      <c r="F155" s="34" t="s">
        <v>953</v>
      </c>
      <c r="G155" s="34" t="s">
        <v>412</v>
      </c>
      <c r="H155" s="34" t="s">
        <v>371</v>
      </c>
      <c r="I155" s="7"/>
      <c r="J155" s="7"/>
      <c r="K155" s="7"/>
      <c r="L155" s="7"/>
      <c r="M155" s="7"/>
      <c r="N155" s="7"/>
      <c r="O155" s="7"/>
      <c r="P155" s="7"/>
      <c r="Q155" s="7">
        <v>3.1</v>
      </c>
      <c r="R155" s="7"/>
      <c r="S155" s="7"/>
      <c r="T155" s="7"/>
      <c r="U155" s="7"/>
      <c r="V155" s="7">
        <v>3.1</v>
      </c>
    </row>
    <row r="156" spans="1:22" x14ac:dyDescent="0.25">
      <c r="A156" s="34" t="s">
        <v>954</v>
      </c>
      <c r="B156" s="34">
        <v>332400</v>
      </c>
      <c r="C156" s="34">
        <v>254</v>
      </c>
      <c r="D156" s="34" t="s">
        <v>264</v>
      </c>
      <c r="E156" s="34" t="s">
        <v>270</v>
      </c>
      <c r="F156" s="34" t="s">
        <v>956</v>
      </c>
      <c r="G156" s="34" t="s">
        <v>412</v>
      </c>
      <c r="H156" s="34" t="s">
        <v>371</v>
      </c>
      <c r="I156" s="7"/>
      <c r="J156" s="7"/>
      <c r="K156" s="7"/>
      <c r="L156" s="7"/>
      <c r="M156" s="7"/>
      <c r="N156" s="7"/>
      <c r="O156" s="7"/>
      <c r="P156" s="7"/>
      <c r="Q156" s="7">
        <v>2.4</v>
      </c>
      <c r="R156" s="7"/>
      <c r="S156" s="7"/>
      <c r="T156" s="7"/>
      <c r="U156" s="7"/>
      <c r="V156" s="7">
        <v>2.4</v>
      </c>
    </row>
    <row r="157" spans="1:22" x14ac:dyDescent="0.25">
      <c r="A157" s="34" t="s">
        <v>1138</v>
      </c>
      <c r="B157" s="34">
        <v>332410</v>
      </c>
      <c r="C157" s="34">
        <v>254</v>
      </c>
      <c r="D157" s="34" t="s">
        <v>264</v>
      </c>
      <c r="E157" s="34" t="s">
        <v>271</v>
      </c>
      <c r="F157" s="34" t="s">
        <v>1140</v>
      </c>
      <c r="G157" s="34" t="s">
        <v>412</v>
      </c>
      <c r="H157" s="34" t="s">
        <v>371</v>
      </c>
      <c r="I157" s="7"/>
      <c r="J157" s="7"/>
      <c r="K157" s="7"/>
      <c r="L157" s="7"/>
      <c r="M157" s="7"/>
      <c r="N157" s="7"/>
      <c r="O157" s="7"/>
      <c r="P157" s="7"/>
      <c r="Q157" s="7">
        <v>3</v>
      </c>
      <c r="R157" s="7"/>
      <c r="S157" s="7"/>
      <c r="T157" s="7"/>
      <c r="U157" s="7"/>
      <c r="V157" s="7">
        <v>3</v>
      </c>
    </row>
    <row r="158" spans="1:22" x14ac:dyDescent="0.25">
      <c r="A158" s="34" t="s">
        <v>910</v>
      </c>
      <c r="B158" s="34">
        <v>332420</v>
      </c>
      <c r="C158" s="34">
        <v>408</v>
      </c>
      <c r="D158" s="34" t="s">
        <v>272</v>
      </c>
      <c r="E158" s="34" t="s">
        <v>273</v>
      </c>
      <c r="F158" s="34" t="s">
        <v>913</v>
      </c>
      <c r="G158" s="34" t="s">
        <v>376</v>
      </c>
      <c r="H158" s="34" t="s">
        <v>371</v>
      </c>
      <c r="I158" s="7"/>
      <c r="J158" s="7"/>
      <c r="K158" s="7"/>
      <c r="L158" s="7"/>
      <c r="M158" s="7"/>
      <c r="N158" s="7"/>
      <c r="O158" s="7"/>
      <c r="P158" s="7"/>
      <c r="Q158" s="7">
        <v>0.84</v>
      </c>
      <c r="R158" s="7"/>
      <c r="S158" s="7"/>
      <c r="T158" s="7"/>
      <c r="U158" s="7"/>
      <c r="V158" s="7">
        <v>0.84</v>
      </c>
    </row>
    <row r="159" spans="1:22" x14ac:dyDescent="0.25">
      <c r="A159" s="34" t="s">
        <v>910</v>
      </c>
      <c r="B159" s="34">
        <v>332420</v>
      </c>
      <c r="C159" s="34">
        <v>408</v>
      </c>
      <c r="D159" s="34" t="s">
        <v>272</v>
      </c>
      <c r="E159" s="34" t="s">
        <v>273</v>
      </c>
      <c r="F159" s="34" t="s">
        <v>913</v>
      </c>
      <c r="G159" s="34" t="s">
        <v>376</v>
      </c>
      <c r="H159" s="34" t="s">
        <v>364</v>
      </c>
      <c r="I159" s="7"/>
      <c r="J159" s="7"/>
      <c r="K159" s="7"/>
      <c r="L159" s="7"/>
      <c r="M159" s="7"/>
      <c r="N159" s="7"/>
      <c r="O159" s="7"/>
      <c r="P159" s="7"/>
      <c r="Q159" s="7">
        <v>0.84</v>
      </c>
      <c r="R159" s="7"/>
      <c r="S159" s="7"/>
      <c r="T159" s="7"/>
      <c r="U159" s="7"/>
      <c r="V159" s="7">
        <v>0.84</v>
      </c>
    </row>
    <row r="160" spans="1:22" x14ac:dyDescent="0.25">
      <c r="A160" s="34" t="s">
        <v>588</v>
      </c>
      <c r="B160" s="34">
        <v>332430</v>
      </c>
      <c r="C160" s="34">
        <v>45</v>
      </c>
      <c r="D160" s="34" t="s">
        <v>274</v>
      </c>
      <c r="E160" s="34" t="s">
        <v>275</v>
      </c>
      <c r="F160" s="34" t="s">
        <v>591</v>
      </c>
      <c r="G160" s="34" t="s">
        <v>536</v>
      </c>
      <c r="H160" s="34" t="s">
        <v>371</v>
      </c>
      <c r="I160" s="7"/>
      <c r="J160" s="7"/>
      <c r="K160" s="7"/>
      <c r="L160" s="7"/>
      <c r="M160" s="7"/>
      <c r="N160" s="7"/>
      <c r="O160" s="7"/>
      <c r="P160" s="7"/>
      <c r="Q160" s="7">
        <v>11</v>
      </c>
      <c r="R160" s="7"/>
      <c r="S160" s="7"/>
      <c r="T160" s="7"/>
      <c r="U160" s="7"/>
      <c r="V160" s="7">
        <v>11</v>
      </c>
    </row>
    <row r="161" spans="1:22" x14ac:dyDescent="0.25">
      <c r="A161" s="34" t="s">
        <v>922</v>
      </c>
      <c r="B161" s="34">
        <v>332440</v>
      </c>
      <c r="C161" s="34">
        <v>357</v>
      </c>
      <c r="D161" s="34" t="s">
        <v>276</v>
      </c>
      <c r="E161" s="34" t="s">
        <v>277</v>
      </c>
      <c r="F161" s="34" t="s">
        <v>925</v>
      </c>
      <c r="G161" s="34" t="s">
        <v>218</v>
      </c>
      <c r="H161" s="34" t="s">
        <v>371</v>
      </c>
      <c r="I161" s="7"/>
      <c r="J161" s="7"/>
      <c r="K161" s="7"/>
      <c r="L161" s="7"/>
      <c r="M161" s="7"/>
      <c r="N161" s="7"/>
      <c r="O161" s="7"/>
      <c r="P161" s="7">
        <v>0.125</v>
      </c>
      <c r="Q161" s="7">
        <v>0.33600000000000002</v>
      </c>
      <c r="R161" s="7"/>
      <c r="S161" s="7"/>
      <c r="T161" s="7"/>
      <c r="U161" s="7"/>
      <c r="V161" s="7">
        <v>0.46100000000000002</v>
      </c>
    </row>
    <row r="162" spans="1:22" x14ac:dyDescent="0.25">
      <c r="A162" s="34" t="s">
        <v>926</v>
      </c>
      <c r="B162" s="34">
        <v>332450</v>
      </c>
      <c r="C162" s="34">
        <v>662</v>
      </c>
      <c r="D162" s="34" t="s">
        <v>278</v>
      </c>
      <c r="E162" s="34" t="s">
        <v>279</v>
      </c>
      <c r="F162" s="34" t="s">
        <v>929</v>
      </c>
      <c r="G162" s="34" t="s">
        <v>536</v>
      </c>
      <c r="H162" s="34" t="s">
        <v>371</v>
      </c>
      <c r="I162" s="7"/>
      <c r="J162" s="7"/>
      <c r="K162" s="7"/>
      <c r="L162" s="7"/>
      <c r="M162" s="7"/>
      <c r="N162" s="7"/>
      <c r="O162" s="7"/>
      <c r="P162" s="7"/>
      <c r="Q162" s="7">
        <v>9.5000000000000001E-2</v>
      </c>
      <c r="R162" s="7"/>
      <c r="S162" s="7"/>
      <c r="T162" s="7"/>
      <c r="U162" s="7"/>
      <c r="V162" s="7">
        <v>9.5000000000000001E-2</v>
      </c>
    </row>
    <row r="163" spans="1:22" x14ac:dyDescent="0.25">
      <c r="A163" s="34" t="s">
        <v>926</v>
      </c>
      <c r="B163" s="34">
        <v>332450</v>
      </c>
      <c r="C163" s="34">
        <v>662</v>
      </c>
      <c r="D163" s="34" t="s">
        <v>278</v>
      </c>
      <c r="E163" s="34" t="s">
        <v>279</v>
      </c>
      <c r="F163" s="34" t="s">
        <v>929</v>
      </c>
      <c r="G163" s="34" t="s">
        <v>536</v>
      </c>
      <c r="H163" s="34" t="s">
        <v>364</v>
      </c>
      <c r="I163" s="7"/>
      <c r="J163" s="7"/>
      <c r="K163" s="7"/>
      <c r="L163" s="7"/>
      <c r="M163" s="7"/>
      <c r="N163" s="7"/>
      <c r="O163" s="7"/>
      <c r="P163" s="7"/>
      <c r="Q163" s="7">
        <v>0.124</v>
      </c>
      <c r="R163" s="7"/>
      <c r="S163" s="7"/>
      <c r="T163" s="7"/>
      <c r="U163" s="7"/>
      <c r="V163" s="7">
        <v>0.124</v>
      </c>
    </row>
    <row r="164" spans="1:22" x14ac:dyDescent="0.25">
      <c r="A164" s="34" t="s">
        <v>930</v>
      </c>
      <c r="B164" s="34">
        <v>332460</v>
      </c>
      <c r="C164" s="34">
        <v>24</v>
      </c>
      <c r="D164" s="34" t="s">
        <v>280</v>
      </c>
      <c r="E164" s="34" t="s">
        <v>281</v>
      </c>
      <c r="F164" s="34" t="s">
        <v>933</v>
      </c>
      <c r="G164" s="34" t="s">
        <v>419</v>
      </c>
      <c r="H164" s="34" t="s">
        <v>371</v>
      </c>
      <c r="I164" s="7"/>
      <c r="J164" s="7"/>
      <c r="K164" s="7"/>
      <c r="L164" s="7"/>
      <c r="M164" s="7"/>
      <c r="N164" s="7"/>
      <c r="O164" s="7"/>
      <c r="P164" s="7">
        <v>1.4</v>
      </c>
      <c r="Q164" s="7">
        <v>1</v>
      </c>
      <c r="R164" s="7"/>
      <c r="S164" s="7"/>
      <c r="T164" s="7"/>
      <c r="U164" s="7"/>
      <c r="V164" s="7">
        <v>2.4</v>
      </c>
    </row>
    <row r="165" spans="1:22" x14ac:dyDescent="0.25">
      <c r="A165" s="34" t="s">
        <v>485</v>
      </c>
      <c r="B165" s="34" t="s">
        <v>1167</v>
      </c>
      <c r="C165" s="34">
        <v>212</v>
      </c>
      <c r="D165" s="34" t="s">
        <v>282</v>
      </c>
      <c r="E165" s="34" t="s">
        <v>283</v>
      </c>
      <c r="F165" s="34" t="s">
        <v>465</v>
      </c>
      <c r="G165" s="34" t="s">
        <v>419</v>
      </c>
      <c r="H165" s="34" t="s">
        <v>371</v>
      </c>
      <c r="I165" s="7"/>
      <c r="J165" s="7"/>
      <c r="K165" s="7"/>
      <c r="L165" s="7"/>
      <c r="M165" s="7"/>
      <c r="N165" s="7"/>
      <c r="O165" s="7"/>
      <c r="P165" s="7">
        <v>1.6</v>
      </c>
      <c r="Q165" s="7">
        <v>12.899999999999999</v>
      </c>
      <c r="R165" s="7"/>
      <c r="S165" s="7"/>
      <c r="T165" s="7"/>
      <c r="U165" s="7"/>
      <c r="V165" s="7">
        <v>14.499999999999998</v>
      </c>
    </row>
    <row r="166" spans="1:22" x14ac:dyDescent="0.25">
      <c r="A166" s="34" t="s">
        <v>715</v>
      </c>
      <c r="B166" s="34">
        <v>331150</v>
      </c>
      <c r="C166" s="34">
        <v>2</v>
      </c>
      <c r="D166" s="34" t="s">
        <v>29</v>
      </c>
      <c r="E166" s="34" t="s">
        <v>41</v>
      </c>
      <c r="F166" s="34" t="s">
        <v>484</v>
      </c>
      <c r="G166" s="34" t="s">
        <v>419</v>
      </c>
      <c r="H166" s="34" t="s">
        <v>371</v>
      </c>
      <c r="I166" s="7"/>
      <c r="J166" s="7"/>
      <c r="K166" s="7"/>
      <c r="L166" s="7"/>
      <c r="M166" s="7"/>
      <c r="N166" s="7"/>
      <c r="O166" s="7"/>
      <c r="P166" s="7"/>
      <c r="Q166" s="7">
        <v>1.4450000000000001</v>
      </c>
      <c r="R166" s="7"/>
      <c r="S166" s="7"/>
      <c r="T166" s="7"/>
      <c r="U166" s="7"/>
      <c r="V166" s="7">
        <v>1.4450000000000001</v>
      </c>
    </row>
    <row r="167" spans="1:22" x14ac:dyDescent="0.25">
      <c r="A167" s="34" t="s">
        <v>940</v>
      </c>
      <c r="B167" s="34">
        <v>332480</v>
      </c>
      <c r="C167" s="34">
        <v>425</v>
      </c>
      <c r="D167" s="34" t="s">
        <v>284</v>
      </c>
      <c r="E167" s="34" t="s">
        <v>285</v>
      </c>
      <c r="F167" s="34" t="s">
        <v>943</v>
      </c>
      <c r="G167" s="34" t="s">
        <v>536</v>
      </c>
      <c r="H167" s="34" t="s">
        <v>371</v>
      </c>
      <c r="I167" s="7"/>
      <c r="J167" s="7"/>
      <c r="K167" s="7"/>
      <c r="L167" s="7"/>
      <c r="M167" s="7"/>
      <c r="N167" s="7"/>
      <c r="O167" s="7"/>
      <c r="P167" s="7"/>
      <c r="Q167" s="7">
        <v>0.19800000000000001</v>
      </c>
      <c r="R167" s="7"/>
      <c r="S167" s="7"/>
      <c r="T167" s="7"/>
      <c r="U167" s="7"/>
      <c r="V167" s="7">
        <v>0.19800000000000001</v>
      </c>
    </row>
    <row r="168" spans="1:22" x14ac:dyDescent="0.25">
      <c r="A168" s="34" t="s">
        <v>940</v>
      </c>
      <c r="B168" s="34">
        <v>332480</v>
      </c>
      <c r="C168" s="34">
        <v>425</v>
      </c>
      <c r="D168" s="34" t="s">
        <v>284</v>
      </c>
      <c r="E168" s="34" t="s">
        <v>285</v>
      </c>
      <c r="F168" s="34" t="s">
        <v>943</v>
      </c>
      <c r="G168" s="34" t="s">
        <v>536</v>
      </c>
      <c r="H168" s="34" t="s">
        <v>364</v>
      </c>
      <c r="I168" s="7"/>
      <c r="J168" s="7"/>
      <c r="K168" s="7"/>
      <c r="L168" s="7"/>
      <c r="M168" s="7"/>
      <c r="N168" s="7"/>
      <c r="O168" s="7"/>
      <c r="P168" s="7"/>
      <c r="Q168" s="7">
        <v>9.9000000000000005E-2</v>
      </c>
      <c r="R168" s="7"/>
      <c r="S168" s="7"/>
      <c r="T168" s="7">
        <v>0.2</v>
      </c>
      <c r="U168" s="7"/>
      <c r="V168" s="7">
        <v>0.29900000000000004</v>
      </c>
    </row>
    <row r="169" spans="1:22" x14ac:dyDescent="0.25">
      <c r="A169" s="34" t="s">
        <v>947</v>
      </c>
      <c r="B169" s="34">
        <v>332490</v>
      </c>
      <c r="C169" s="34">
        <v>0</v>
      </c>
      <c r="D169" s="34" t="s">
        <v>286</v>
      </c>
      <c r="E169" s="34" t="s">
        <v>287</v>
      </c>
      <c r="F169" s="34" t="s">
        <v>950</v>
      </c>
      <c r="G169" s="34" t="s">
        <v>376</v>
      </c>
      <c r="H169" s="34" t="s">
        <v>371</v>
      </c>
      <c r="I169" s="7"/>
      <c r="J169" s="7"/>
      <c r="K169" s="7"/>
      <c r="L169" s="7"/>
      <c r="M169" s="7"/>
      <c r="N169" s="7"/>
      <c r="O169" s="7"/>
      <c r="P169" s="7"/>
      <c r="Q169" s="7">
        <v>5.5E-2</v>
      </c>
      <c r="R169" s="7"/>
      <c r="S169" s="7"/>
      <c r="T169" s="7"/>
      <c r="U169" s="7"/>
      <c r="V169" s="7">
        <v>5.5E-2</v>
      </c>
    </row>
    <row r="170" spans="1:22" x14ac:dyDescent="0.25">
      <c r="A170" s="34" t="s">
        <v>947</v>
      </c>
      <c r="B170" s="34">
        <v>332490</v>
      </c>
      <c r="C170" s="34" t="s">
        <v>1167</v>
      </c>
      <c r="D170" s="34" t="s">
        <v>286</v>
      </c>
      <c r="E170" s="34" t="s">
        <v>287</v>
      </c>
      <c r="F170" s="34" t="s">
        <v>950</v>
      </c>
      <c r="G170" s="34" t="s">
        <v>376</v>
      </c>
      <c r="H170" s="34" t="s">
        <v>364</v>
      </c>
      <c r="I170" s="7"/>
      <c r="J170" s="7"/>
      <c r="K170" s="7"/>
      <c r="L170" s="7"/>
      <c r="M170" s="7"/>
      <c r="N170" s="7"/>
      <c r="O170" s="7"/>
      <c r="P170" s="7"/>
      <c r="Q170" s="7">
        <v>6.5000000000000002E-2</v>
      </c>
      <c r="R170" s="7"/>
      <c r="S170" s="7"/>
      <c r="T170" s="7"/>
      <c r="U170" s="7"/>
      <c r="V170" s="7">
        <v>6.5000000000000002E-2</v>
      </c>
    </row>
    <row r="171" spans="1:22" x14ac:dyDescent="0.25">
      <c r="A171" s="34" t="s">
        <v>961</v>
      </c>
      <c r="B171" s="34">
        <v>332500</v>
      </c>
      <c r="C171" s="34">
        <v>399</v>
      </c>
      <c r="D171" s="34" t="s">
        <v>288</v>
      </c>
      <c r="E171" s="34" t="s">
        <v>289</v>
      </c>
      <c r="F171" s="34" t="s">
        <v>964</v>
      </c>
      <c r="G171" s="34" t="s">
        <v>536</v>
      </c>
      <c r="H171" s="34" t="s">
        <v>371</v>
      </c>
      <c r="I171" s="7"/>
      <c r="J171" s="7"/>
      <c r="K171" s="7"/>
      <c r="L171" s="7"/>
      <c r="M171" s="7"/>
      <c r="N171" s="7"/>
      <c r="O171" s="7"/>
      <c r="P171" s="7"/>
      <c r="Q171" s="7">
        <v>0.70200000000000007</v>
      </c>
      <c r="R171" s="7"/>
      <c r="S171" s="7"/>
      <c r="T171" s="7"/>
      <c r="U171" s="7"/>
      <c r="V171" s="7">
        <v>0.70200000000000007</v>
      </c>
    </row>
    <row r="172" spans="1:22" x14ac:dyDescent="0.25">
      <c r="A172" s="34" t="s">
        <v>781</v>
      </c>
      <c r="B172" s="34">
        <v>332510</v>
      </c>
      <c r="C172" s="34">
        <v>395</v>
      </c>
      <c r="D172" s="34" t="s">
        <v>290</v>
      </c>
      <c r="E172" s="34" t="s">
        <v>291</v>
      </c>
      <c r="F172" s="34" t="s">
        <v>784</v>
      </c>
      <c r="G172" s="34" t="s">
        <v>376</v>
      </c>
      <c r="H172" s="34" t="s">
        <v>371</v>
      </c>
      <c r="I172" s="7">
        <v>0.29499999999999998</v>
      </c>
      <c r="J172" s="7"/>
      <c r="K172" s="7"/>
      <c r="L172" s="7"/>
      <c r="M172" s="7"/>
      <c r="N172" s="7"/>
      <c r="O172" s="7"/>
      <c r="P172" s="7"/>
      <c r="Q172" s="7">
        <v>1.2999999999999998</v>
      </c>
      <c r="R172" s="7"/>
      <c r="S172" s="7"/>
      <c r="T172" s="7">
        <v>0.47500000000000003</v>
      </c>
      <c r="U172" s="7"/>
      <c r="V172" s="7">
        <v>2.0699999999999998</v>
      </c>
    </row>
    <row r="173" spans="1:22" x14ac:dyDescent="0.25">
      <c r="A173" s="34" t="s">
        <v>781</v>
      </c>
      <c r="B173" s="34">
        <v>332510</v>
      </c>
      <c r="C173" s="34">
        <v>395</v>
      </c>
      <c r="D173" s="34" t="s">
        <v>290</v>
      </c>
      <c r="E173" s="34" t="s">
        <v>291</v>
      </c>
      <c r="F173" s="34" t="s">
        <v>784</v>
      </c>
      <c r="G173" s="34" t="s">
        <v>376</v>
      </c>
      <c r="H173" s="34" t="s">
        <v>364</v>
      </c>
      <c r="I173" s="7"/>
      <c r="J173" s="7"/>
      <c r="K173" s="7"/>
      <c r="L173" s="7"/>
      <c r="M173" s="7"/>
      <c r="N173" s="7"/>
      <c r="O173" s="7"/>
      <c r="P173" s="7"/>
      <c r="Q173" s="7">
        <v>0.55000000000000004</v>
      </c>
      <c r="R173" s="7"/>
      <c r="S173" s="7"/>
      <c r="T173" s="7"/>
      <c r="U173" s="7"/>
      <c r="V173" s="7">
        <v>0.55000000000000004</v>
      </c>
    </row>
    <row r="174" spans="1:22" x14ac:dyDescent="0.25">
      <c r="A174" s="34" t="s">
        <v>971</v>
      </c>
      <c r="B174" s="34">
        <v>332520</v>
      </c>
      <c r="C174" s="34">
        <v>759</v>
      </c>
      <c r="D174" s="34" t="s">
        <v>292</v>
      </c>
      <c r="E174" s="34" t="s">
        <v>293</v>
      </c>
      <c r="F174" s="34" t="s">
        <v>974</v>
      </c>
      <c r="G174" s="34" t="s">
        <v>397</v>
      </c>
      <c r="H174" s="34" t="s">
        <v>371</v>
      </c>
      <c r="I174" s="7"/>
      <c r="J174" s="7"/>
      <c r="K174" s="7"/>
      <c r="L174" s="7"/>
      <c r="M174" s="7"/>
      <c r="N174" s="7"/>
      <c r="O174" s="7"/>
      <c r="P174" s="7"/>
      <c r="Q174" s="7">
        <v>0.155</v>
      </c>
      <c r="R174" s="7"/>
      <c r="S174" s="7"/>
      <c r="T174" s="7"/>
      <c r="U174" s="7"/>
      <c r="V174" s="7">
        <v>0.155</v>
      </c>
    </row>
    <row r="175" spans="1:22" x14ac:dyDescent="0.25">
      <c r="A175" s="34" t="s">
        <v>971</v>
      </c>
      <c r="B175" s="34">
        <v>332520</v>
      </c>
      <c r="C175" s="34">
        <v>759</v>
      </c>
      <c r="D175" s="34" t="s">
        <v>292</v>
      </c>
      <c r="E175" s="34" t="s">
        <v>293</v>
      </c>
      <c r="F175" s="34" t="s">
        <v>974</v>
      </c>
      <c r="G175" s="34" t="s">
        <v>397</v>
      </c>
      <c r="H175" s="34" t="s">
        <v>364</v>
      </c>
      <c r="I175" s="7"/>
      <c r="J175" s="7"/>
      <c r="K175" s="7"/>
      <c r="L175" s="7"/>
      <c r="M175" s="7"/>
      <c r="N175" s="7"/>
      <c r="O175" s="7"/>
      <c r="P175" s="7"/>
      <c r="Q175" s="7">
        <v>0.105</v>
      </c>
      <c r="R175" s="7"/>
      <c r="S175" s="7"/>
      <c r="T175" s="7"/>
      <c r="U175" s="7"/>
      <c r="V175" s="7">
        <v>0.105</v>
      </c>
    </row>
    <row r="176" spans="1:22" x14ac:dyDescent="0.25">
      <c r="A176" s="34" t="s">
        <v>1157</v>
      </c>
      <c r="B176" s="34" t="s">
        <v>1167</v>
      </c>
      <c r="C176" s="34" t="s">
        <v>1167</v>
      </c>
      <c r="D176" s="34" t="s">
        <v>1160</v>
      </c>
      <c r="E176" s="34" t="s">
        <v>1158</v>
      </c>
      <c r="F176" s="34" t="s">
        <v>362</v>
      </c>
      <c r="G176" s="34" t="s">
        <v>366</v>
      </c>
      <c r="H176" s="34" t="s">
        <v>371</v>
      </c>
      <c r="I176" s="7"/>
      <c r="J176" s="7"/>
      <c r="K176" s="7"/>
      <c r="L176" s="7"/>
      <c r="M176" s="7"/>
      <c r="N176" s="7"/>
      <c r="O176" s="7"/>
      <c r="P176" s="7"/>
      <c r="Q176" s="7"/>
      <c r="R176" s="7">
        <v>1.3399999999999999</v>
      </c>
      <c r="S176" s="7"/>
      <c r="T176" s="7"/>
      <c r="U176" s="7"/>
      <c r="V176" s="7">
        <v>1.3399999999999999</v>
      </c>
    </row>
    <row r="177" spans="1:22" x14ac:dyDescent="0.25">
      <c r="A177" s="34" t="s">
        <v>978</v>
      </c>
      <c r="B177" s="34">
        <v>332530</v>
      </c>
      <c r="C177" s="34">
        <v>364</v>
      </c>
      <c r="D177" s="34" t="s">
        <v>294</v>
      </c>
      <c r="E177" s="34" t="s">
        <v>295</v>
      </c>
      <c r="F177" s="34" t="s">
        <v>981</v>
      </c>
      <c r="G177" s="34" t="s">
        <v>397</v>
      </c>
      <c r="H177" s="34" t="s">
        <v>371</v>
      </c>
      <c r="I177" s="7"/>
      <c r="J177" s="7"/>
      <c r="K177" s="7"/>
      <c r="L177" s="7"/>
      <c r="M177" s="7"/>
      <c r="N177" s="7"/>
      <c r="O177" s="7"/>
      <c r="P177" s="7"/>
      <c r="Q177" s="7">
        <v>0.52700000000000002</v>
      </c>
      <c r="R177" s="7"/>
      <c r="S177" s="7"/>
      <c r="T177" s="7"/>
      <c r="U177" s="7"/>
      <c r="V177" s="7">
        <v>0.52700000000000002</v>
      </c>
    </row>
    <row r="178" spans="1:22" x14ac:dyDescent="0.25">
      <c r="A178" s="34" t="s">
        <v>986</v>
      </c>
      <c r="B178" s="34">
        <v>332550</v>
      </c>
      <c r="C178" s="34">
        <v>410</v>
      </c>
      <c r="D178" s="34" t="s">
        <v>296</v>
      </c>
      <c r="E178" s="34" t="s">
        <v>297</v>
      </c>
      <c r="F178" s="34" t="s">
        <v>989</v>
      </c>
      <c r="G178" s="34" t="s">
        <v>356</v>
      </c>
      <c r="H178" s="34" t="s">
        <v>371</v>
      </c>
      <c r="I178" s="7"/>
      <c r="J178" s="7"/>
      <c r="K178" s="7"/>
      <c r="L178" s="7"/>
      <c r="M178" s="7"/>
      <c r="N178" s="7"/>
      <c r="O178" s="7"/>
      <c r="P178" s="7"/>
      <c r="Q178" s="7">
        <v>0.83</v>
      </c>
      <c r="R178" s="7"/>
      <c r="S178" s="7"/>
      <c r="T178" s="7"/>
      <c r="U178" s="7"/>
      <c r="V178" s="7">
        <v>0.83</v>
      </c>
    </row>
    <row r="179" spans="1:22" x14ac:dyDescent="0.25">
      <c r="A179" s="34" t="s">
        <v>986</v>
      </c>
      <c r="B179" s="34">
        <v>332550</v>
      </c>
      <c r="C179" s="34">
        <v>410</v>
      </c>
      <c r="D179" s="34" t="s">
        <v>296</v>
      </c>
      <c r="E179" s="34" t="s">
        <v>297</v>
      </c>
      <c r="F179" s="34" t="s">
        <v>989</v>
      </c>
      <c r="G179" s="34" t="s">
        <v>356</v>
      </c>
      <c r="H179" s="34" t="s">
        <v>364</v>
      </c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>
        <v>9.5000000000000001E-2</v>
      </c>
      <c r="U179" s="7"/>
      <c r="V179" s="7">
        <v>9.5000000000000001E-2</v>
      </c>
    </row>
    <row r="180" spans="1:22" x14ac:dyDescent="0.25">
      <c r="A180" s="34" t="s">
        <v>995</v>
      </c>
      <c r="B180" s="34">
        <v>332560</v>
      </c>
      <c r="C180" s="34">
        <v>339</v>
      </c>
      <c r="D180" s="34" t="s">
        <v>298</v>
      </c>
      <c r="E180" s="34" t="s">
        <v>299</v>
      </c>
      <c r="F180" s="34" t="s">
        <v>998</v>
      </c>
      <c r="G180" s="34" t="s">
        <v>356</v>
      </c>
      <c r="H180" s="34" t="s">
        <v>371</v>
      </c>
      <c r="I180" s="7"/>
      <c r="J180" s="7"/>
      <c r="K180" s="7"/>
      <c r="L180" s="7"/>
      <c r="M180" s="7"/>
      <c r="N180" s="7"/>
      <c r="O180" s="7"/>
      <c r="P180" s="7"/>
      <c r="Q180" s="7">
        <v>2.27</v>
      </c>
      <c r="R180" s="7"/>
      <c r="S180" s="7"/>
      <c r="T180" s="7"/>
      <c r="U180" s="7"/>
      <c r="V180" s="7">
        <v>2.27</v>
      </c>
    </row>
    <row r="181" spans="1:22" x14ac:dyDescent="0.25">
      <c r="A181" s="34" t="s">
        <v>995</v>
      </c>
      <c r="B181" s="34">
        <v>332560</v>
      </c>
      <c r="C181" s="34">
        <v>339</v>
      </c>
      <c r="D181" s="34" t="s">
        <v>298</v>
      </c>
      <c r="E181" s="34" t="s">
        <v>299</v>
      </c>
      <c r="F181" s="34" t="s">
        <v>998</v>
      </c>
      <c r="G181" s="34" t="s">
        <v>356</v>
      </c>
      <c r="H181" s="34" t="s">
        <v>364</v>
      </c>
      <c r="I181" s="7"/>
      <c r="J181" s="7"/>
      <c r="K181" s="7"/>
      <c r="L181" s="7"/>
      <c r="M181" s="7"/>
      <c r="N181" s="7"/>
      <c r="O181" s="7"/>
      <c r="P181" s="7"/>
      <c r="Q181" s="7">
        <v>0.38</v>
      </c>
      <c r="R181" s="7"/>
      <c r="S181" s="7"/>
      <c r="T181" s="7"/>
      <c r="U181" s="7"/>
      <c r="V181" s="7">
        <v>0.38</v>
      </c>
    </row>
    <row r="182" spans="1:22" x14ac:dyDescent="0.25">
      <c r="A182" s="34" t="s">
        <v>1014</v>
      </c>
      <c r="B182" s="34" t="s">
        <v>1167</v>
      </c>
      <c r="C182" s="34">
        <v>108</v>
      </c>
      <c r="D182" s="34" t="s">
        <v>300</v>
      </c>
      <c r="E182" s="34" t="s">
        <v>301</v>
      </c>
      <c r="F182" s="34" t="s">
        <v>362</v>
      </c>
      <c r="G182" s="34" t="s">
        <v>366</v>
      </c>
      <c r="H182" s="34" t="s">
        <v>371</v>
      </c>
      <c r="I182" s="7"/>
      <c r="J182" s="7"/>
      <c r="K182" s="7"/>
      <c r="L182" s="7"/>
      <c r="M182" s="7"/>
      <c r="N182" s="7"/>
      <c r="O182" s="7"/>
      <c r="P182" s="7"/>
      <c r="Q182" s="7">
        <v>15.600000000000001</v>
      </c>
      <c r="R182" s="7"/>
      <c r="S182" s="7"/>
      <c r="T182" s="7"/>
      <c r="U182" s="7"/>
      <c r="V182" s="7">
        <v>15.600000000000001</v>
      </c>
    </row>
    <row r="183" spans="1:22" x14ac:dyDescent="0.25">
      <c r="A183" s="34" t="s">
        <v>766</v>
      </c>
      <c r="B183" s="34" t="s">
        <v>1167</v>
      </c>
      <c r="C183" s="34">
        <v>2</v>
      </c>
      <c r="D183" s="34" t="s">
        <v>29</v>
      </c>
      <c r="E183" s="34" t="s">
        <v>767</v>
      </c>
      <c r="F183" s="34" t="s">
        <v>484</v>
      </c>
      <c r="G183" s="34" t="s">
        <v>419</v>
      </c>
      <c r="H183" s="34" t="s">
        <v>371</v>
      </c>
      <c r="I183" s="7"/>
      <c r="J183" s="7"/>
      <c r="K183" s="7"/>
      <c r="L183" s="7"/>
      <c r="M183" s="7"/>
      <c r="N183" s="7"/>
      <c r="O183" s="7"/>
      <c r="P183" s="7"/>
      <c r="Q183" s="7">
        <v>2.5</v>
      </c>
      <c r="R183" s="7"/>
      <c r="S183" s="7"/>
      <c r="T183" s="7"/>
      <c r="U183" s="7"/>
      <c r="V183" s="7">
        <v>2.5</v>
      </c>
    </row>
    <row r="184" spans="1:22" x14ac:dyDescent="0.25">
      <c r="A184" s="34" t="s">
        <v>487</v>
      </c>
      <c r="B184" s="34" t="s">
        <v>1167</v>
      </c>
      <c r="C184" s="34">
        <v>100</v>
      </c>
      <c r="D184" s="34" t="s">
        <v>303</v>
      </c>
      <c r="E184" s="34" t="s">
        <v>488</v>
      </c>
      <c r="F184" s="34" t="s">
        <v>491</v>
      </c>
      <c r="G184" s="34" t="s">
        <v>419</v>
      </c>
      <c r="H184" s="34" t="s">
        <v>371</v>
      </c>
      <c r="I184" s="7"/>
      <c r="J184" s="7"/>
      <c r="K184" s="7"/>
      <c r="L184" s="7"/>
      <c r="M184" s="7"/>
      <c r="N184" s="7"/>
      <c r="O184" s="7"/>
      <c r="P184" s="7">
        <v>15.899999999999999</v>
      </c>
      <c r="Q184" s="7"/>
      <c r="R184" s="7"/>
      <c r="S184" s="7"/>
      <c r="T184" s="7"/>
      <c r="U184" s="7"/>
      <c r="V184" s="7">
        <v>15.899999999999999</v>
      </c>
    </row>
    <row r="185" spans="1:22" x14ac:dyDescent="0.25">
      <c r="A185" s="34" t="s">
        <v>681</v>
      </c>
      <c r="B185" s="34" t="s">
        <v>1167</v>
      </c>
      <c r="C185" s="34">
        <v>100</v>
      </c>
      <c r="D185" s="34" t="s">
        <v>303</v>
      </c>
      <c r="E185" s="34" t="s">
        <v>304</v>
      </c>
      <c r="F185" s="34" t="s">
        <v>491</v>
      </c>
      <c r="G185" s="34" t="s">
        <v>419</v>
      </c>
      <c r="H185" s="34" t="s">
        <v>371</v>
      </c>
      <c r="I185" s="7"/>
      <c r="J185" s="7"/>
      <c r="K185" s="7"/>
      <c r="L185" s="7"/>
      <c r="M185" s="7"/>
      <c r="N185" s="7"/>
      <c r="O185" s="7"/>
      <c r="P185" s="7">
        <v>18.600000000000001</v>
      </c>
      <c r="Q185" s="7"/>
      <c r="R185" s="7"/>
      <c r="S185" s="7"/>
      <c r="T185" s="7"/>
      <c r="U185" s="7"/>
      <c r="V185" s="7">
        <v>18.600000000000001</v>
      </c>
    </row>
    <row r="186" spans="1:22" x14ac:dyDescent="0.25">
      <c r="A186" s="34" t="s">
        <v>725</v>
      </c>
      <c r="B186" s="34" t="s">
        <v>1167</v>
      </c>
      <c r="C186" s="34">
        <v>100</v>
      </c>
      <c r="D186" s="34" t="s">
        <v>303</v>
      </c>
      <c r="E186" s="34" t="s">
        <v>305</v>
      </c>
      <c r="F186" s="34" t="s">
        <v>491</v>
      </c>
      <c r="G186" s="34" t="s">
        <v>419</v>
      </c>
      <c r="H186" s="34" t="s">
        <v>371</v>
      </c>
      <c r="I186" s="7"/>
      <c r="J186" s="7"/>
      <c r="K186" s="7"/>
      <c r="L186" s="7"/>
      <c r="M186" s="7"/>
      <c r="N186" s="7"/>
      <c r="O186" s="7"/>
      <c r="P186" s="7"/>
      <c r="Q186" s="7">
        <v>25.6</v>
      </c>
      <c r="R186" s="7"/>
      <c r="S186" s="7"/>
      <c r="T186" s="7"/>
      <c r="U186" s="7"/>
      <c r="V186" s="7">
        <v>25.6</v>
      </c>
    </row>
    <row r="187" spans="1:22" x14ac:dyDescent="0.25">
      <c r="A187" s="34" t="s">
        <v>1042</v>
      </c>
      <c r="B187" s="34" t="s">
        <v>1167</v>
      </c>
      <c r="C187" s="34" t="s">
        <v>1167</v>
      </c>
      <c r="D187" s="34" t="s">
        <v>1045</v>
      </c>
      <c r="E187" s="34" t="s">
        <v>1043</v>
      </c>
      <c r="F187" s="34" t="s">
        <v>362</v>
      </c>
      <c r="G187" s="34" t="s">
        <v>366</v>
      </c>
      <c r="H187" s="34" t="s">
        <v>371</v>
      </c>
      <c r="I187" s="7"/>
      <c r="J187" s="7"/>
      <c r="K187" s="7"/>
      <c r="L187" s="7"/>
      <c r="M187" s="7"/>
      <c r="N187" s="7"/>
      <c r="O187" s="7"/>
      <c r="P187" s="7">
        <v>1.2</v>
      </c>
      <c r="Q187" s="7"/>
      <c r="R187" s="7"/>
      <c r="S187" s="7"/>
      <c r="T187" s="7"/>
      <c r="U187" s="7"/>
      <c r="V187" s="7">
        <v>1.2</v>
      </c>
    </row>
    <row r="188" spans="1:22" x14ac:dyDescent="0.25">
      <c r="A188" s="34" t="s">
        <v>1111</v>
      </c>
      <c r="B188" s="34" t="s">
        <v>1167</v>
      </c>
      <c r="C188" s="34" t="s">
        <v>1167</v>
      </c>
      <c r="D188" s="34" t="s">
        <v>306</v>
      </c>
      <c r="E188" s="34" t="s">
        <v>1112</v>
      </c>
      <c r="F188" s="34" t="s">
        <v>465</v>
      </c>
      <c r="G188" s="34" t="s">
        <v>419</v>
      </c>
      <c r="H188" s="34" t="s">
        <v>371</v>
      </c>
      <c r="I188" s="7"/>
      <c r="J188" s="7"/>
      <c r="K188" s="7"/>
      <c r="L188" s="7"/>
      <c r="M188" s="7"/>
      <c r="N188" s="7"/>
      <c r="O188" s="7"/>
      <c r="P188" s="7">
        <v>22.6</v>
      </c>
      <c r="Q188" s="7"/>
      <c r="R188" s="7"/>
      <c r="S188" s="7"/>
      <c r="T188" s="7"/>
      <c r="U188" s="7"/>
      <c r="V188" s="7">
        <v>22.6</v>
      </c>
    </row>
    <row r="189" spans="1:22" x14ac:dyDescent="0.25">
      <c r="A189" s="34" t="s">
        <v>1049</v>
      </c>
      <c r="B189" s="34">
        <v>332570</v>
      </c>
      <c r="C189" s="34">
        <v>709</v>
      </c>
      <c r="D189" s="34" t="s">
        <v>307</v>
      </c>
      <c r="E189" s="34" t="s">
        <v>308</v>
      </c>
      <c r="F189" s="34" t="s">
        <v>1052</v>
      </c>
      <c r="G189" s="34" t="s">
        <v>397</v>
      </c>
      <c r="H189" s="34" t="s">
        <v>371</v>
      </c>
      <c r="I189" s="7"/>
      <c r="J189" s="7"/>
      <c r="K189" s="7"/>
      <c r="L189" s="7"/>
      <c r="M189" s="7"/>
      <c r="N189" s="7"/>
      <c r="O189" s="7"/>
      <c r="P189" s="7"/>
      <c r="Q189" s="7">
        <v>0.253</v>
      </c>
      <c r="R189" s="7"/>
      <c r="S189" s="7"/>
      <c r="T189" s="7"/>
      <c r="U189" s="7"/>
      <c r="V189" s="7">
        <v>0.253</v>
      </c>
    </row>
    <row r="190" spans="1:22" x14ac:dyDescent="0.25">
      <c r="A190" s="34" t="s">
        <v>1049</v>
      </c>
      <c r="B190" s="34">
        <v>332570</v>
      </c>
      <c r="C190" s="34">
        <v>709</v>
      </c>
      <c r="D190" s="34" t="s">
        <v>307</v>
      </c>
      <c r="E190" s="34" t="s">
        <v>308</v>
      </c>
      <c r="F190" s="34" t="s">
        <v>1052</v>
      </c>
      <c r="G190" s="34" t="s">
        <v>397</v>
      </c>
      <c r="H190" s="34" t="s">
        <v>364</v>
      </c>
      <c r="I190" s="7"/>
      <c r="J190" s="7"/>
      <c r="K190" s="7"/>
      <c r="L190" s="7"/>
      <c r="M190" s="7"/>
      <c r="N190" s="7"/>
      <c r="O190" s="7"/>
      <c r="P190" s="7"/>
      <c r="Q190" s="7">
        <v>3.6999999999999998E-2</v>
      </c>
      <c r="R190" s="7"/>
      <c r="S190" s="7"/>
      <c r="T190" s="7"/>
      <c r="U190" s="7"/>
      <c r="V190" s="7">
        <v>3.6999999999999998E-2</v>
      </c>
    </row>
    <row r="191" spans="1:22" x14ac:dyDescent="0.25">
      <c r="A191" s="34" t="s">
        <v>1058</v>
      </c>
      <c r="B191" s="34">
        <v>332580</v>
      </c>
      <c r="C191" s="34">
        <v>394</v>
      </c>
      <c r="D191" s="34" t="s">
        <v>309</v>
      </c>
      <c r="E191" s="34" t="s">
        <v>310</v>
      </c>
      <c r="F191" s="34" t="s">
        <v>1061</v>
      </c>
      <c r="G191" s="34" t="s">
        <v>397</v>
      </c>
      <c r="H191" s="34" t="s">
        <v>371</v>
      </c>
      <c r="I191" s="7"/>
      <c r="J191" s="7"/>
      <c r="K191" s="7"/>
      <c r="L191" s="7"/>
      <c r="M191" s="7"/>
      <c r="N191" s="7"/>
      <c r="O191" s="7"/>
      <c r="P191" s="7"/>
      <c r="Q191" s="7">
        <v>0.13</v>
      </c>
      <c r="R191" s="7"/>
      <c r="S191" s="7"/>
      <c r="T191" s="7"/>
      <c r="U191" s="7"/>
      <c r="V191" s="7">
        <v>0.13</v>
      </c>
    </row>
    <row r="192" spans="1:22" x14ac:dyDescent="0.25">
      <c r="A192" s="34" t="s">
        <v>1058</v>
      </c>
      <c r="B192" s="34">
        <v>332580</v>
      </c>
      <c r="C192" s="34">
        <v>394</v>
      </c>
      <c r="D192" s="34" t="s">
        <v>309</v>
      </c>
      <c r="E192" s="34" t="s">
        <v>310</v>
      </c>
      <c r="F192" s="34" t="s">
        <v>1061</v>
      </c>
      <c r="G192" s="34" t="s">
        <v>397</v>
      </c>
      <c r="H192" s="34" t="s">
        <v>364</v>
      </c>
      <c r="I192" s="7"/>
      <c r="J192" s="7"/>
      <c r="K192" s="7"/>
      <c r="L192" s="7"/>
      <c r="M192" s="7"/>
      <c r="N192" s="7"/>
      <c r="O192" s="7"/>
      <c r="P192" s="7"/>
      <c r="Q192" s="7">
        <v>3.6999999999999998E-2</v>
      </c>
      <c r="R192" s="7"/>
      <c r="S192" s="7"/>
      <c r="T192" s="7"/>
      <c r="U192" s="7"/>
      <c r="V192" s="7">
        <v>3.6999999999999998E-2</v>
      </c>
    </row>
    <row r="193" spans="1:22" x14ac:dyDescent="0.25">
      <c r="A193" s="34" t="s">
        <v>957</v>
      </c>
      <c r="B193" s="34">
        <v>332590</v>
      </c>
      <c r="C193" s="34">
        <v>447</v>
      </c>
      <c r="D193" s="34" t="s">
        <v>311</v>
      </c>
      <c r="E193" s="34" t="s">
        <v>312</v>
      </c>
      <c r="F193" s="34" t="s">
        <v>960</v>
      </c>
      <c r="G193" s="34" t="s">
        <v>536</v>
      </c>
      <c r="H193" s="34" t="s">
        <v>371</v>
      </c>
      <c r="I193" s="7"/>
      <c r="J193" s="7"/>
      <c r="K193" s="7"/>
      <c r="L193" s="7"/>
      <c r="M193" s="7"/>
      <c r="N193" s="7"/>
      <c r="O193" s="7"/>
      <c r="P193" s="7"/>
      <c r="Q193" s="7">
        <v>0.81499999999999995</v>
      </c>
      <c r="R193" s="7"/>
      <c r="S193" s="7"/>
      <c r="T193" s="7"/>
      <c r="U193" s="7"/>
      <c r="V193" s="7">
        <v>0.81499999999999995</v>
      </c>
    </row>
    <row r="194" spans="1:22" x14ac:dyDescent="0.25">
      <c r="A194" s="34" t="s">
        <v>1062</v>
      </c>
      <c r="B194" s="34">
        <v>332600</v>
      </c>
      <c r="C194" s="34">
        <v>92</v>
      </c>
      <c r="D194" s="34" t="s">
        <v>313</v>
      </c>
      <c r="E194" s="34" t="s">
        <v>314</v>
      </c>
      <c r="F194" s="34" t="s">
        <v>1065</v>
      </c>
      <c r="G194" s="34" t="s">
        <v>397</v>
      </c>
      <c r="H194" s="34" t="s">
        <v>371</v>
      </c>
      <c r="I194" s="7"/>
      <c r="J194" s="7"/>
      <c r="K194" s="7"/>
      <c r="L194" s="7"/>
      <c r="M194" s="7"/>
      <c r="N194" s="7"/>
      <c r="O194" s="7"/>
      <c r="P194" s="7"/>
      <c r="Q194" s="7">
        <v>1.6050000000000002</v>
      </c>
      <c r="R194" s="7"/>
      <c r="S194" s="7"/>
      <c r="T194" s="7"/>
      <c r="U194" s="7"/>
      <c r="V194" s="7">
        <v>1.6050000000000002</v>
      </c>
    </row>
    <row r="195" spans="1:22" x14ac:dyDescent="0.25">
      <c r="A195" s="34" t="s">
        <v>901</v>
      </c>
      <c r="B195" s="34">
        <v>331180</v>
      </c>
      <c r="C195" s="34">
        <v>2</v>
      </c>
      <c r="D195" s="34" t="s">
        <v>29</v>
      </c>
      <c r="E195" s="34" t="s">
        <v>43</v>
      </c>
      <c r="F195" s="34" t="s">
        <v>903</v>
      </c>
      <c r="G195" s="34" t="s">
        <v>397</v>
      </c>
      <c r="H195" s="34" t="s">
        <v>371</v>
      </c>
      <c r="I195" s="7"/>
      <c r="J195" s="7"/>
      <c r="K195" s="7"/>
      <c r="L195" s="7"/>
      <c r="M195" s="7"/>
      <c r="N195" s="7"/>
      <c r="O195" s="7"/>
      <c r="P195" s="7"/>
      <c r="Q195" s="7">
        <v>1.0990000000000002</v>
      </c>
      <c r="R195" s="7"/>
      <c r="S195" s="7"/>
      <c r="T195" s="7"/>
      <c r="U195" s="7"/>
      <c r="V195" s="7">
        <v>1.0990000000000002</v>
      </c>
    </row>
    <row r="196" spans="1:22" x14ac:dyDescent="0.25">
      <c r="A196" s="34" t="s">
        <v>1000</v>
      </c>
      <c r="B196" s="34">
        <v>332540</v>
      </c>
      <c r="C196" s="34">
        <v>749</v>
      </c>
      <c r="D196" s="34" t="s">
        <v>319</v>
      </c>
      <c r="E196" s="34" t="s">
        <v>320</v>
      </c>
      <c r="F196" s="34" t="s">
        <v>1003</v>
      </c>
      <c r="G196" s="34" t="s">
        <v>356</v>
      </c>
      <c r="H196" s="34" t="s">
        <v>991</v>
      </c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>
        <v>0.5</v>
      </c>
      <c r="U196" s="7"/>
      <c r="V196" s="7">
        <v>0.5</v>
      </c>
    </row>
    <row r="197" spans="1:22" x14ac:dyDescent="0.25">
      <c r="A197" s="34" t="s">
        <v>1000</v>
      </c>
      <c r="B197" s="34">
        <v>332540</v>
      </c>
      <c r="C197" s="34">
        <v>749</v>
      </c>
      <c r="D197" s="34" t="s">
        <v>319</v>
      </c>
      <c r="E197" s="34" t="s">
        <v>320</v>
      </c>
      <c r="F197" s="34" t="s">
        <v>1003</v>
      </c>
      <c r="G197" s="34" t="s">
        <v>356</v>
      </c>
      <c r="H197" s="34" t="s">
        <v>371</v>
      </c>
      <c r="I197" s="7"/>
      <c r="J197" s="7"/>
      <c r="K197" s="7"/>
      <c r="L197" s="7"/>
      <c r="M197" s="7"/>
      <c r="N197" s="7"/>
      <c r="O197" s="7"/>
      <c r="P197" s="7"/>
      <c r="Q197" s="7">
        <v>2.23</v>
      </c>
      <c r="R197" s="7"/>
      <c r="S197" s="7"/>
      <c r="T197" s="7"/>
      <c r="U197" s="7"/>
      <c r="V197" s="7">
        <v>2.23</v>
      </c>
    </row>
    <row r="198" spans="1:22" x14ac:dyDescent="0.25">
      <c r="A198" s="34" t="s">
        <v>1000</v>
      </c>
      <c r="B198" s="34">
        <v>332540</v>
      </c>
      <c r="C198" s="34">
        <v>749</v>
      </c>
      <c r="D198" s="34" t="s">
        <v>319</v>
      </c>
      <c r="E198" s="34" t="s">
        <v>320</v>
      </c>
      <c r="F198" s="34" t="s">
        <v>1003</v>
      </c>
      <c r="G198" s="34" t="s">
        <v>356</v>
      </c>
      <c r="H198" s="34" t="s">
        <v>364</v>
      </c>
      <c r="I198" s="7"/>
      <c r="J198" s="7"/>
      <c r="K198" s="7"/>
      <c r="L198" s="7"/>
      <c r="M198" s="7"/>
      <c r="N198" s="7"/>
      <c r="O198" s="7"/>
      <c r="P198" s="7"/>
      <c r="Q198" s="7">
        <v>0.65</v>
      </c>
      <c r="R198" s="7"/>
      <c r="S198" s="7"/>
      <c r="T198" s="7">
        <v>0.5</v>
      </c>
      <c r="U198" s="7"/>
      <c r="V198" s="7">
        <v>1.1499999999999999</v>
      </c>
    </row>
    <row r="199" spans="1:22" x14ac:dyDescent="0.25">
      <c r="A199" s="34" t="s">
        <v>826</v>
      </c>
      <c r="B199" s="34">
        <v>332200</v>
      </c>
      <c r="C199" s="34">
        <v>72</v>
      </c>
      <c r="D199" s="34" t="s">
        <v>321</v>
      </c>
      <c r="E199" s="34" t="s">
        <v>322</v>
      </c>
      <c r="F199" s="34" t="s">
        <v>828</v>
      </c>
      <c r="G199" s="34" t="s">
        <v>397</v>
      </c>
      <c r="H199" s="34" t="s">
        <v>371</v>
      </c>
      <c r="I199" s="7"/>
      <c r="J199" s="7"/>
      <c r="K199" s="7"/>
      <c r="L199" s="7"/>
      <c r="M199" s="7"/>
      <c r="N199" s="7"/>
      <c r="O199" s="7"/>
      <c r="P199" s="7"/>
      <c r="Q199" s="7">
        <v>0.23600000000000002</v>
      </c>
      <c r="R199" s="7"/>
      <c r="S199" s="7"/>
      <c r="T199" s="7"/>
      <c r="U199" s="7"/>
      <c r="V199" s="7">
        <v>0.23600000000000002</v>
      </c>
    </row>
    <row r="200" spans="1:22" x14ac:dyDescent="0.25">
      <c r="A200" s="34" t="s">
        <v>1083</v>
      </c>
      <c r="B200" s="34" t="s">
        <v>1167</v>
      </c>
      <c r="C200" s="34">
        <v>227</v>
      </c>
      <c r="D200" s="34" t="s">
        <v>1086</v>
      </c>
      <c r="E200" s="34" t="s">
        <v>1084</v>
      </c>
      <c r="F200" s="34" t="s">
        <v>1088</v>
      </c>
      <c r="G200" s="34" t="s">
        <v>412</v>
      </c>
      <c r="H200" s="34" t="s">
        <v>371</v>
      </c>
      <c r="I200" s="7"/>
      <c r="J200" s="7"/>
      <c r="K200" s="7"/>
      <c r="L200" s="7"/>
      <c r="M200" s="7"/>
      <c r="N200" s="7">
        <v>25.4</v>
      </c>
      <c r="O200" s="7"/>
      <c r="P200" s="7"/>
      <c r="Q200" s="7">
        <v>0.3</v>
      </c>
      <c r="R200" s="7"/>
      <c r="S200" s="7"/>
      <c r="T200" s="7"/>
      <c r="U200" s="7"/>
      <c r="V200" s="7">
        <v>25.7</v>
      </c>
    </row>
    <row r="201" spans="1:22" x14ac:dyDescent="0.25">
      <c r="A201" s="34" t="s">
        <v>1089</v>
      </c>
      <c r="B201" s="34" t="s">
        <v>1167</v>
      </c>
      <c r="C201" s="34">
        <v>227</v>
      </c>
      <c r="D201" s="34" t="s">
        <v>1086</v>
      </c>
      <c r="E201" s="34" t="s">
        <v>1090</v>
      </c>
      <c r="F201" s="34" t="s">
        <v>1088</v>
      </c>
      <c r="G201" s="34" t="s">
        <v>412</v>
      </c>
      <c r="H201" s="34" t="s">
        <v>371</v>
      </c>
      <c r="I201" s="7"/>
      <c r="J201" s="7"/>
      <c r="K201" s="7"/>
      <c r="L201" s="7"/>
      <c r="M201" s="7"/>
      <c r="N201" s="7"/>
      <c r="O201" s="7"/>
      <c r="P201" s="7"/>
      <c r="Q201" s="7">
        <v>7.8000000000000007</v>
      </c>
      <c r="R201" s="7"/>
      <c r="S201" s="7"/>
      <c r="T201" s="7"/>
      <c r="U201" s="7"/>
      <c r="V201" s="7">
        <v>7.8000000000000007</v>
      </c>
    </row>
    <row r="202" spans="1:22" x14ac:dyDescent="0.25">
      <c r="A202" s="34" t="s">
        <v>1073</v>
      </c>
      <c r="B202" s="34">
        <v>332630</v>
      </c>
      <c r="C202" s="34">
        <v>363</v>
      </c>
      <c r="D202" s="34" t="s">
        <v>323</v>
      </c>
      <c r="E202" s="34" t="s">
        <v>324</v>
      </c>
      <c r="F202" s="34" t="s">
        <v>1076</v>
      </c>
      <c r="G202" s="34" t="s">
        <v>419</v>
      </c>
      <c r="H202" s="34" t="s">
        <v>371</v>
      </c>
      <c r="I202" s="7"/>
      <c r="J202" s="7"/>
      <c r="K202" s="7"/>
      <c r="L202" s="7"/>
      <c r="M202" s="7"/>
      <c r="N202" s="7"/>
      <c r="O202" s="7"/>
      <c r="P202" s="7">
        <v>0.18</v>
      </c>
      <c r="Q202" s="7">
        <v>0.24</v>
      </c>
      <c r="R202" s="7"/>
      <c r="S202" s="7"/>
      <c r="T202" s="7"/>
      <c r="U202" s="7"/>
      <c r="V202" s="7">
        <v>0.42</v>
      </c>
    </row>
    <row r="203" spans="1:22" x14ac:dyDescent="0.25">
      <c r="A203" s="34" t="s">
        <v>1079</v>
      </c>
      <c r="B203" s="34" t="s">
        <v>1167</v>
      </c>
      <c r="C203" s="34" t="s">
        <v>1167</v>
      </c>
      <c r="D203" s="34" t="s">
        <v>1080</v>
      </c>
      <c r="E203" s="34" t="s">
        <v>1360</v>
      </c>
      <c r="F203" s="34" t="s">
        <v>362</v>
      </c>
      <c r="G203" s="34" t="s">
        <v>366</v>
      </c>
      <c r="H203" s="34" t="s">
        <v>371</v>
      </c>
      <c r="I203" s="7"/>
      <c r="J203" s="7"/>
      <c r="K203" s="7"/>
      <c r="L203" s="7"/>
      <c r="M203" s="7"/>
      <c r="N203" s="7">
        <v>8.6</v>
      </c>
      <c r="O203" s="7"/>
      <c r="P203" s="7"/>
      <c r="Q203" s="7"/>
      <c r="R203" s="7"/>
      <c r="S203" s="7"/>
      <c r="T203" s="7"/>
      <c r="U203" s="7"/>
      <c r="V203" s="7">
        <v>8.6</v>
      </c>
    </row>
    <row r="204" spans="1:22" x14ac:dyDescent="0.25">
      <c r="A204" s="34" t="s">
        <v>1098</v>
      </c>
      <c r="B204" s="34">
        <v>332710</v>
      </c>
      <c r="C204" s="34">
        <v>664</v>
      </c>
      <c r="D204" s="34" t="s">
        <v>325</v>
      </c>
      <c r="E204" s="34" t="s">
        <v>326</v>
      </c>
      <c r="F204" s="34" t="s">
        <v>1101</v>
      </c>
      <c r="G204" s="34" t="s">
        <v>376</v>
      </c>
      <c r="H204" s="34" t="s">
        <v>371</v>
      </c>
      <c r="I204" s="7"/>
      <c r="J204" s="7"/>
      <c r="K204" s="7"/>
      <c r="L204" s="7"/>
      <c r="M204" s="7"/>
      <c r="N204" s="7"/>
      <c r="O204" s="7"/>
      <c r="P204" s="7"/>
      <c r="Q204" s="7">
        <v>0.3</v>
      </c>
      <c r="R204" s="7"/>
      <c r="S204" s="7"/>
      <c r="T204" s="7"/>
      <c r="U204" s="7"/>
      <c r="V204" s="7">
        <v>0.3</v>
      </c>
    </row>
    <row r="205" spans="1:22" x14ac:dyDescent="0.25">
      <c r="A205" s="34" t="s">
        <v>1098</v>
      </c>
      <c r="B205" s="34">
        <v>332710</v>
      </c>
      <c r="C205" s="34">
        <v>664</v>
      </c>
      <c r="D205" s="34" t="s">
        <v>325</v>
      </c>
      <c r="E205" s="34" t="s">
        <v>326</v>
      </c>
      <c r="F205" s="34" t="s">
        <v>1101</v>
      </c>
      <c r="G205" s="34" t="s">
        <v>376</v>
      </c>
      <c r="H205" s="34" t="s">
        <v>364</v>
      </c>
      <c r="I205" s="7"/>
      <c r="J205" s="7"/>
      <c r="K205" s="7"/>
      <c r="L205" s="7"/>
      <c r="M205" s="7"/>
      <c r="N205" s="7"/>
      <c r="O205" s="7"/>
      <c r="P205" s="7"/>
      <c r="Q205" s="7">
        <v>0.15</v>
      </c>
      <c r="R205" s="7"/>
      <c r="S205" s="7"/>
      <c r="T205" s="7"/>
      <c r="U205" s="7"/>
      <c r="V205" s="7">
        <v>0.15</v>
      </c>
    </row>
    <row r="206" spans="1:22" x14ac:dyDescent="0.25">
      <c r="A206" s="34" t="s">
        <v>1102</v>
      </c>
      <c r="B206" s="34">
        <v>332720</v>
      </c>
      <c r="C206" s="34">
        <v>344</v>
      </c>
      <c r="D206" s="34" t="s">
        <v>327</v>
      </c>
      <c r="E206" s="34" t="s">
        <v>328</v>
      </c>
      <c r="F206" s="34" t="s">
        <v>1105</v>
      </c>
      <c r="G206" s="34" t="s">
        <v>376</v>
      </c>
      <c r="H206" s="34" t="s">
        <v>371</v>
      </c>
      <c r="I206" s="7">
        <v>0.29499999999999998</v>
      </c>
      <c r="J206" s="7"/>
      <c r="K206" s="7"/>
      <c r="L206" s="7"/>
      <c r="M206" s="7"/>
      <c r="N206" s="7"/>
      <c r="O206" s="7"/>
      <c r="P206" s="7"/>
      <c r="Q206" s="7">
        <v>1.6949999999999998</v>
      </c>
      <c r="R206" s="7"/>
      <c r="S206" s="7"/>
      <c r="T206" s="7">
        <v>0.47500000000000003</v>
      </c>
      <c r="U206" s="7"/>
      <c r="V206" s="7">
        <v>2.4649999999999999</v>
      </c>
    </row>
    <row r="207" spans="1:22" x14ac:dyDescent="0.25">
      <c r="A207" s="34" t="s">
        <v>1027</v>
      </c>
      <c r="B207" s="34">
        <v>331190</v>
      </c>
      <c r="C207" s="34">
        <v>2</v>
      </c>
      <c r="D207" s="34" t="s">
        <v>29</v>
      </c>
      <c r="E207" s="34" t="s">
        <v>44</v>
      </c>
      <c r="F207" s="34" t="s">
        <v>547</v>
      </c>
      <c r="G207" s="34" t="s">
        <v>419</v>
      </c>
      <c r="H207" s="34" t="s">
        <v>371</v>
      </c>
      <c r="I207" s="7"/>
      <c r="J207" s="7"/>
      <c r="K207" s="7"/>
      <c r="L207" s="7"/>
      <c r="M207" s="7"/>
      <c r="N207" s="7"/>
      <c r="O207" s="7"/>
      <c r="P207" s="7">
        <v>1</v>
      </c>
      <c r="Q207" s="7">
        <v>2.8850000000000002</v>
      </c>
      <c r="R207" s="7"/>
      <c r="S207" s="7"/>
      <c r="T207" s="7"/>
      <c r="U207" s="7"/>
      <c r="V207" s="7">
        <v>3.8850000000000002</v>
      </c>
    </row>
    <row r="208" spans="1:22" x14ac:dyDescent="0.25">
      <c r="A208" s="34" t="s">
        <v>1027</v>
      </c>
      <c r="B208" s="34">
        <v>331190</v>
      </c>
      <c r="C208" s="34">
        <v>2</v>
      </c>
      <c r="D208" s="34" t="s">
        <v>29</v>
      </c>
      <c r="E208" s="34" t="s">
        <v>44</v>
      </c>
      <c r="F208" s="34" t="s">
        <v>547</v>
      </c>
      <c r="G208" s="34" t="s">
        <v>419</v>
      </c>
      <c r="H208" s="34" t="s">
        <v>364</v>
      </c>
      <c r="I208" s="7"/>
      <c r="J208" s="7"/>
      <c r="K208" s="7"/>
      <c r="L208" s="7"/>
      <c r="M208" s="7"/>
      <c r="N208" s="7"/>
      <c r="O208" s="7"/>
      <c r="P208" s="7"/>
      <c r="Q208" s="7">
        <v>0.5</v>
      </c>
      <c r="R208" s="7"/>
      <c r="S208" s="7"/>
      <c r="T208" s="7"/>
      <c r="U208" s="7"/>
      <c r="V208" s="7">
        <v>0.5</v>
      </c>
    </row>
    <row r="209" spans="1:22" x14ac:dyDescent="0.25">
      <c r="A209" s="34" t="s">
        <v>1107</v>
      </c>
      <c r="B209" s="34">
        <v>332730</v>
      </c>
      <c r="C209" s="34">
        <v>729</v>
      </c>
      <c r="D209" s="34" t="s">
        <v>329</v>
      </c>
      <c r="E209" s="34" t="s">
        <v>330</v>
      </c>
      <c r="F209" s="34" t="s">
        <v>1110</v>
      </c>
      <c r="G209" s="34" t="s">
        <v>536</v>
      </c>
      <c r="H209" s="34" t="s">
        <v>371</v>
      </c>
      <c r="I209" s="7"/>
      <c r="J209" s="7"/>
      <c r="K209" s="7"/>
      <c r="L209" s="7"/>
      <c r="M209" s="7"/>
      <c r="N209" s="7"/>
      <c r="O209" s="7"/>
      <c r="P209" s="7"/>
      <c r="Q209" s="7">
        <v>0.21299999999999999</v>
      </c>
      <c r="R209" s="7"/>
      <c r="S209" s="7"/>
      <c r="T209" s="7"/>
      <c r="U209" s="7"/>
      <c r="V209" s="7">
        <v>0.21299999999999999</v>
      </c>
    </row>
    <row r="210" spans="1:22" x14ac:dyDescent="0.25">
      <c r="A210" s="34" t="s">
        <v>1107</v>
      </c>
      <c r="B210" s="34">
        <v>332730</v>
      </c>
      <c r="C210" s="34">
        <v>729</v>
      </c>
      <c r="D210" s="34" t="s">
        <v>329</v>
      </c>
      <c r="E210" s="34" t="s">
        <v>330</v>
      </c>
      <c r="F210" s="34" t="s">
        <v>1110</v>
      </c>
      <c r="G210" s="34" t="s">
        <v>536</v>
      </c>
      <c r="H210" s="34" t="s">
        <v>1678</v>
      </c>
      <c r="I210" s="7"/>
      <c r="J210" s="7"/>
      <c r="K210" s="7"/>
      <c r="L210" s="7"/>
      <c r="M210" s="7"/>
      <c r="N210" s="7"/>
      <c r="O210" s="7"/>
      <c r="P210" s="7"/>
      <c r="Q210" s="7">
        <v>0.128</v>
      </c>
      <c r="R210" s="7"/>
      <c r="S210" s="7"/>
      <c r="T210" s="7"/>
      <c r="U210" s="7"/>
      <c r="V210" s="7">
        <v>0.128</v>
      </c>
    </row>
    <row r="211" spans="1:22" x14ac:dyDescent="0.25">
      <c r="A211" s="34" t="s">
        <v>889</v>
      </c>
      <c r="B211" s="34">
        <v>332740</v>
      </c>
      <c r="C211" s="34">
        <v>242</v>
      </c>
      <c r="D211" s="34" t="s">
        <v>331</v>
      </c>
      <c r="E211" s="34" t="s">
        <v>332</v>
      </c>
      <c r="F211" s="34" t="s">
        <v>892</v>
      </c>
      <c r="G211" s="34" t="s">
        <v>356</v>
      </c>
      <c r="H211" s="34" t="s">
        <v>1167</v>
      </c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>
        <v>6.5000000000000002E-2</v>
      </c>
      <c r="U211" s="7"/>
      <c r="V211" s="7">
        <v>6.5000000000000002E-2</v>
      </c>
    </row>
    <row r="212" spans="1:22" x14ac:dyDescent="0.25">
      <c r="A212" s="34" t="s">
        <v>1114</v>
      </c>
      <c r="B212" s="34">
        <v>332850</v>
      </c>
      <c r="C212" s="34">
        <v>741</v>
      </c>
      <c r="D212" s="34" t="s">
        <v>333</v>
      </c>
      <c r="E212" s="34" t="s">
        <v>334</v>
      </c>
      <c r="F212" s="34" t="s">
        <v>1117</v>
      </c>
      <c r="G212" s="34" t="s">
        <v>496</v>
      </c>
      <c r="H212" s="34" t="s">
        <v>371</v>
      </c>
      <c r="I212" s="7"/>
      <c r="J212" s="7"/>
      <c r="K212" s="7"/>
      <c r="L212" s="7"/>
      <c r="M212" s="7"/>
      <c r="N212" s="7"/>
      <c r="O212" s="7"/>
      <c r="P212" s="7"/>
      <c r="Q212" s="7">
        <v>1.4249999999999998</v>
      </c>
      <c r="R212" s="7"/>
      <c r="S212" s="7"/>
      <c r="T212" s="7">
        <v>0.6</v>
      </c>
      <c r="U212" s="7"/>
      <c r="V212" s="7">
        <v>2.0249999999999999</v>
      </c>
    </row>
    <row r="213" spans="1:22" x14ac:dyDescent="0.25">
      <c r="A213" s="34" t="s">
        <v>1114</v>
      </c>
      <c r="B213" s="34">
        <v>332850</v>
      </c>
      <c r="C213" s="34">
        <v>741</v>
      </c>
      <c r="D213" s="34" t="s">
        <v>333</v>
      </c>
      <c r="E213" s="34" t="s">
        <v>334</v>
      </c>
      <c r="F213" s="34" t="s">
        <v>1117</v>
      </c>
      <c r="G213" s="34" t="s">
        <v>496</v>
      </c>
      <c r="H213" s="34" t="s">
        <v>364</v>
      </c>
      <c r="I213" s="7"/>
      <c r="J213" s="7"/>
      <c r="K213" s="7"/>
      <c r="L213" s="7"/>
      <c r="M213" s="7"/>
      <c r="N213" s="7"/>
      <c r="O213" s="7"/>
      <c r="P213" s="7"/>
      <c r="Q213" s="7">
        <v>0.47499999999999998</v>
      </c>
      <c r="R213" s="7"/>
      <c r="S213" s="7"/>
      <c r="T213" s="7"/>
      <c r="U213" s="7"/>
      <c r="V213" s="7">
        <v>0.47499999999999998</v>
      </c>
    </row>
    <row r="214" spans="1:22" x14ac:dyDescent="0.25">
      <c r="A214" s="34" t="s">
        <v>595</v>
      </c>
      <c r="B214" s="34" t="s">
        <v>1167</v>
      </c>
      <c r="C214" s="34">
        <v>106</v>
      </c>
      <c r="D214" s="34" t="s">
        <v>335</v>
      </c>
      <c r="E214" s="34" t="s">
        <v>336</v>
      </c>
      <c r="F214" s="34" t="s">
        <v>598</v>
      </c>
      <c r="G214" s="34" t="s">
        <v>356</v>
      </c>
      <c r="H214" s="34" t="s">
        <v>371</v>
      </c>
      <c r="I214" s="7"/>
      <c r="J214" s="7"/>
      <c r="K214" s="7"/>
      <c r="L214" s="7"/>
      <c r="M214" s="7"/>
      <c r="N214" s="7"/>
      <c r="O214" s="7"/>
      <c r="P214" s="7"/>
      <c r="Q214" s="7">
        <v>21.6</v>
      </c>
      <c r="R214" s="7"/>
      <c r="S214" s="7"/>
      <c r="T214" s="7"/>
      <c r="U214" s="7"/>
      <c r="V214" s="7">
        <v>21.6</v>
      </c>
    </row>
    <row r="215" spans="1:22" x14ac:dyDescent="0.25">
      <c r="A215" s="34" t="s">
        <v>595</v>
      </c>
      <c r="B215" s="34" t="s">
        <v>1167</v>
      </c>
      <c r="C215" s="34">
        <v>106</v>
      </c>
      <c r="D215" s="34" t="s">
        <v>335</v>
      </c>
      <c r="E215" s="34" t="s">
        <v>336</v>
      </c>
      <c r="F215" s="34" t="s">
        <v>598</v>
      </c>
      <c r="G215" s="34" t="s">
        <v>356</v>
      </c>
      <c r="H215" s="34" t="s">
        <v>391</v>
      </c>
      <c r="I215" s="7"/>
      <c r="J215" s="7"/>
      <c r="K215" s="7"/>
      <c r="L215" s="7"/>
      <c r="M215" s="7"/>
      <c r="N215" s="7"/>
      <c r="O215" s="7"/>
      <c r="P215" s="7"/>
      <c r="Q215" s="7">
        <v>0.3</v>
      </c>
      <c r="R215" s="7"/>
      <c r="S215" s="7"/>
      <c r="T215" s="7"/>
      <c r="U215" s="7"/>
      <c r="V215" s="7">
        <v>0.3</v>
      </c>
    </row>
    <row r="216" spans="1:22" x14ac:dyDescent="0.25">
      <c r="A216" s="34" t="s">
        <v>1118</v>
      </c>
      <c r="B216" s="34" t="s">
        <v>1167</v>
      </c>
      <c r="C216" s="34">
        <v>106</v>
      </c>
      <c r="D216" s="34" t="s">
        <v>335</v>
      </c>
      <c r="E216" s="34" t="s">
        <v>338</v>
      </c>
      <c r="F216" s="34" t="s">
        <v>598</v>
      </c>
      <c r="G216" s="34" t="s">
        <v>356</v>
      </c>
      <c r="H216" s="34" t="s">
        <v>371</v>
      </c>
      <c r="I216" s="7"/>
      <c r="J216" s="7">
        <v>0.15</v>
      </c>
      <c r="K216" s="7"/>
      <c r="L216" s="7"/>
      <c r="M216" s="7"/>
      <c r="N216" s="7"/>
      <c r="O216" s="7"/>
      <c r="P216" s="7"/>
      <c r="Q216" s="7">
        <v>1.1000000000000001</v>
      </c>
      <c r="R216" s="7"/>
      <c r="S216" s="7"/>
      <c r="T216" s="7"/>
      <c r="U216" s="7"/>
      <c r="V216" s="7">
        <v>1.25</v>
      </c>
    </row>
    <row r="217" spans="1:22" x14ac:dyDescent="0.25">
      <c r="A217" s="34" t="s">
        <v>875</v>
      </c>
      <c r="B217" s="34">
        <v>332870</v>
      </c>
      <c r="C217" s="34">
        <v>375</v>
      </c>
      <c r="D217" s="34" t="s">
        <v>878</v>
      </c>
      <c r="E217" s="34" t="s">
        <v>876</v>
      </c>
      <c r="F217" s="34" t="s">
        <v>880</v>
      </c>
      <c r="G217" s="34" t="s">
        <v>376</v>
      </c>
      <c r="H217" s="34" t="s">
        <v>371</v>
      </c>
      <c r="I217" s="7"/>
      <c r="J217" s="7"/>
      <c r="K217" s="7"/>
      <c r="L217" s="7"/>
      <c r="M217" s="7"/>
      <c r="N217" s="7"/>
      <c r="O217" s="7"/>
      <c r="P217" s="7"/>
      <c r="Q217" s="7">
        <v>0.22900000000000001</v>
      </c>
      <c r="R217" s="7"/>
      <c r="S217" s="7"/>
      <c r="T217" s="7"/>
      <c r="U217" s="7"/>
      <c r="V217" s="7">
        <v>0.22900000000000001</v>
      </c>
    </row>
    <row r="218" spans="1:22" x14ac:dyDescent="0.25">
      <c r="A218" s="34" t="s">
        <v>875</v>
      </c>
      <c r="B218" s="34">
        <v>332870</v>
      </c>
      <c r="C218" s="34">
        <v>375</v>
      </c>
      <c r="D218" s="34" t="s">
        <v>878</v>
      </c>
      <c r="E218" s="34" t="s">
        <v>876</v>
      </c>
      <c r="F218" s="34" t="s">
        <v>880</v>
      </c>
      <c r="G218" s="34" t="s">
        <v>376</v>
      </c>
      <c r="H218" s="34" t="s">
        <v>364</v>
      </c>
      <c r="I218" s="7"/>
      <c r="J218" s="7"/>
      <c r="K218" s="7"/>
      <c r="L218" s="7"/>
      <c r="M218" s="7"/>
      <c r="N218" s="7"/>
      <c r="O218" s="7"/>
      <c r="P218" s="7"/>
      <c r="Q218" s="7">
        <v>0.15</v>
      </c>
      <c r="R218" s="7"/>
      <c r="S218" s="7"/>
      <c r="T218" s="7"/>
      <c r="U218" s="7"/>
      <c r="V218" s="7">
        <v>0.15</v>
      </c>
    </row>
    <row r="219" spans="1:22" x14ac:dyDescent="0.25">
      <c r="A219" s="34" t="s">
        <v>1119</v>
      </c>
      <c r="B219" s="34" t="s">
        <v>1167</v>
      </c>
      <c r="C219" s="34" t="s">
        <v>1167</v>
      </c>
      <c r="D219" s="34" t="s">
        <v>1122</v>
      </c>
      <c r="E219" s="34" t="s">
        <v>1120</v>
      </c>
      <c r="F219" s="34" t="s">
        <v>598</v>
      </c>
      <c r="G219" s="34" t="s">
        <v>356</v>
      </c>
      <c r="H219" s="34" t="s">
        <v>371</v>
      </c>
      <c r="I219" s="7"/>
      <c r="J219" s="7"/>
      <c r="K219" s="7"/>
      <c r="L219" s="7"/>
      <c r="M219" s="7"/>
      <c r="N219" s="7"/>
      <c r="O219" s="7"/>
      <c r="P219" s="7"/>
      <c r="Q219" s="7">
        <v>17.5</v>
      </c>
      <c r="R219" s="7"/>
      <c r="S219" s="7"/>
      <c r="T219" s="7"/>
      <c r="U219" s="7"/>
      <c r="V219" s="7">
        <v>17.5</v>
      </c>
    </row>
    <row r="220" spans="1:22" x14ac:dyDescent="0.25">
      <c r="A220" s="34" t="s">
        <v>1124</v>
      </c>
      <c r="B220" s="34" t="s">
        <v>1167</v>
      </c>
      <c r="C220" s="34">
        <v>452</v>
      </c>
      <c r="D220" s="34" t="s">
        <v>1127</v>
      </c>
      <c r="E220" s="34" t="s">
        <v>1125</v>
      </c>
      <c r="F220" s="34" t="s">
        <v>362</v>
      </c>
      <c r="G220" s="34" t="s">
        <v>366</v>
      </c>
      <c r="H220" s="34" t="s">
        <v>991</v>
      </c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>
        <v>10</v>
      </c>
      <c r="T220" s="7"/>
      <c r="U220" s="7"/>
      <c r="V220" s="7">
        <v>10</v>
      </c>
    </row>
    <row r="221" spans="1:22" x14ac:dyDescent="0.25">
      <c r="A221" s="34" t="s">
        <v>1124</v>
      </c>
      <c r="B221" s="34" t="s">
        <v>1167</v>
      </c>
      <c r="C221" s="34">
        <v>452</v>
      </c>
      <c r="D221" s="34" t="s">
        <v>1127</v>
      </c>
      <c r="E221" s="34" t="s">
        <v>1125</v>
      </c>
      <c r="F221" s="34" t="s">
        <v>362</v>
      </c>
      <c r="G221" s="34" t="s">
        <v>366</v>
      </c>
      <c r="H221" s="34" t="s">
        <v>371</v>
      </c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>
        <v>17</v>
      </c>
      <c r="T221" s="7"/>
      <c r="U221" s="7"/>
      <c r="V221" s="7">
        <v>17</v>
      </c>
    </row>
    <row r="222" spans="1:22" x14ac:dyDescent="0.25">
      <c r="A222" s="34" t="s">
        <v>1124</v>
      </c>
      <c r="B222" s="34" t="s">
        <v>1167</v>
      </c>
      <c r="C222" s="34">
        <v>452</v>
      </c>
      <c r="D222" s="34" t="s">
        <v>1127</v>
      </c>
      <c r="E222" s="34" t="s">
        <v>1125</v>
      </c>
      <c r="F222" s="34" t="s">
        <v>362</v>
      </c>
      <c r="G222" s="34" t="s">
        <v>366</v>
      </c>
      <c r="H222" s="34" t="s">
        <v>364</v>
      </c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>
        <v>3</v>
      </c>
      <c r="T222" s="7"/>
      <c r="U222" s="7"/>
      <c r="V222" s="7">
        <v>3</v>
      </c>
    </row>
    <row r="223" spans="1:22" x14ac:dyDescent="0.25">
      <c r="A223" s="34" t="s">
        <v>1124</v>
      </c>
      <c r="B223" s="34" t="s">
        <v>1167</v>
      </c>
      <c r="C223" s="34">
        <v>452</v>
      </c>
      <c r="D223" s="34" t="s">
        <v>1127</v>
      </c>
      <c r="E223" s="34" t="s">
        <v>1125</v>
      </c>
      <c r="F223" s="34" t="s">
        <v>362</v>
      </c>
      <c r="G223" s="34" t="s">
        <v>366</v>
      </c>
      <c r="H223" s="34" t="s">
        <v>391</v>
      </c>
      <c r="I223" s="7"/>
      <c r="J223" s="7"/>
      <c r="K223" s="7"/>
      <c r="L223" s="7"/>
      <c r="M223" s="7"/>
      <c r="N223" s="7"/>
      <c r="O223" s="7"/>
      <c r="P223" s="7"/>
      <c r="Q223" s="7">
        <v>9.6</v>
      </c>
      <c r="R223" s="7"/>
      <c r="S223" s="7"/>
      <c r="T223" s="7"/>
      <c r="U223" s="7"/>
      <c r="V223" s="7">
        <v>9.6</v>
      </c>
    </row>
    <row r="224" spans="1:22" x14ac:dyDescent="0.25">
      <c r="A224" s="34" t="s">
        <v>609</v>
      </c>
      <c r="B224" s="34" t="s">
        <v>1167</v>
      </c>
      <c r="C224" s="34" t="s">
        <v>1167</v>
      </c>
      <c r="D224" s="34" t="s">
        <v>612</v>
      </c>
      <c r="E224" s="34" t="s">
        <v>610</v>
      </c>
      <c r="F224" s="34" t="s">
        <v>362</v>
      </c>
      <c r="G224" s="34" t="s">
        <v>366</v>
      </c>
      <c r="H224" s="34" t="s">
        <v>371</v>
      </c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>
        <v>25</v>
      </c>
      <c r="T224" s="7"/>
      <c r="U224" s="7"/>
      <c r="V224" s="7">
        <v>25</v>
      </c>
    </row>
    <row r="225" spans="1:22" x14ac:dyDescent="0.25">
      <c r="A225" s="34" t="s">
        <v>609</v>
      </c>
      <c r="B225" s="34" t="s">
        <v>1167</v>
      </c>
      <c r="C225" s="34" t="s">
        <v>1167</v>
      </c>
      <c r="D225" s="34" t="s">
        <v>612</v>
      </c>
      <c r="E225" s="34" t="s">
        <v>610</v>
      </c>
      <c r="F225" s="34" t="s">
        <v>362</v>
      </c>
      <c r="G225" s="34" t="s">
        <v>366</v>
      </c>
      <c r="H225" s="34" t="s">
        <v>391</v>
      </c>
      <c r="I225" s="7"/>
      <c r="J225" s="7"/>
      <c r="K225" s="7"/>
      <c r="L225" s="7"/>
      <c r="M225" s="7"/>
      <c r="N225" s="7"/>
      <c r="O225" s="7"/>
      <c r="P225" s="7"/>
      <c r="Q225" s="7">
        <v>6</v>
      </c>
      <c r="R225" s="7"/>
      <c r="S225" s="7"/>
      <c r="T225" s="7"/>
      <c r="U225" s="7"/>
      <c r="V225" s="7">
        <v>6</v>
      </c>
    </row>
    <row r="226" spans="1:22" x14ac:dyDescent="0.25">
      <c r="A226" s="34" t="s">
        <v>1028</v>
      </c>
      <c r="B226" s="34">
        <v>331195</v>
      </c>
      <c r="C226" s="34">
        <v>2</v>
      </c>
      <c r="D226" s="34" t="s">
        <v>29</v>
      </c>
      <c r="E226" s="34" t="s">
        <v>1408</v>
      </c>
      <c r="F226" s="34" t="s">
        <v>550</v>
      </c>
      <c r="G226" s="34" t="s">
        <v>403</v>
      </c>
      <c r="H226" s="34" t="s">
        <v>371</v>
      </c>
      <c r="I226" s="7"/>
      <c r="J226" s="7"/>
      <c r="K226" s="7"/>
      <c r="L226" s="7"/>
      <c r="M226" s="7"/>
      <c r="N226" s="7"/>
      <c r="O226" s="7"/>
      <c r="P226" s="7"/>
      <c r="Q226" s="7">
        <v>1.0720000000000001</v>
      </c>
      <c r="R226" s="7"/>
      <c r="S226" s="7"/>
      <c r="T226" s="7"/>
      <c r="U226" s="7"/>
      <c r="V226" s="7">
        <v>1.0720000000000001</v>
      </c>
    </row>
    <row r="227" spans="1:22" x14ac:dyDescent="0.25">
      <c r="A227" s="34" t="s">
        <v>1133</v>
      </c>
      <c r="B227" s="34">
        <v>332880</v>
      </c>
      <c r="C227" s="34">
        <v>663</v>
      </c>
      <c r="D227" s="34" t="s">
        <v>339</v>
      </c>
      <c r="E227" s="34" t="s">
        <v>340</v>
      </c>
      <c r="F227" s="34" t="s">
        <v>1136</v>
      </c>
      <c r="G227" s="34" t="s">
        <v>397</v>
      </c>
      <c r="H227" s="34" t="s">
        <v>371</v>
      </c>
      <c r="I227" s="7"/>
      <c r="J227" s="7"/>
      <c r="K227" s="7"/>
      <c r="L227" s="7"/>
      <c r="M227" s="7"/>
      <c r="N227" s="7"/>
      <c r="O227" s="7"/>
      <c r="P227" s="7"/>
      <c r="Q227" s="7">
        <v>0.37</v>
      </c>
      <c r="R227" s="7"/>
      <c r="S227" s="7"/>
      <c r="T227" s="7"/>
      <c r="U227" s="7"/>
      <c r="V227" s="7">
        <v>0.37</v>
      </c>
    </row>
    <row r="228" spans="1:22" x14ac:dyDescent="0.25">
      <c r="A228" s="34" t="s">
        <v>1133</v>
      </c>
      <c r="B228" s="34">
        <v>332880</v>
      </c>
      <c r="C228" s="34">
        <v>663</v>
      </c>
      <c r="D228" s="34" t="s">
        <v>339</v>
      </c>
      <c r="E228" s="34" t="s">
        <v>340</v>
      </c>
      <c r="F228" s="34" t="s">
        <v>1136</v>
      </c>
      <c r="G228" s="34" t="s">
        <v>397</v>
      </c>
      <c r="H228" s="34" t="s">
        <v>364</v>
      </c>
      <c r="I228" s="7"/>
      <c r="J228" s="7"/>
      <c r="K228" s="7"/>
      <c r="L228" s="7"/>
      <c r="M228" s="7"/>
      <c r="N228" s="7"/>
      <c r="O228" s="7"/>
      <c r="P228" s="7"/>
      <c r="Q228" s="7">
        <v>0.125</v>
      </c>
      <c r="R228" s="7"/>
      <c r="S228" s="7"/>
      <c r="T228" s="7"/>
      <c r="U228" s="7"/>
      <c r="V228" s="7">
        <v>0.125</v>
      </c>
    </row>
    <row r="229" spans="1:22" x14ac:dyDescent="0.25">
      <c r="A229" s="34" t="s">
        <v>1144</v>
      </c>
      <c r="B229" s="34" t="s">
        <v>1167</v>
      </c>
      <c r="C229" s="34" t="s">
        <v>1167</v>
      </c>
      <c r="D229" s="34" t="s">
        <v>1147</v>
      </c>
      <c r="E229" s="34" t="s">
        <v>1145</v>
      </c>
      <c r="F229" s="34" t="s">
        <v>598</v>
      </c>
      <c r="G229" s="34" t="s">
        <v>356</v>
      </c>
      <c r="H229" s="34" t="s">
        <v>371</v>
      </c>
      <c r="I229" s="7"/>
      <c r="J229" s="7"/>
      <c r="K229" s="7"/>
      <c r="L229" s="7"/>
      <c r="M229" s="7"/>
      <c r="N229" s="7"/>
      <c r="O229" s="7"/>
      <c r="P229" s="7"/>
      <c r="Q229" s="7">
        <v>6.6000000000000005</v>
      </c>
      <c r="R229" s="7"/>
      <c r="S229" s="7"/>
      <c r="T229" s="7"/>
      <c r="U229" s="7"/>
      <c r="V229" s="7">
        <v>6.6000000000000005</v>
      </c>
    </row>
    <row r="230" spans="1:22" x14ac:dyDescent="0.25">
      <c r="A230" s="34" t="s">
        <v>1151</v>
      </c>
      <c r="B230" s="34">
        <v>332890</v>
      </c>
      <c r="C230" s="34">
        <v>409</v>
      </c>
      <c r="D230" s="34" t="s">
        <v>341</v>
      </c>
      <c r="E230" s="34" t="s">
        <v>342</v>
      </c>
      <c r="F230" s="34" t="s">
        <v>1154</v>
      </c>
      <c r="G230" s="34" t="s">
        <v>496</v>
      </c>
      <c r="H230" s="34" t="s">
        <v>371</v>
      </c>
      <c r="I230" s="7"/>
      <c r="J230" s="7"/>
      <c r="K230" s="7"/>
      <c r="L230" s="7"/>
      <c r="M230" s="7"/>
      <c r="N230" s="7"/>
      <c r="O230" s="7"/>
      <c r="P230" s="7"/>
      <c r="Q230" s="7">
        <v>0.38200000000000001</v>
      </c>
      <c r="R230" s="7"/>
      <c r="S230" s="7"/>
      <c r="T230" s="7"/>
      <c r="U230" s="7"/>
      <c r="V230" s="7">
        <v>0.38200000000000001</v>
      </c>
    </row>
    <row r="231" spans="1:22" x14ac:dyDescent="0.25">
      <c r="A231" s="34" t="s">
        <v>1151</v>
      </c>
      <c r="B231" s="34">
        <v>332890</v>
      </c>
      <c r="C231" s="34">
        <v>409</v>
      </c>
      <c r="D231" s="34" t="s">
        <v>341</v>
      </c>
      <c r="E231" s="34" t="s">
        <v>342</v>
      </c>
      <c r="F231" s="34" t="s">
        <v>1154</v>
      </c>
      <c r="G231" s="34" t="s">
        <v>496</v>
      </c>
      <c r="H231" s="34" t="s">
        <v>364</v>
      </c>
      <c r="I231" s="7"/>
      <c r="J231" s="7"/>
      <c r="K231" s="7"/>
      <c r="L231" s="7"/>
      <c r="M231" s="7"/>
      <c r="N231" s="7"/>
      <c r="O231" s="7"/>
      <c r="P231" s="7"/>
      <c r="Q231" s="7">
        <v>0</v>
      </c>
      <c r="R231" s="7"/>
      <c r="S231" s="7"/>
      <c r="T231" s="7"/>
      <c r="U231" s="7"/>
      <c r="V231" s="7">
        <v>0</v>
      </c>
    </row>
    <row r="232" spans="1:22" x14ac:dyDescent="0.25">
      <c r="A232" s="34" t="s">
        <v>1161</v>
      </c>
      <c r="B232" s="34" t="s">
        <v>1167</v>
      </c>
      <c r="C232" s="34">
        <v>111</v>
      </c>
      <c r="D232" s="34" t="s">
        <v>343</v>
      </c>
      <c r="E232" s="34" t="s">
        <v>344</v>
      </c>
      <c r="F232" s="34" t="s">
        <v>465</v>
      </c>
      <c r="G232" s="34" t="s">
        <v>419</v>
      </c>
      <c r="H232" s="34" t="s">
        <v>371</v>
      </c>
      <c r="I232" s="7"/>
      <c r="J232" s="7"/>
      <c r="K232" s="7"/>
      <c r="L232" s="7"/>
      <c r="M232" s="7"/>
      <c r="N232" s="7"/>
      <c r="O232" s="7"/>
      <c r="P232" s="7"/>
      <c r="Q232" s="7">
        <v>8.5</v>
      </c>
      <c r="R232" s="7"/>
      <c r="S232" s="7"/>
      <c r="T232" s="7"/>
      <c r="U232" s="7"/>
      <c r="V232" s="7">
        <v>8.5</v>
      </c>
    </row>
    <row r="233" spans="1:22" x14ac:dyDescent="0.25">
      <c r="A233" s="34" t="s">
        <v>833</v>
      </c>
      <c r="B233" s="34" t="s">
        <v>1167</v>
      </c>
      <c r="C233" s="34" t="s">
        <v>1167</v>
      </c>
      <c r="D233" s="34">
        <v>0</v>
      </c>
      <c r="E233" s="34" t="s">
        <v>834</v>
      </c>
      <c r="F233" s="34" t="s">
        <v>362</v>
      </c>
      <c r="G233" s="34" t="s">
        <v>366</v>
      </c>
      <c r="H233" s="34" t="s">
        <v>364</v>
      </c>
      <c r="I233" s="7"/>
      <c r="J233" s="7"/>
      <c r="K233" s="7"/>
      <c r="L233" s="7"/>
      <c r="M233" s="7"/>
      <c r="N233" s="7"/>
      <c r="O233" s="7"/>
      <c r="P233" s="7">
        <v>0.16</v>
      </c>
      <c r="Q233" s="7"/>
      <c r="R233" s="7"/>
      <c r="S233" s="7"/>
      <c r="T233" s="7"/>
      <c r="U233" s="7"/>
      <c r="V233" s="7">
        <v>0.16</v>
      </c>
    </row>
    <row r="234" spans="1:22" x14ac:dyDescent="0.25">
      <c r="A234" s="34" t="s">
        <v>842</v>
      </c>
      <c r="B234" s="34" t="s">
        <v>1167</v>
      </c>
      <c r="C234" s="34" t="s">
        <v>1167</v>
      </c>
      <c r="D234" s="34">
        <v>0</v>
      </c>
      <c r="E234" s="34" t="s">
        <v>165</v>
      </c>
      <c r="F234" s="34">
        <v>0</v>
      </c>
      <c r="G234" s="34" t="s">
        <v>1169</v>
      </c>
      <c r="H234" s="34" t="s">
        <v>371</v>
      </c>
      <c r="I234" s="7"/>
      <c r="J234" s="7"/>
      <c r="K234" s="7"/>
      <c r="L234" s="7"/>
      <c r="M234" s="7"/>
      <c r="N234" s="7"/>
      <c r="O234" s="7"/>
      <c r="P234" s="7">
        <v>0.125</v>
      </c>
      <c r="Q234" s="7"/>
      <c r="R234" s="7"/>
      <c r="S234" s="7"/>
      <c r="T234" s="7"/>
      <c r="U234" s="7"/>
      <c r="V234" s="7">
        <v>0.125</v>
      </c>
    </row>
    <row r="235" spans="1:22" x14ac:dyDescent="0.25">
      <c r="A235" s="34" t="s">
        <v>1082</v>
      </c>
      <c r="B235" s="34">
        <v>331210</v>
      </c>
      <c r="C235" s="34">
        <v>2</v>
      </c>
      <c r="D235" s="34" t="s">
        <v>29</v>
      </c>
      <c r="E235" s="34" t="s">
        <v>47</v>
      </c>
      <c r="F235" s="34" t="s">
        <v>484</v>
      </c>
      <c r="G235" s="34" t="s">
        <v>419</v>
      </c>
      <c r="H235" s="34" t="s">
        <v>371</v>
      </c>
      <c r="I235" s="7"/>
      <c r="J235" s="7"/>
      <c r="K235" s="7"/>
      <c r="L235" s="7"/>
      <c r="M235" s="7"/>
      <c r="N235" s="7"/>
      <c r="O235" s="7"/>
      <c r="P235" s="7"/>
      <c r="Q235" s="7">
        <v>1</v>
      </c>
      <c r="R235" s="7"/>
      <c r="S235" s="7"/>
      <c r="T235" s="7"/>
      <c r="U235" s="7"/>
      <c r="V235" s="7">
        <v>1</v>
      </c>
    </row>
    <row r="236" spans="1:22" x14ac:dyDescent="0.25">
      <c r="A236" s="34" t="s">
        <v>1094</v>
      </c>
      <c r="B236" s="34">
        <v>331220</v>
      </c>
      <c r="C236" s="34">
        <v>2</v>
      </c>
      <c r="D236" s="34" t="s">
        <v>29</v>
      </c>
      <c r="E236" s="34" t="s">
        <v>48</v>
      </c>
      <c r="F236" s="34" t="s">
        <v>1096</v>
      </c>
      <c r="G236" s="34" t="s">
        <v>397</v>
      </c>
      <c r="H236" s="34" t="s">
        <v>371</v>
      </c>
      <c r="I236" s="7"/>
      <c r="J236" s="7"/>
      <c r="K236" s="7"/>
      <c r="L236" s="7"/>
      <c r="M236" s="7"/>
      <c r="N236" s="7"/>
      <c r="O236" s="7"/>
      <c r="P236" s="7"/>
      <c r="Q236" s="7">
        <v>4.6100000000000003</v>
      </c>
      <c r="R236" s="7"/>
      <c r="S236" s="7"/>
      <c r="T236" s="7"/>
      <c r="U236" s="7"/>
      <c r="V236" s="7">
        <v>4.6100000000000003</v>
      </c>
    </row>
    <row r="237" spans="1:22" x14ac:dyDescent="0.25">
      <c r="A237" s="34" t="s">
        <v>1094</v>
      </c>
      <c r="B237" s="34">
        <v>331220</v>
      </c>
      <c r="C237" s="34">
        <v>2</v>
      </c>
      <c r="D237" s="34" t="s">
        <v>29</v>
      </c>
      <c r="E237" s="34" t="s">
        <v>48</v>
      </c>
      <c r="F237" s="34" t="s">
        <v>1096</v>
      </c>
      <c r="G237" s="34" t="s">
        <v>397</v>
      </c>
      <c r="H237" s="34" t="s">
        <v>364</v>
      </c>
      <c r="I237" s="7"/>
      <c r="J237" s="7"/>
      <c r="K237" s="7"/>
      <c r="L237" s="7"/>
      <c r="M237" s="7"/>
      <c r="N237" s="7"/>
      <c r="O237" s="7"/>
      <c r="P237" s="7"/>
      <c r="Q237" s="7">
        <v>0.6</v>
      </c>
      <c r="R237" s="7"/>
      <c r="S237" s="7"/>
      <c r="T237" s="7"/>
      <c r="U237" s="7"/>
      <c r="V237" s="7">
        <v>0.6</v>
      </c>
    </row>
    <row r="238" spans="1:22" x14ac:dyDescent="0.25">
      <c r="A238" s="34" t="s">
        <v>559</v>
      </c>
      <c r="B238" s="34" t="s">
        <v>1167</v>
      </c>
      <c r="C238" s="34">
        <v>760</v>
      </c>
      <c r="D238" s="34" t="s">
        <v>1402</v>
      </c>
      <c r="E238" s="34" t="s">
        <v>1403</v>
      </c>
      <c r="F238" s="34" t="s">
        <v>484</v>
      </c>
      <c r="G238" s="34" t="s">
        <v>419</v>
      </c>
      <c r="H238" s="34" t="s">
        <v>371</v>
      </c>
      <c r="I238" s="7"/>
      <c r="J238" s="7"/>
      <c r="K238" s="7"/>
      <c r="L238" s="7"/>
      <c r="M238" s="7"/>
      <c r="N238" s="7"/>
      <c r="O238" s="7"/>
      <c r="P238" s="7">
        <v>5</v>
      </c>
      <c r="Q238" s="7"/>
      <c r="R238" s="7"/>
      <c r="S238" s="7"/>
      <c r="T238" s="7"/>
      <c r="U238" s="7"/>
      <c r="V238" s="7">
        <v>5</v>
      </c>
    </row>
    <row r="239" spans="1:22" x14ac:dyDescent="0.25">
      <c r="A239" s="34" t="s">
        <v>1508</v>
      </c>
      <c r="B239" s="34" t="s">
        <v>1167</v>
      </c>
      <c r="C239" s="34">
        <v>8</v>
      </c>
      <c r="D239" s="34" t="s">
        <v>142</v>
      </c>
      <c r="E239" s="34" t="s">
        <v>560</v>
      </c>
      <c r="F239" s="34" t="s">
        <v>362</v>
      </c>
      <c r="G239" s="34" t="s">
        <v>366</v>
      </c>
      <c r="H239" s="34" t="s">
        <v>371</v>
      </c>
      <c r="I239" s="7">
        <v>2</v>
      </c>
      <c r="J239" s="7"/>
      <c r="K239" s="7"/>
      <c r="L239" s="7"/>
      <c r="M239" s="7">
        <v>1</v>
      </c>
      <c r="N239" s="7"/>
      <c r="O239" s="7"/>
      <c r="P239" s="7"/>
      <c r="Q239" s="7"/>
      <c r="R239" s="7"/>
      <c r="S239" s="7"/>
      <c r="T239" s="7"/>
      <c r="U239" s="7"/>
      <c r="V239" s="7">
        <v>3</v>
      </c>
    </row>
    <row r="240" spans="1:22" x14ac:dyDescent="0.25">
      <c r="A240" s="34" t="s">
        <v>1680</v>
      </c>
      <c r="B240" s="34" t="s">
        <v>1167</v>
      </c>
      <c r="C240" s="34">
        <v>749</v>
      </c>
      <c r="D240" s="34" t="s">
        <v>319</v>
      </c>
      <c r="E240" s="34" t="s">
        <v>1069</v>
      </c>
      <c r="F240" s="34" t="s">
        <v>998</v>
      </c>
      <c r="G240" s="34" t="s">
        <v>356</v>
      </c>
      <c r="H240" s="34" t="s">
        <v>371</v>
      </c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>
        <v>0.22500000000000001</v>
      </c>
      <c r="U240" s="7"/>
      <c r="V240" s="7">
        <v>0.22500000000000001</v>
      </c>
    </row>
    <row r="241" spans="1:22" x14ac:dyDescent="0.25">
      <c r="A241" s="34" t="s">
        <v>1689</v>
      </c>
      <c r="B241" s="34" t="s">
        <v>1167</v>
      </c>
      <c r="C241" s="34" t="s">
        <v>1167</v>
      </c>
      <c r="D241" s="34" t="s">
        <v>1692</v>
      </c>
      <c r="E241" s="34" t="s">
        <v>1690</v>
      </c>
      <c r="F241" s="34" t="s">
        <v>362</v>
      </c>
      <c r="G241" s="34" t="s">
        <v>366</v>
      </c>
      <c r="H241" s="34" t="s">
        <v>371</v>
      </c>
      <c r="I241" s="7"/>
      <c r="J241" s="7"/>
      <c r="K241" s="7"/>
      <c r="L241" s="7"/>
      <c r="M241" s="7"/>
      <c r="N241" s="7"/>
      <c r="O241" s="7"/>
      <c r="P241" s="7">
        <v>0.3</v>
      </c>
      <c r="Q241" s="7"/>
      <c r="R241" s="7"/>
      <c r="S241" s="7"/>
      <c r="T241" s="7"/>
      <c r="U241" s="7"/>
      <c r="V241" s="7">
        <v>0.3</v>
      </c>
    </row>
    <row r="242" spans="1:22" x14ac:dyDescent="0.25">
      <c r="A242" s="34" t="s">
        <v>372</v>
      </c>
      <c r="B242" s="34">
        <v>331020</v>
      </c>
      <c r="C242" s="34">
        <v>412</v>
      </c>
      <c r="D242" s="34" t="s">
        <v>12</v>
      </c>
      <c r="E242" s="34" t="s">
        <v>13</v>
      </c>
      <c r="F242" s="34" t="s">
        <v>375</v>
      </c>
      <c r="G242" s="34" t="s">
        <v>376</v>
      </c>
      <c r="H242" s="34" t="s">
        <v>371</v>
      </c>
      <c r="I242" s="7"/>
      <c r="J242" s="7"/>
      <c r="K242" s="7"/>
      <c r="L242" s="7"/>
      <c r="M242" s="7"/>
      <c r="N242" s="7"/>
      <c r="O242" s="7"/>
      <c r="P242" s="7"/>
      <c r="Q242" s="7">
        <v>1</v>
      </c>
      <c r="R242" s="7"/>
      <c r="S242" s="7"/>
      <c r="T242" s="7"/>
      <c r="U242" s="7"/>
      <c r="V242" s="7">
        <v>1</v>
      </c>
    </row>
    <row r="243" spans="1:22" x14ac:dyDescent="0.25">
      <c r="A243" s="34" t="s">
        <v>372</v>
      </c>
      <c r="B243" s="34">
        <v>331020</v>
      </c>
      <c r="C243" s="34">
        <v>412</v>
      </c>
      <c r="D243" s="34" t="s">
        <v>12</v>
      </c>
      <c r="E243" s="34" t="s">
        <v>13</v>
      </c>
      <c r="F243" s="34" t="s">
        <v>375</v>
      </c>
      <c r="G243" s="34" t="s">
        <v>376</v>
      </c>
      <c r="H243" s="34" t="s">
        <v>364</v>
      </c>
      <c r="I243" s="7"/>
      <c r="J243" s="7"/>
      <c r="K243" s="7"/>
      <c r="L243" s="7"/>
      <c r="M243" s="7"/>
      <c r="N243" s="7"/>
      <c r="O243" s="7"/>
      <c r="P243" s="7"/>
      <c r="Q243" s="7">
        <v>0.5</v>
      </c>
      <c r="R243" s="7"/>
      <c r="S243" s="7"/>
      <c r="T243" s="7"/>
      <c r="U243" s="7"/>
      <c r="V243" s="7">
        <v>0.5</v>
      </c>
    </row>
    <row r="244" spans="1:22" x14ac:dyDescent="0.25">
      <c r="A244" s="34" t="s">
        <v>475</v>
      </c>
      <c r="B244" s="34">
        <v>331060</v>
      </c>
      <c r="C244" s="34">
        <v>2</v>
      </c>
      <c r="D244" s="34" t="s">
        <v>29</v>
      </c>
      <c r="E244" s="34" t="s">
        <v>30</v>
      </c>
      <c r="F244" s="34" t="s">
        <v>477</v>
      </c>
      <c r="G244" s="34" t="s">
        <v>397</v>
      </c>
      <c r="H244" s="34" t="s">
        <v>371</v>
      </c>
      <c r="I244" s="7"/>
      <c r="J244" s="7"/>
      <c r="K244" s="7"/>
      <c r="L244" s="7"/>
      <c r="M244" s="7"/>
      <c r="N244" s="7"/>
      <c r="O244" s="7"/>
      <c r="P244" s="7"/>
      <c r="Q244" s="7">
        <v>0.6</v>
      </c>
      <c r="R244" s="7"/>
      <c r="S244" s="7"/>
      <c r="T244" s="7"/>
      <c r="U244" s="7"/>
      <c r="V244" s="7">
        <v>0.6</v>
      </c>
    </row>
    <row r="245" spans="1:22" x14ac:dyDescent="0.25">
      <c r="A245" s="34" t="s">
        <v>570</v>
      </c>
      <c r="B245" s="34">
        <v>331080</v>
      </c>
      <c r="C245" s="34">
        <v>2</v>
      </c>
      <c r="D245" s="34" t="s">
        <v>29</v>
      </c>
      <c r="E245" s="34" t="s">
        <v>34</v>
      </c>
      <c r="F245" s="34" t="s">
        <v>484</v>
      </c>
      <c r="G245" s="34" t="s">
        <v>419</v>
      </c>
      <c r="H245" s="34" t="s">
        <v>371</v>
      </c>
      <c r="I245" s="7"/>
      <c r="J245" s="7"/>
      <c r="K245" s="7"/>
      <c r="L245" s="7"/>
      <c r="M245" s="7"/>
      <c r="N245" s="7"/>
      <c r="O245" s="7"/>
      <c r="P245" s="7"/>
      <c r="Q245" s="7">
        <v>0.7</v>
      </c>
      <c r="R245" s="7"/>
      <c r="S245" s="7"/>
      <c r="T245" s="7"/>
      <c r="U245" s="7"/>
      <c r="V245" s="7">
        <v>0.7</v>
      </c>
    </row>
    <row r="246" spans="1:22" x14ac:dyDescent="0.25">
      <c r="A246" s="34" t="s">
        <v>570</v>
      </c>
      <c r="B246" s="34">
        <v>331080</v>
      </c>
      <c r="C246" s="34">
        <v>2</v>
      </c>
      <c r="D246" s="34" t="s">
        <v>29</v>
      </c>
      <c r="E246" s="34" t="s">
        <v>34</v>
      </c>
      <c r="F246" s="34" t="s">
        <v>484</v>
      </c>
      <c r="G246" s="34" t="s">
        <v>419</v>
      </c>
      <c r="H246" s="34" t="s">
        <v>364</v>
      </c>
      <c r="I246" s="7"/>
      <c r="J246" s="7"/>
      <c r="K246" s="7"/>
      <c r="L246" s="7"/>
      <c r="M246" s="7"/>
      <c r="N246" s="7"/>
      <c r="O246" s="7"/>
      <c r="P246" s="7"/>
      <c r="Q246" s="7">
        <v>0</v>
      </c>
      <c r="R246" s="7"/>
      <c r="S246" s="7"/>
      <c r="T246" s="7"/>
      <c r="U246" s="7"/>
      <c r="V246" s="7">
        <v>0</v>
      </c>
    </row>
    <row r="247" spans="1:22" x14ac:dyDescent="0.25">
      <c r="A247" s="34" t="s">
        <v>599</v>
      </c>
      <c r="B247" s="34">
        <v>331110</v>
      </c>
      <c r="C247" s="34">
        <v>2</v>
      </c>
      <c r="D247" s="34" t="s">
        <v>29</v>
      </c>
      <c r="E247" s="34" t="s">
        <v>35</v>
      </c>
      <c r="F247" s="34" t="s">
        <v>601</v>
      </c>
      <c r="G247" s="34" t="s">
        <v>397</v>
      </c>
      <c r="H247" s="34" t="s">
        <v>371</v>
      </c>
      <c r="I247" s="7"/>
      <c r="J247" s="7"/>
      <c r="K247" s="7"/>
      <c r="L247" s="7"/>
      <c r="M247" s="7"/>
      <c r="N247" s="7"/>
      <c r="O247" s="7"/>
      <c r="P247" s="7"/>
      <c r="Q247" s="7">
        <v>0.53</v>
      </c>
      <c r="R247" s="7">
        <v>2.4E-2</v>
      </c>
      <c r="S247" s="7"/>
      <c r="T247" s="7"/>
      <c r="U247" s="7"/>
      <c r="V247" s="7">
        <v>0.55400000000000005</v>
      </c>
    </row>
    <row r="248" spans="1:22" x14ac:dyDescent="0.25">
      <c r="A248" s="34" t="s">
        <v>682</v>
      </c>
      <c r="B248" s="34">
        <v>332010</v>
      </c>
      <c r="C248" s="34">
        <v>2</v>
      </c>
      <c r="D248" s="34" t="s">
        <v>29</v>
      </c>
      <c r="E248" s="34" t="s">
        <v>185</v>
      </c>
      <c r="F248" s="34" t="s">
        <v>684</v>
      </c>
      <c r="G248" s="34" t="s">
        <v>419</v>
      </c>
      <c r="H248" s="34" t="s">
        <v>371</v>
      </c>
      <c r="I248" s="7"/>
      <c r="J248" s="7"/>
      <c r="K248" s="7"/>
      <c r="L248" s="7"/>
      <c r="M248" s="7"/>
      <c r="N248" s="7"/>
      <c r="O248" s="7"/>
      <c r="P248" s="7">
        <v>0.8</v>
      </c>
      <c r="Q248" s="7">
        <v>1.4</v>
      </c>
      <c r="R248" s="7"/>
      <c r="S248" s="7"/>
      <c r="T248" s="7"/>
      <c r="U248" s="7"/>
      <c r="V248" s="7">
        <v>2.2000000000000002</v>
      </c>
    </row>
    <row r="249" spans="1:22" x14ac:dyDescent="0.25">
      <c r="A249" s="34" t="s">
        <v>691</v>
      </c>
      <c r="B249" s="34">
        <v>331130</v>
      </c>
      <c r="C249" s="34">
        <v>2</v>
      </c>
      <c r="D249" s="34" t="s">
        <v>29</v>
      </c>
      <c r="E249" s="34" t="s">
        <v>39</v>
      </c>
      <c r="F249" s="34" t="s">
        <v>693</v>
      </c>
      <c r="G249" s="34" t="s">
        <v>397</v>
      </c>
      <c r="H249" s="34" t="s">
        <v>371</v>
      </c>
      <c r="I249" s="7"/>
      <c r="J249" s="7"/>
      <c r="K249" s="7"/>
      <c r="L249" s="7"/>
      <c r="M249" s="7"/>
      <c r="N249" s="7"/>
      <c r="O249" s="7"/>
      <c r="P249" s="7"/>
      <c r="Q249" s="7">
        <v>0.10100000000000001</v>
      </c>
      <c r="R249" s="7"/>
      <c r="S249" s="7"/>
      <c r="T249" s="7"/>
      <c r="U249" s="7"/>
      <c r="V249" s="7">
        <v>0.10100000000000001</v>
      </c>
    </row>
    <row r="250" spans="1:22" x14ac:dyDescent="0.25">
      <c r="A250" s="34" t="s">
        <v>694</v>
      </c>
      <c r="B250" s="34">
        <v>331140</v>
      </c>
      <c r="C250" s="34">
        <v>2</v>
      </c>
      <c r="D250" s="34" t="s">
        <v>29</v>
      </c>
      <c r="E250" s="34" t="s">
        <v>40</v>
      </c>
      <c r="F250" s="34" t="s">
        <v>484</v>
      </c>
      <c r="G250" s="34" t="s">
        <v>419</v>
      </c>
      <c r="H250" s="34" t="s">
        <v>371</v>
      </c>
      <c r="I250" s="7"/>
      <c r="J250" s="7"/>
      <c r="K250" s="7"/>
      <c r="L250" s="7"/>
      <c r="M250" s="7"/>
      <c r="N250" s="7"/>
      <c r="O250" s="7"/>
      <c r="P250" s="7"/>
      <c r="Q250" s="7">
        <v>0</v>
      </c>
      <c r="R250" s="7"/>
      <c r="S250" s="7"/>
      <c r="T250" s="7"/>
      <c r="U250" s="7"/>
      <c r="V250" s="7">
        <v>0</v>
      </c>
    </row>
    <row r="251" spans="1:22" x14ac:dyDescent="0.25">
      <c r="A251" s="34" t="s">
        <v>377</v>
      </c>
      <c r="B251" s="34">
        <v>331030</v>
      </c>
      <c r="C251" s="34">
        <v>635</v>
      </c>
      <c r="D251" s="34" t="s">
        <v>14</v>
      </c>
      <c r="E251" s="34" t="s">
        <v>15</v>
      </c>
      <c r="F251" s="34" t="s">
        <v>380</v>
      </c>
      <c r="G251" s="34" t="s">
        <v>376</v>
      </c>
      <c r="H251" s="34" t="s">
        <v>371</v>
      </c>
      <c r="I251" s="7"/>
      <c r="J251" s="7"/>
      <c r="K251" s="7"/>
      <c r="L251" s="7"/>
      <c r="M251" s="7"/>
      <c r="N251" s="7"/>
      <c r="O251" s="7"/>
      <c r="P251" s="7"/>
      <c r="Q251" s="7">
        <v>0.69000000000000006</v>
      </c>
      <c r="R251" s="7"/>
      <c r="S251" s="7"/>
      <c r="T251" s="7"/>
      <c r="U251" s="7"/>
      <c r="V251" s="7">
        <v>0.69000000000000006</v>
      </c>
    </row>
    <row r="252" spans="1:22" x14ac:dyDescent="0.25">
      <c r="A252" s="34" t="s">
        <v>377</v>
      </c>
      <c r="B252" s="34">
        <v>331030</v>
      </c>
      <c r="C252" s="34">
        <v>635</v>
      </c>
      <c r="D252" s="34" t="s">
        <v>14</v>
      </c>
      <c r="E252" s="34" t="s">
        <v>15</v>
      </c>
      <c r="F252" s="34" t="s">
        <v>380</v>
      </c>
      <c r="G252" s="34" t="s">
        <v>376</v>
      </c>
      <c r="H252" s="34" t="s">
        <v>364</v>
      </c>
      <c r="I252" s="7"/>
      <c r="J252" s="7"/>
      <c r="K252" s="7"/>
      <c r="L252" s="7"/>
      <c r="M252" s="7"/>
      <c r="N252" s="7"/>
      <c r="O252" s="7"/>
      <c r="P252" s="7"/>
      <c r="Q252" s="7">
        <v>0.23</v>
      </c>
      <c r="R252" s="7"/>
      <c r="S252" s="7"/>
      <c r="T252" s="7"/>
      <c r="U252" s="7"/>
      <c r="V252" s="7">
        <v>0.23</v>
      </c>
    </row>
    <row r="253" spans="1:22" x14ac:dyDescent="0.25">
      <c r="A253" s="34" t="s">
        <v>1148</v>
      </c>
      <c r="B253" s="34">
        <v>331230</v>
      </c>
      <c r="C253" s="34">
        <v>2</v>
      </c>
      <c r="D253" s="34" t="s">
        <v>29</v>
      </c>
      <c r="E253" s="34" t="s">
        <v>50</v>
      </c>
      <c r="F253" s="34" t="s">
        <v>1150</v>
      </c>
      <c r="G253" s="34" t="s">
        <v>419</v>
      </c>
      <c r="H253" s="34" t="s">
        <v>371</v>
      </c>
      <c r="I253" s="7"/>
      <c r="J253" s="7"/>
      <c r="K253" s="7"/>
      <c r="L253" s="7"/>
      <c r="M253" s="7"/>
      <c r="N253" s="7"/>
      <c r="O253" s="7"/>
      <c r="P253" s="7"/>
      <c r="Q253" s="7">
        <v>0.61199999999999999</v>
      </c>
      <c r="R253" s="7"/>
      <c r="S253" s="7"/>
      <c r="T253" s="7"/>
      <c r="U253" s="7"/>
      <c r="V253" s="7">
        <v>0.61199999999999999</v>
      </c>
    </row>
    <row r="254" spans="1:22" x14ac:dyDescent="0.25">
      <c r="A254" s="34" t="s">
        <v>586</v>
      </c>
      <c r="B254" s="34" t="s">
        <v>1167</v>
      </c>
      <c r="C254" s="34">
        <v>2</v>
      </c>
      <c r="D254" s="34" t="s">
        <v>29</v>
      </c>
      <c r="E254" s="34" t="s">
        <v>587</v>
      </c>
      <c r="F254" s="34" t="s">
        <v>547</v>
      </c>
      <c r="G254" s="34" t="s">
        <v>419</v>
      </c>
      <c r="H254" s="34" t="s">
        <v>371</v>
      </c>
      <c r="I254" s="7"/>
      <c r="J254" s="7"/>
      <c r="K254" s="7"/>
      <c r="L254" s="7"/>
      <c r="M254" s="7"/>
      <c r="N254" s="7"/>
      <c r="O254" s="7"/>
      <c r="P254" s="7">
        <v>0.94299999999999995</v>
      </c>
      <c r="Q254" s="7"/>
      <c r="R254" s="7"/>
      <c r="S254" s="7"/>
      <c r="T254" s="7"/>
      <c r="U254" s="7"/>
      <c r="V254" s="7">
        <v>0.94299999999999995</v>
      </c>
    </row>
    <row r="255" spans="1:22" x14ac:dyDescent="0.25">
      <c r="A255" s="34" t="s">
        <v>824</v>
      </c>
      <c r="B255" s="34" t="s">
        <v>1167</v>
      </c>
      <c r="C255" s="34">
        <v>2</v>
      </c>
      <c r="D255" s="34" t="s">
        <v>29</v>
      </c>
      <c r="E255" s="34" t="s">
        <v>825</v>
      </c>
      <c r="F255" s="34" t="s">
        <v>547</v>
      </c>
      <c r="G255" s="34" t="s">
        <v>419</v>
      </c>
      <c r="H255" s="34" t="s">
        <v>371</v>
      </c>
      <c r="I255" s="7"/>
      <c r="J255" s="7"/>
      <c r="K255" s="7"/>
      <c r="L255" s="7"/>
      <c r="M255" s="7"/>
      <c r="N255" s="7"/>
      <c r="O255" s="7"/>
      <c r="P255" s="7">
        <v>0.28499999999999998</v>
      </c>
      <c r="Q255" s="7">
        <v>1.5</v>
      </c>
      <c r="R255" s="7"/>
      <c r="S255" s="7"/>
      <c r="T255" s="7"/>
      <c r="U255" s="7"/>
      <c r="V255" s="7">
        <v>1.7849999999999999</v>
      </c>
    </row>
    <row r="256" spans="1:22" x14ac:dyDescent="0.25">
      <c r="A256" s="34" t="s">
        <v>1492</v>
      </c>
      <c r="B256" s="34">
        <v>331170</v>
      </c>
      <c r="C256" s="34">
        <v>2</v>
      </c>
      <c r="D256" s="34" t="s">
        <v>29</v>
      </c>
      <c r="E256" s="34" t="s">
        <v>42</v>
      </c>
      <c r="F256" s="34" t="s">
        <v>484</v>
      </c>
      <c r="G256" s="34" t="s">
        <v>419</v>
      </c>
      <c r="H256" s="34" t="s">
        <v>371</v>
      </c>
      <c r="I256" s="7"/>
      <c r="J256" s="7"/>
      <c r="K256" s="7"/>
      <c r="L256" s="7"/>
      <c r="M256" s="7"/>
      <c r="N256" s="7"/>
      <c r="O256" s="7"/>
      <c r="P256" s="7"/>
      <c r="Q256" s="7">
        <v>0.32</v>
      </c>
      <c r="R256" s="7"/>
      <c r="S256" s="7"/>
      <c r="T256" s="7"/>
      <c r="U256" s="7"/>
      <c r="V256" s="7">
        <v>0.32</v>
      </c>
    </row>
    <row r="257" spans="1:22" x14ac:dyDescent="0.25">
      <c r="A257" s="34" t="s">
        <v>386</v>
      </c>
      <c r="B257" s="34">
        <v>331240</v>
      </c>
      <c r="C257" s="34">
        <v>169</v>
      </c>
      <c r="D257" s="34" t="s">
        <v>51</v>
      </c>
      <c r="E257" s="34" t="s">
        <v>52</v>
      </c>
      <c r="F257" s="34" t="s">
        <v>389</v>
      </c>
      <c r="G257" s="34" t="s">
        <v>376</v>
      </c>
      <c r="H257" s="34" t="s">
        <v>391</v>
      </c>
      <c r="I257" s="7"/>
      <c r="J257" s="7"/>
      <c r="K257" s="7"/>
      <c r="L257" s="7"/>
      <c r="M257" s="7"/>
      <c r="N257" s="7"/>
      <c r="O257" s="7"/>
      <c r="P257" s="7"/>
      <c r="Q257" s="7">
        <v>0.8</v>
      </c>
      <c r="R257" s="7"/>
      <c r="S257" s="7"/>
      <c r="T257" s="7"/>
      <c r="U257" s="7"/>
      <c r="V257" s="7">
        <v>0.8</v>
      </c>
    </row>
    <row r="258" spans="1:22" x14ac:dyDescent="0.25">
      <c r="A258" s="34" t="s">
        <v>404</v>
      </c>
      <c r="B258" s="34">
        <v>331250</v>
      </c>
      <c r="C258" s="34">
        <v>169</v>
      </c>
      <c r="D258" s="34" t="s">
        <v>51</v>
      </c>
      <c r="E258" s="34" t="s">
        <v>53</v>
      </c>
      <c r="F258" s="34" t="s">
        <v>406</v>
      </c>
      <c r="G258" s="34" t="s">
        <v>407</v>
      </c>
      <c r="H258" s="34" t="s">
        <v>371</v>
      </c>
      <c r="I258" s="7"/>
      <c r="J258" s="7"/>
      <c r="K258" s="7"/>
      <c r="L258" s="7"/>
      <c r="M258" s="7"/>
      <c r="N258" s="7"/>
      <c r="O258" s="7"/>
      <c r="P258" s="7"/>
      <c r="Q258" s="7">
        <v>1.1000000000000001</v>
      </c>
      <c r="R258" s="7"/>
      <c r="S258" s="7"/>
      <c r="T258" s="7"/>
      <c r="U258" s="7"/>
      <c r="V258" s="7">
        <v>1.1000000000000001</v>
      </c>
    </row>
    <row r="259" spans="1:22" x14ac:dyDescent="0.25">
      <c r="A259" s="34" t="s">
        <v>470</v>
      </c>
      <c r="B259" s="34">
        <v>331800</v>
      </c>
      <c r="C259" s="34">
        <v>169</v>
      </c>
      <c r="D259" s="34" t="s">
        <v>51</v>
      </c>
      <c r="E259" s="34" t="s">
        <v>126</v>
      </c>
      <c r="F259" s="34" t="s">
        <v>472</v>
      </c>
      <c r="G259" s="34" t="s">
        <v>376</v>
      </c>
      <c r="H259" s="34" t="s">
        <v>371</v>
      </c>
      <c r="I259" s="7"/>
      <c r="J259" s="7"/>
      <c r="K259" s="7"/>
      <c r="L259" s="7"/>
      <c r="M259" s="7"/>
      <c r="N259" s="7"/>
      <c r="O259" s="7"/>
      <c r="P259" s="7"/>
      <c r="Q259" s="7">
        <v>12.6</v>
      </c>
      <c r="R259" s="7"/>
      <c r="S259" s="7"/>
      <c r="T259" s="7">
        <v>0.9</v>
      </c>
      <c r="U259" s="7"/>
      <c r="V259" s="7">
        <v>13.5</v>
      </c>
    </row>
    <row r="260" spans="1:22" x14ac:dyDescent="0.25">
      <c r="A260" s="34" t="s">
        <v>493</v>
      </c>
      <c r="B260" s="34">
        <v>331270</v>
      </c>
      <c r="C260" s="34">
        <v>169</v>
      </c>
      <c r="D260" s="34" t="s">
        <v>51</v>
      </c>
      <c r="E260" s="34" t="s">
        <v>55</v>
      </c>
      <c r="F260" s="34" t="s">
        <v>495</v>
      </c>
      <c r="G260" s="34" t="s">
        <v>496</v>
      </c>
      <c r="H260" s="34" t="s">
        <v>371</v>
      </c>
      <c r="I260" s="7"/>
      <c r="J260" s="7"/>
      <c r="K260" s="7"/>
      <c r="L260" s="7"/>
      <c r="M260" s="7"/>
      <c r="N260" s="7"/>
      <c r="O260" s="7"/>
      <c r="P260" s="7"/>
      <c r="Q260" s="7">
        <v>1</v>
      </c>
      <c r="R260" s="7"/>
      <c r="S260" s="7"/>
      <c r="T260" s="7"/>
      <c r="U260" s="7"/>
      <c r="V260" s="7">
        <v>1</v>
      </c>
    </row>
    <row r="261" spans="1:22" x14ac:dyDescent="0.25">
      <c r="A261" s="34" t="s">
        <v>528</v>
      </c>
      <c r="B261" s="34">
        <v>331280</v>
      </c>
      <c r="C261" s="34">
        <v>169</v>
      </c>
      <c r="D261" s="34" t="s">
        <v>51</v>
      </c>
      <c r="E261" s="34" t="s">
        <v>56</v>
      </c>
      <c r="F261" s="34" t="s">
        <v>530</v>
      </c>
      <c r="G261" s="34" t="s">
        <v>376</v>
      </c>
      <c r="H261" s="34" t="s">
        <v>371</v>
      </c>
      <c r="I261" s="7"/>
      <c r="J261" s="7"/>
      <c r="K261" s="7"/>
      <c r="L261" s="7"/>
      <c r="M261" s="7"/>
      <c r="N261" s="7"/>
      <c r="O261" s="7"/>
      <c r="P261" s="7"/>
      <c r="Q261" s="7">
        <v>1.8</v>
      </c>
      <c r="R261" s="7"/>
      <c r="S261" s="7"/>
      <c r="T261" s="7">
        <v>0.4</v>
      </c>
      <c r="U261" s="7"/>
      <c r="V261" s="7">
        <v>2.2000000000000002</v>
      </c>
    </row>
    <row r="262" spans="1:22" x14ac:dyDescent="0.25">
      <c r="A262" s="34" t="s">
        <v>381</v>
      </c>
      <c r="B262" s="34">
        <v>331040</v>
      </c>
      <c r="C262" s="34">
        <v>293</v>
      </c>
      <c r="D262" s="34" t="s">
        <v>16</v>
      </c>
      <c r="E262" s="34" t="s">
        <v>17</v>
      </c>
      <c r="F262" s="34" t="s">
        <v>384</v>
      </c>
      <c r="G262" s="34" t="s">
        <v>356</v>
      </c>
      <c r="H262" s="34" t="s">
        <v>371</v>
      </c>
      <c r="I262" s="7"/>
      <c r="J262" s="7"/>
      <c r="K262" s="7"/>
      <c r="L262" s="7"/>
      <c r="M262" s="7"/>
      <c r="N262" s="7"/>
      <c r="O262" s="7"/>
      <c r="P262" s="7">
        <v>0.105</v>
      </c>
      <c r="Q262" s="7">
        <v>0.4</v>
      </c>
      <c r="R262" s="7"/>
      <c r="S262" s="7"/>
      <c r="T262" s="7"/>
      <c r="U262" s="7"/>
      <c r="V262" s="7">
        <v>0.505</v>
      </c>
    </row>
    <row r="263" spans="1:22" x14ac:dyDescent="0.25">
      <c r="A263" s="34" t="s">
        <v>625</v>
      </c>
      <c r="B263" s="34">
        <v>331300</v>
      </c>
      <c r="C263" s="34">
        <v>169</v>
      </c>
      <c r="D263" s="34" t="s">
        <v>51</v>
      </c>
      <c r="E263" s="34" t="s">
        <v>59</v>
      </c>
      <c r="F263" s="34" t="s">
        <v>627</v>
      </c>
      <c r="G263" s="34" t="s">
        <v>496</v>
      </c>
      <c r="H263" s="34" t="s">
        <v>371</v>
      </c>
      <c r="I263" s="7"/>
      <c r="J263" s="7"/>
      <c r="K263" s="7"/>
      <c r="L263" s="7"/>
      <c r="M263" s="7"/>
      <c r="N263" s="7"/>
      <c r="O263" s="7"/>
      <c r="P263" s="7"/>
      <c r="Q263" s="7">
        <v>1.31</v>
      </c>
      <c r="R263" s="7"/>
      <c r="S263" s="7"/>
      <c r="T263" s="7"/>
      <c r="U263" s="7"/>
      <c r="V263" s="7">
        <v>1.31</v>
      </c>
    </row>
    <row r="264" spans="1:22" x14ac:dyDescent="0.25">
      <c r="A264" s="34" t="s">
        <v>628</v>
      </c>
      <c r="B264" s="34">
        <v>331310</v>
      </c>
      <c r="C264" s="34">
        <v>169</v>
      </c>
      <c r="D264" s="34" t="s">
        <v>51</v>
      </c>
      <c r="E264" s="34" t="s">
        <v>60</v>
      </c>
      <c r="F264" s="34" t="s">
        <v>630</v>
      </c>
      <c r="G264" s="34" t="s">
        <v>376</v>
      </c>
      <c r="H264" s="34" t="s">
        <v>371</v>
      </c>
      <c r="I264" s="7"/>
      <c r="J264" s="7"/>
      <c r="K264" s="7"/>
      <c r="L264" s="7"/>
      <c r="M264" s="7"/>
      <c r="N264" s="7"/>
      <c r="O264" s="7"/>
      <c r="P264" s="7"/>
      <c r="Q264" s="7">
        <v>3.1999999999999997</v>
      </c>
      <c r="R264" s="7"/>
      <c r="S264" s="7"/>
      <c r="T264" s="7">
        <v>0.4</v>
      </c>
      <c r="U264" s="7"/>
      <c r="V264" s="7">
        <v>3.5999999999999996</v>
      </c>
    </row>
    <row r="265" spans="1:22" x14ac:dyDescent="0.25">
      <c r="A265" s="34" t="s">
        <v>663</v>
      </c>
      <c r="B265" s="34">
        <v>331320</v>
      </c>
      <c r="C265" s="34">
        <v>169</v>
      </c>
      <c r="D265" s="34" t="s">
        <v>51</v>
      </c>
      <c r="E265" s="34" t="s">
        <v>61</v>
      </c>
      <c r="F265" s="34" t="s">
        <v>665</v>
      </c>
      <c r="G265" s="34" t="s">
        <v>496</v>
      </c>
      <c r="H265" s="34" t="s">
        <v>371</v>
      </c>
      <c r="I265" s="7"/>
      <c r="J265" s="7"/>
      <c r="K265" s="7"/>
      <c r="L265" s="7"/>
      <c r="M265" s="7"/>
      <c r="N265" s="7"/>
      <c r="O265" s="7"/>
      <c r="P265" s="7"/>
      <c r="Q265" s="7">
        <v>1.35</v>
      </c>
      <c r="R265" s="7"/>
      <c r="S265" s="7"/>
      <c r="T265" s="7">
        <v>0.3</v>
      </c>
      <c r="U265" s="7"/>
      <c r="V265" s="7">
        <v>1.6500000000000001</v>
      </c>
    </row>
    <row r="266" spans="1:22" x14ac:dyDescent="0.25">
      <c r="A266" s="34" t="s">
        <v>663</v>
      </c>
      <c r="B266" s="34">
        <v>331320</v>
      </c>
      <c r="C266" s="34">
        <v>169</v>
      </c>
      <c r="D266" s="34" t="s">
        <v>51</v>
      </c>
      <c r="E266" s="34" t="s">
        <v>61</v>
      </c>
      <c r="F266" s="34" t="s">
        <v>665</v>
      </c>
      <c r="G266" s="34" t="s">
        <v>496</v>
      </c>
      <c r="H266" s="34" t="s">
        <v>364</v>
      </c>
      <c r="I266" s="7"/>
      <c r="J266" s="7"/>
      <c r="K266" s="7"/>
      <c r="L266" s="7"/>
      <c r="M266" s="7"/>
      <c r="N266" s="7"/>
      <c r="O266" s="7"/>
      <c r="P266" s="7"/>
      <c r="Q266" s="7">
        <v>0.6</v>
      </c>
      <c r="R266" s="7"/>
      <c r="S266" s="7"/>
      <c r="T266" s="7"/>
      <c r="U266" s="7"/>
      <c r="V266" s="7">
        <v>0.6</v>
      </c>
    </row>
    <row r="267" spans="1:22" x14ac:dyDescent="0.25">
      <c r="A267" s="34" t="s">
        <v>701</v>
      </c>
      <c r="B267" s="34">
        <v>331360</v>
      </c>
      <c r="C267" s="34">
        <v>169</v>
      </c>
      <c r="D267" s="34" t="s">
        <v>51</v>
      </c>
      <c r="E267" s="34" t="s">
        <v>65</v>
      </c>
      <c r="F267" s="34" t="s">
        <v>703</v>
      </c>
      <c r="G267" s="34" t="s">
        <v>376</v>
      </c>
      <c r="H267" s="34" t="s">
        <v>371</v>
      </c>
      <c r="I267" s="7"/>
      <c r="J267" s="7"/>
      <c r="K267" s="7"/>
      <c r="L267" s="7"/>
      <c r="M267" s="7"/>
      <c r="N267" s="7"/>
      <c r="O267" s="7"/>
      <c r="P267" s="7"/>
      <c r="Q267" s="7">
        <v>2.2000000000000002</v>
      </c>
      <c r="R267" s="7"/>
      <c r="S267" s="7"/>
      <c r="T267" s="7">
        <v>0.3</v>
      </c>
      <c r="U267" s="7"/>
      <c r="V267" s="7">
        <v>2.5</v>
      </c>
    </row>
    <row r="268" spans="1:22" x14ac:dyDescent="0.25">
      <c r="A268" s="34" t="s">
        <v>746</v>
      </c>
      <c r="B268" s="34">
        <v>331390</v>
      </c>
      <c r="C268" s="34">
        <v>169</v>
      </c>
      <c r="D268" s="34" t="s">
        <v>51</v>
      </c>
      <c r="E268" s="34" t="s">
        <v>68</v>
      </c>
      <c r="F268" s="34" t="s">
        <v>748</v>
      </c>
      <c r="G268" s="34" t="s">
        <v>376</v>
      </c>
      <c r="H268" s="34" t="s">
        <v>371</v>
      </c>
      <c r="I268" s="7"/>
      <c r="J268" s="7"/>
      <c r="K268" s="7"/>
      <c r="L268" s="7"/>
      <c r="M268" s="7"/>
      <c r="N268" s="7"/>
      <c r="O268" s="7"/>
      <c r="P268" s="7"/>
      <c r="Q268" s="7">
        <v>3.0060000000000002</v>
      </c>
      <c r="R268" s="7"/>
      <c r="S268" s="7"/>
      <c r="T268" s="7">
        <v>0.3</v>
      </c>
      <c r="U268" s="7"/>
      <c r="V268" s="7">
        <v>3.306</v>
      </c>
    </row>
    <row r="269" spans="1:22" x14ac:dyDescent="0.25">
      <c r="A269" s="34" t="s">
        <v>750</v>
      </c>
      <c r="B269" s="34">
        <v>331400</v>
      </c>
      <c r="C269" s="34">
        <v>169</v>
      </c>
      <c r="D269" s="34" t="s">
        <v>51</v>
      </c>
      <c r="E269" s="34" t="s">
        <v>69</v>
      </c>
      <c r="F269" s="34" t="s">
        <v>752</v>
      </c>
      <c r="G269" s="34" t="s">
        <v>407</v>
      </c>
      <c r="H269" s="34" t="s">
        <v>371</v>
      </c>
      <c r="I269" s="7"/>
      <c r="J269" s="7"/>
      <c r="K269" s="7"/>
      <c r="L269" s="7"/>
      <c r="M269" s="7"/>
      <c r="N269" s="7"/>
      <c r="O269" s="7"/>
      <c r="P269" s="7"/>
      <c r="Q269" s="7">
        <v>1.2</v>
      </c>
      <c r="R269" s="7"/>
      <c r="S269" s="7"/>
      <c r="T269" s="7"/>
      <c r="U269" s="7"/>
      <c r="V269" s="7">
        <v>1.2</v>
      </c>
    </row>
    <row r="270" spans="1:22" x14ac:dyDescent="0.25">
      <c r="A270" s="34" t="s">
        <v>763</v>
      </c>
      <c r="B270" s="34">
        <v>331410</v>
      </c>
      <c r="C270" s="34">
        <v>169</v>
      </c>
      <c r="D270" s="34" t="s">
        <v>51</v>
      </c>
      <c r="E270" s="34" t="s">
        <v>70</v>
      </c>
      <c r="F270" s="34" t="s">
        <v>765</v>
      </c>
      <c r="G270" s="34" t="s">
        <v>407</v>
      </c>
      <c r="H270" s="34" t="s">
        <v>371</v>
      </c>
      <c r="I270" s="7"/>
      <c r="J270" s="7"/>
      <c r="K270" s="7"/>
      <c r="L270" s="7"/>
      <c r="M270" s="7"/>
      <c r="N270" s="7"/>
      <c r="O270" s="7"/>
      <c r="P270" s="7"/>
      <c r="Q270" s="7">
        <v>1.1000000000000001</v>
      </c>
      <c r="R270" s="7"/>
      <c r="S270" s="7"/>
      <c r="T270" s="7"/>
      <c r="U270" s="7"/>
      <c r="V270" s="7">
        <v>1.1000000000000001</v>
      </c>
    </row>
    <row r="271" spans="1:22" x14ac:dyDescent="0.25">
      <c r="A271" s="34" t="s">
        <v>785</v>
      </c>
      <c r="B271" s="34">
        <v>332120</v>
      </c>
      <c r="C271" s="34">
        <v>169</v>
      </c>
      <c r="D271" s="34" t="s">
        <v>51</v>
      </c>
      <c r="E271" s="34" t="s">
        <v>71</v>
      </c>
      <c r="F271" s="34" t="s">
        <v>787</v>
      </c>
      <c r="G271" s="34" t="s">
        <v>376</v>
      </c>
      <c r="H271" s="34" t="s">
        <v>371</v>
      </c>
      <c r="I271" s="7"/>
      <c r="J271" s="7"/>
      <c r="K271" s="7"/>
      <c r="L271" s="7"/>
      <c r="M271" s="7"/>
      <c r="N271" s="7"/>
      <c r="O271" s="7"/>
      <c r="P271" s="7"/>
      <c r="Q271" s="7">
        <v>0.84</v>
      </c>
      <c r="R271" s="7"/>
      <c r="S271" s="7"/>
      <c r="T271" s="7"/>
      <c r="U271" s="7"/>
      <c r="V271" s="7">
        <v>0.84</v>
      </c>
    </row>
    <row r="272" spans="1:22" x14ac:dyDescent="0.25">
      <c r="A272" s="34" t="s">
        <v>785</v>
      </c>
      <c r="B272" s="34">
        <v>332120</v>
      </c>
      <c r="C272" s="34">
        <v>169</v>
      </c>
      <c r="D272" s="34" t="s">
        <v>51</v>
      </c>
      <c r="E272" s="34" t="s">
        <v>71</v>
      </c>
      <c r="F272" s="34" t="s">
        <v>787</v>
      </c>
      <c r="G272" s="34" t="s">
        <v>376</v>
      </c>
      <c r="H272" s="34" t="s">
        <v>364</v>
      </c>
      <c r="I272" s="7"/>
      <c r="J272" s="7"/>
      <c r="K272" s="7"/>
      <c r="L272" s="7"/>
      <c r="M272" s="7"/>
      <c r="N272" s="7"/>
      <c r="O272" s="7"/>
      <c r="P272" s="7"/>
      <c r="Q272" s="7">
        <v>0.55000000000000004</v>
      </c>
      <c r="R272" s="7"/>
      <c r="S272" s="7"/>
      <c r="T272" s="7"/>
      <c r="U272" s="7"/>
      <c r="V272" s="7">
        <v>0.55000000000000004</v>
      </c>
    </row>
    <row r="273" spans="1:22" x14ac:dyDescent="0.25">
      <c r="A273" s="34" t="s">
        <v>792</v>
      </c>
      <c r="B273" s="34">
        <v>331420</v>
      </c>
      <c r="C273" s="34">
        <v>169</v>
      </c>
      <c r="D273" s="34" t="s">
        <v>51</v>
      </c>
      <c r="E273" s="34" t="s">
        <v>72</v>
      </c>
      <c r="F273" s="34" t="s">
        <v>794</v>
      </c>
      <c r="G273" s="34" t="s">
        <v>496</v>
      </c>
      <c r="H273" s="34" t="s">
        <v>371</v>
      </c>
      <c r="I273" s="7"/>
      <c r="J273" s="7"/>
      <c r="K273" s="7"/>
      <c r="L273" s="7"/>
      <c r="M273" s="7"/>
      <c r="N273" s="7"/>
      <c r="O273" s="7"/>
      <c r="P273" s="7"/>
      <c r="Q273" s="7">
        <v>1.0489999999999999</v>
      </c>
      <c r="R273" s="7"/>
      <c r="S273" s="7"/>
      <c r="T273" s="7"/>
      <c r="U273" s="7"/>
      <c r="V273" s="7">
        <v>1.0489999999999999</v>
      </c>
    </row>
    <row r="274" spans="1:22" x14ac:dyDescent="0.25">
      <c r="A274" s="34" t="s">
        <v>835</v>
      </c>
      <c r="B274" s="34">
        <v>331440</v>
      </c>
      <c r="C274" s="34">
        <v>169</v>
      </c>
      <c r="D274" s="34" t="s">
        <v>51</v>
      </c>
      <c r="E274" s="34" t="s">
        <v>73</v>
      </c>
      <c r="F274" s="34" t="s">
        <v>837</v>
      </c>
      <c r="G274" s="34" t="s">
        <v>376</v>
      </c>
      <c r="H274" s="34" t="s">
        <v>371</v>
      </c>
      <c r="I274" s="7"/>
      <c r="J274" s="7"/>
      <c r="K274" s="7"/>
      <c r="L274" s="7"/>
      <c r="M274" s="7"/>
      <c r="N274" s="7"/>
      <c r="O274" s="7"/>
      <c r="P274" s="7"/>
      <c r="Q274" s="7">
        <v>1.1499999999999999</v>
      </c>
      <c r="R274" s="7"/>
      <c r="S274" s="7"/>
      <c r="T274" s="7"/>
      <c r="U274" s="7"/>
      <c r="V274" s="7">
        <v>1.1499999999999999</v>
      </c>
    </row>
    <row r="275" spans="1:22" x14ac:dyDescent="0.25">
      <c r="A275" s="34" t="s">
        <v>424</v>
      </c>
      <c r="B275" s="34" t="s">
        <v>1167</v>
      </c>
      <c r="C275" s="34">
        <v>1</v>
      </c>
      <c r="D275" s="34" t="s">
        <v>18</v>
      </c>
      <c r="E275" s="34" t="s">
        <v>19</v>
      </c>
      <c r="F275" s="34" t="s">
        <v>427</v>
      </c>
      <c r="G275" s="34" t="s">
        <v>419</v>
      </c>
      <c r="H275" s="34" t="s">
        <v>371</v>
      </c>
      <c r="I275" s="7"/>
      <c r="J275" s="7"/>
      <c r="K275" s="7"/>
      <c r="L275" s="7"/>
      <c r="M275" s="7"/>
      <c r="N275" s="7"/>
      <c r="O275" s="7"/>
      <c r="P275" s="7">
        <v>4</v>
      </c>
      <c r="Q275" s="7"/>
      <c r="R275" s="7"/>
      <c r="S275" s="7"/>
      <c r="T275" s="7"/>
      <c r="U275" s="7"/>
      <c r="V275" s="7">
        <v>4</v>
      </c>
    </row>
    <row r="276" spans="1:22" x14ac:dyDescent="0.25">
      <c r="A276" s="34" t="s">
        <v>849</v>
      </c>
      <c r="B276" s="34">
        <v>331470</v>
      </c>
      <c r="C276" s="34">
        <v>169</v>
      </c>
      <c r="D276" s="34" t="s">
        <v>51</v>
      </c>
      <c r="E276" s="34" t="s">
        <v>76</v>
      </c>
      <c r="F276" s="34" t="s">
        <v>851</v>
      </c>
      <c r="G276" s="34" t="s">
        <v>376</v>
      </c>
      <c r="H276" s="34" t="s">
        <v>371</v>
      </c>
      <c r="I276" s="7"/>
      <c r="J276" s="7"/>
      <c r="K276" s="7"/>
      <c r="L276" s="7"/>
      <c r="M276" s="7"/>
      <c r="N276" s="7"/>
      <c r="O276" s="7"/>
      <c r="P276" s="7"/>
      <c r="Q276" s="7">
        <v>1.5</v>
      </c>
      <c r="R276" s="7"/>
      <c r="S276" s="7"/>
      <c r="T276" s="7"/>
      <c r="U276" s="7"/>
      <c r="V276" s="7">
        <v>1.5</v>
      </c>
    </row>
    <row r="277" spans="1:22" x14ac:dyDescent="0.25">
      <c r="A277" s="34" t="s">
        <v>849</v>
      </c>
      <c r="B277" s="34">
        <v>331470</v>
      </c>
      <c r="C277" s="34">
        <v>169</v>
      </c>
      <c r="D277" s="34" t="s">
        <v>51</v>
      </c>
      <c r="E277" s="34" t="s">
        <v>76</v>
      </c>
      <c r="F277" s="34" t="s">
        <v>851</v>
      </c>
      <c r="G277" s="34" t="s">
        <v>376</v>
      </c>
      <c r="H277" s="34" t="s">
        <v>364</v>
      </c>
      <c r="I277" s="7"/>
      <c r="J277" s="7"/>
      <c r="K277" s="7"/>
      <c r="L277" s="7"/>
      <c r="M277" s="7"/>
      <c r="N277" s="7"/>
      <c r="O277" s="7"/>
      <c r="P277" s="7"/>
      <c r="Q277" s="7">
        <v>0.8</v>
      </c>
      <c r="R277" s="7"/>
      <c r="S277" s="7"/>
      <c r="T277" s="7"/>
      <c r="U277" s="7"/>
      <c r="V277" s="7">
        <v>0.8</v>
      </c>
    </row>
    <row r="278" spans="1:22" x14ac:dyDescent="0.25">
      <c r="A278" s="34" t="s">
        <v>868</v>
      </c>
      <c r="B278" s="34">
        <v>331480</v>
      </c>
      <c r="C278" s="34">
        <v>169</v>
      </c>
      <c r="D278" s="34" t="s">
        <v>51</v>
      </c>
      <c r="E278" s="34" t="s">
        <v>77</v>
      </c>
      <c r="F278" s="34" t="s">
        <v>870</v>
      </c>
      <c r="G278" s="34" t="s">
        <v>536</v>
      </c>
      <c r="H278" s="34" t="s">
        <v>371</v>
      </c>
      <c r="I278" s="7"/>
      <c r="J278" s="7"/>
      <c r="K278" s="7"/>
      <c r="L278" s="7"/>
      <c r="M278" s="7"/>
      <c r="N278" s="7"/>
      <c r="O278" s="7"/>
      <c r="P278" s="7"/>
      <c r="Q278" s="7">
        <v>1.2310000000000001</v>
      </c>
      <c r="R278" s="7"/>
      <c r="S278" s="7"/>
      <c r="T278" s="7"/>
      <c r="U278" s="7"/>
      <c r="V278" s="7">
        <v>1.2310000000000001</v>
      </c>
    </row>
    <row r="279" spans="1:22" x14ac:dyDescent="0.25">
      <c r="A279" s="34" t="s">
        <v>893</v>
      </c>
      <c r="B279" s="34">
        <v>331500</v>
      </c>
      <c r="C279" s="34">
        <v>169</v>
      </c>
      <c r="D279" s="34" t="s">
        <v>51</v>
      </c>
      <c r="E279" s="34" t="s">
        <v>79</v>
      </c>
      <c r="F279" s="34" t="s">
        <v>895</v>
      </c>
      <c r="G279" s="34" t="s">
        <v>407</v>
      </c>
      <c r="H279" s="34" t="s">
        <v>371</v>
      </c>
      <c r="I279" s="7"/>
      <c r="J279" s="7"/>
      <c r="K279" s="7"/>
      <c r="L279" s="7"/>
      <c r="M279" s="7"/>
      <c r="N279" s="7"/>
      <c r="O279" s="7"/>
      <c r="P279" s="7"/>
      <c r="Q279" s="7">
        <v>1.252</v>
      </c>
      <c r="R279" s="7"/>
      <c r="S279" s="7"/>
      <c r="T279" s="7"/>
      <c r="U279" s="7"/>
      <c r="V279" s="7">
        <v>1.252</v>
      </c>
    </row>
    <row r="280" spans="1:22" x14ac:dyDescent="0.25">
      <c r="A280" s="34" t="s">
        <v>896</v>
      </c>
      <c r="B280" s="34">
        <v>331510</v>
      </c>
      <c r="C280" s="34">
        <v>169</v>
      </c>
      <c r="D280" s="34" t="s">
        <v>51</v>
      </c>
      <c r="E280" s="34" t="s">
        <v>80</v>
      </c>
      <c r="F280" s="34" t="s">
        <v>898</v>
      </c>
      <c r="G280" s="34" t="s">
        <v>407</v>
      </c>
      <c r="H280" s="34" t="s">
        <v>371</v>
      </c>
      <c r="I280" s="7"/>
      <c r="J280" s="7"/>
      <c r="K280" s="7"/>
      <c r="L280" s="7"/>
      <c r="M280" s="7"/>
      <c r="N280" s="7"/>
      <c r="O280" s="7"/>
      <c r="P280" s="7"/>
      <c r="Q280" s="7">
        <v>1.6259999999999999</v>
      </c>
      <c r="R280" s="7">
        <v>2.3E-2</v>
      </c>
      <c r="S280" s="7"/>
      <c r="T280" s="7"/>
      <c r="U280" s="7"/>
      <c r="V280" s="7">
        <v>1.6489999999999998</v>
      </c>
    </row>
    <row r="281" spans="1:22" x14ac:dyDescent="0.25">
      <c r="A281" s="34" t="s">
        <v>914</v>
      </c>
      <c r="B281" s="34">
        <v>331530</v>
      </c>
      <c r="C281" s="34">
        <v>169</v>
      </c>
      <c r="D281" s="34" t="s">
        <v>51</v>
      </c>
      <c r="E281" s="34" t="s">
        <v>82</v>
      </c>
      <c r="F281" s="34" t="s">
        <v>916</v>
      </c>
      <c r="G281" s="34" t="s">
        <v>376</v>
      </c>
      <c r="H281" s="34" t="s">
        <v>391</v>
      </c>
      <c r="I281" s="7"/>
      <c r="J281" s="7"/>
      <c r="K281" s="7"/>
      <c r="L281" s="7"/>
      <c r="M281" s="7"/>
      <c r="N281" s="7"/>
      <c r="O281" s="7"/>
      <c r="P281" s="7"/>
      <c r="Q281" s="7">
        <v>0.5</v>
      </c>
      <c r="R281" s="7"/>
      <c r="S281" s="7"/>
      <c r="T281" s="7"/>
      <c r="U281" s="7"/>
      <c r="V281" s="7">
        <v>0.5</v>
      </c>
    </row>
    <row r="282" spans="1:22" x14ac:dyDescent="0.25">
      <c r="A282" s="34" t="s">
        <v>944</v>
      </c>
      <c r="B282" s="34">
        <v>331550</v>
      </c>
      <c r="C282" s="34">
        <v>169</v>
      </c>
      <c r="D282" s="34" t="s">
        <v>51</v>
      </c>
      <c r="E282" s="34" t="s">
        <v>85</v>
      </c>
      <c r="F282" s="34" t="s">
        <v>946</v>
      </c>
      <c r="G282" s="34" t="s">
        <v>376</v>
      </c>
      <c r="H282" s="34" t="s">
        <v>371</v>
      </c>
      <c r="I282" s="7"/>
      <c r="J282" s="7"/>
      <c r="K282" s="7"/>
      <c r="L282" s="7"/>
      <c r="M282" s="7"/>
      <c r="N282" s="7"/>
      <c r="O282" s="7"/>
      <c r="P282" s="7"/>
      <c r="Q282" s="7">
        <v>1.5009999999999999</v>
      </c>
      <c r="R282" s="7"/>
      <c r="S282" s="7"/>
      <c r="T282" s="7"/>
      <c r="U282" s="7"/>
      <c r="V282" s="7">
        <v>1.5009999999999999</v>
      </c>
    </row>
    <row r="283" spans="1:22" x14ac:dyDescent="0.25">
      <c r="A283" s="34" t="s">
        <v>968</v>
      </c>
      <c r="B283" s="34">
        <v>331570</v>
      </c>
      <c r="C283" s="34">
        <v>169</v>
      </c>
      <c r="D283" s="34" t="s">
        <v>51</v>
      </c>
      <c r="E283" s="34" t="s">
        <v>86</v>
      </c>
      <c r="F283" s="34" t="s">
        <v>970</v>
      </c>
      <c r="G283" s="34" t="s">
        <v>376</v>
      </c>
      <c r="H283" s="34" t="s">
        <v>371</v>
      </c>
      <c r="I283" s="7"/>
      <c r="J283" s="7"/>
      <c r="K283" s="7"/>
      <c r="L283" s="7"/>
      <c r="M283" s="7"/>
      <c r="N283" s="7"/>
      <c r="O283" s="7"/>
      <c r="P283" s="7"/>
      <c r="Q283" s="7">
        <v>1.28</v>
      </c>
      <c r="R283" s="7"/>
      <c r="S283" s="7"/>
      <c r="T283" s="7">
        <v>0.3</v>
      </c>
      <c r="U283" s="7"/>
      <c r="V283" s="7">
        <v>1.58</v>
      </c>
    </row>
    <row r="284" spans="1:22" x14ac:dyDescent="0.25">
      <c r="A284" s="34" t="s">
        <v>990</v>
      </c>
      <c r="B284" s="34">
        <v>331660</v>
      </c>
      <c r="C284" s="34">
        <v>169</v>
      </c>
      <c r="D284" s="34" t="s">
        <v>51</v>
      </c>
      <c r="E284" s="34" t="s">
        <v>88</v>
      </c>
      <c r="F284" s="34" t="s">
        <v>851</v>
      </c>
      <c r="G284" s="34" t="s">
        <v>376</v>
      </c>
      <c r="H284" s="34" t="s">
        <v>371</v>
      </c>
      <c r="I284" s="7"/>
      <c r="J284" s="7"/>
      <c r="K284" s="7"/>
      <c r="L284" s="7"/>
      <c r="M284" s="7"/>
      <c r="N284" s="7"/>
      <c r="O284" s="7"/>
      <c r="P284" s="7"/>
      <c r="Q284" s="7">
        <v>1.37</v>
      </c>
      <c r="R284" s="7"/>
      <c r="S284" s="7"/>
      <c r="T284" s="7">
        <v>0.9</v>
      </c>
      <c r="U284" s="7"/>
      <c r="V284" s="7">
        <v>2.27</v>
      </c>
    </row>
    <row r="285" spans="1:22" x14ac:dyDescent="0.25">
      <c r="A285" s="34" t="s">
        <v>990</v>
      </c>
      <c r="B285" s="34">
        <v>331660</v>
      </c>
      <c r="C285" s="34">
        <v>169</v>
      </c>
      <c r="D285" s="34" t="s">
        <v>51</v>
      </c>
      <c r="E285" s="34" t="s">
        <v>88</v>
      </c>
      <c r="F285" s="34" t="s">
        <v>851</v>
      </c>
      <c r="G285" s="34" t="s">
        <v>376</v>
      </c>
      <c r="H285" s="34" t="s">
        <v>364</v>
      </c>
      <c r="I285" s="7"/>
      <c r="J285" s="7"/>
      <c r="K285" s="7"/>
      <c r="L285" s="7"/>
      <c r="M285" s="7"/>
      <c r="N285" s="7"/>
      <c r="O285" s="7"/>
      <c r="P285" s="7"/>
      <c r="Q285" s="7">
        <v>0.91</v>
      </c>
      <c r="R285" s="7"/>
      <c r="S285" s="7"/>
      <c r="T285" s="7"/>
      <c r="U285" s="7"/>
      <c r="V285" s="7">
        <v>0.91</v>
      </c>
    </row>
    <row r="286" spans="1:22" x14ac:dyDescent="0.25">
      <c r="A286" s="34" t="s">
        <v>1004</v>
      </c>
      <c r="B286" s="34">
        <v>331590</v>
      </c>
      <c r="C286" s="34">
        <v>169</v>
      </c>
      <c r="D286" s="34" t="s">
        <v>51</v>
      </c>
      <c r="E286" s="34" t="s">
        <v>90</v>
      </c>
      <c r="F286" s="34" t="s">
        <v>1006</v>
      </c>
      <c r="G286" s="34" t="s">
        <v>496</v>
      </c>
      <c r="H286" s="34" t="s">
        <v>371</v>
      </c>
      <c r="I286" s="7"/>
      <c r="J286" s="7"/>
      <c r="K286" s="7"/>
      <c r="L286" s="7"/>
      <c r="M286" s="7"/>
      <c r="N286" s="7"/>
      <c r="O286" s="7"/>
      <c r="P286" s="7"/>
      <c r="Q286" s="7">
        <v>1.5</v>
      </c>
      <c r="R286" s="7"/>
      <c r="S286" s="7"/>
      <c r="T286" s="7">
        <v>0.2</v>
      </c>
      <c r="U286" s="7"/>
      <c r="V286" s="7">
        <v>1.7</v>
      </c>
    </row>
    <row r="287" spans="1:22" x14ac:dyDescent="0.25">
      <c r="A287" s="34" t="s">
        <v>1007</v>
      </c>
      <c r="B287" s="34">
        <v>331600</v>
      </c>
      <c r="C287" s="34">
        <v>169</v>
      </c>
      <c r="D287" s="34" t="s">
        <v>51</v>
      </c>
      <c r="E287" s="34" t="s">
        <v>91</v>
      </c>
      <c r="F287" s="34" t="s">
        <v>1009</v>
      </c>
      <c r="G287" s="34" t="s">
        <v>376</v>
      </c>
      <c r="H287" s="34" t="s">
        <v>371</v>
      </c>
      <c r="I287" s="7"/>
      <c r="J287" s="7"/>
      <c r="K287" s="7"/>
      <c r="L287" s="7"/>
      <c r="M287" s="7"/>
      <c r="N287" s="7"/>
      <c r="O287" s="7"/>
      <c r="P287" s="7"/>
      <c r="Q287" s="7">
        <v>1.08</v>
      </c>
      <c r="R287" s="7"/>
      <c r="S287" s="7"/>
      <c r="T287" s="7"/>
      <c r="U287" s="7"/>
      <c r="V287" s="7">
        <v>1.08</v>
      </c>
    </row>
    <row r="288" spans="1:22" x14ac:dyDescent="0.25">
      <c r="A288" s="34" t="s">
        <v>446</v>
      </c>
      <c r="B288" s="34" t="s">
        <v>1167</v>
      </c>
      <c r="C288" s="34">
        <v>1</v>
      </c>
      <c r="D288" s="34" t="s">
        <v>18</v>
      </c>
      <c r="E288" s="34" t="s">
        <v>20</v>
      </c>
      <c r="F288" s="34" t="s">
        <v>427</v>
      </c>
      <c r="G288" s="34" t="s">
        <v>419</v>
      </c>
      <c r="H288" s="34" t="s">
        <v>391</v>
      </c>
      <c r="I288" s="7"/>
      <c r="J288" s="7"/>
      <c r="K288" s="7"/>
      <c r="L288" s="7"/>
      <c r="M288" s="7"/>
      <c r="N288" s="7">
        <v>33.699999999999996</v>
      </c>
      <c r="O288" s="7"/>
      <c r="P288" s="7"/>
      <c r="Q288" s="7">
        <v>2.5</v>
      </c>
      <c r="R288" s="7"/>
      <c r="S288" s="7"/>
      <c r="T288" s="7"/>
      <c r="U288" s="7"/>
      <c r="V288" s="7">
        <v>36.199999999999996</v>
      </c>
    </row>
    <row r="289" spans="1:22" x14ac:dyDescent="0.25">
      <c r="A289" s="34" t="s">
        <v>1010</v>
      </c>
      <c r="B289" s="34">
        <v>331610</v>
      </c>
      <c r="C289" s="34">
        <v>169</v>
      </c>
      <c r="D289" s="34" t="s">
        <v>51</v>
      </c>
      <c r="E289" s="34" t="s">
        <v>92</v>
      </c>
      <c r="F289" s="34" t="s">
        <v>1012</v>
      </c>
      <c r="G289" s="34" t="s">
        <v>407</v>
      </c>
      <c r="H289" s="34" t="s">
        <v>371</v>
      </c>
      <c r="I289" s="7"/>
      <c r="J289" s="7"/>
      <c r="K289" s="7"/>
      <c r="L289" s="7"/>
      <c r="M289" s="7"/>
      <c r="N289" s="7"/>
      <c r="O289" s="7"/>
      <c r="P289" s="7"/>
      <c r="Q289" s="7">
        <v>2.25</v>
      </c>
      <c r="R289" s="7"/>
      <c r="S289" s="7"/>
      <c r="T289" s="7">
        <v>0.26</v>
      </c>
      <c r="U289" s="7"/>
      <c r="V289" s="7">
        <v>2.5099999999999998</v>
      </c>
    </row>
    <row r="290" spans="1:22" x14ac:dyDescent="0.25">
      <c r="A290" s="34" t="s">
        <v>1022</v>
      </c>
      <c r="B290" s="34">
        <v>331640</v>
      </c>
      <c r="C290" s="34">
        <v>169</v>
      </c>
      <c r="D290" s="34" t="s">
        <v>51</v>
      </c>
      <c r="E290" s="34" t="s">
        <v>95</v>
      </c>
      <c r="F290" s="34" t="s">
        <v>1024</v>
      </c>
      <c r="G290" s="34" t="s">
        <v>496</v>
      </c>
      <c r="H290" s="34" t="s">
        <v>371</v>
      </c>
      <c r="I290" s="7"/>
      <c r="J290" s="7"/>
      <c r="K290" s="7"/>
      <c r="L290" s="7"/>
      <c r="M290" s="7"/>
      <c r="N290" s="7"/>
      <c r="O290" s="7"/>
      <c r="P290" s="7"/>
      <c r="Q290" s="7">
        <v>1.4359999999999999</v>
      </c>
      <c r="R290" s="7"/>
      <c r="S290" s="7"/>
      <c r="T290" s="7"/>
      <c r="U290" s="7"/>
      <c r="V290" s="7">
        <v>1.4359999999999999</v>
      </c>
    </row>
    <row r="291" spans="1:22" x14ac:dyDescent="0.25">
      <c r="A291" s="34" t="s">
        <v>1025</v>
      </c>
      <c r="B291" s="34">
        <v>331650</v>
      </c>
      <c r="C291" s="34">
        <v>169</v>
      </c>
      <c r="D291" s="34" t="s">
        <v>51</v>
      </c>
      <c r="E291" s="34" t="s">
        <v>96</v>
      </c>
      <c r="F291" s="34" t="s">
        <v>771</v>
      </c>
      <c r="G291" s="34" t="s">
        <v>407</v>
      </c>
      <c r="H291" s="34" t="s">
        <v>371</v>
      </c>
      <c r="I291" s="7">
        <v>0.23499999999999999</v>
      </c>
      <c r="J291" s="7"/>
      <c r="K291" s="7"/>
      <c r="L291" s="7"/>
      <c r="M291" s="7"/>
      <c r="N291" s="7"/>
      <c r="O291" s="7"/>
      <c r="P291" s="7"/>
      <c r="Q291" s="7">
        <v>1.5</v>
      </c>
      <c r="R291" s="7">
        <v>0.224</v>
      </c>
      <c r="S291" s="7"/>
      <c r="T291" s="7"/>
      <c r="U291" s="7"/>
      <c r="V291" s="7">
        <v>1.9589999999999999</v>
      </c>
    </row>
    <row r="292" spans="1:22" x14ac:dyDescent="0.25">
      <c r="A292" s="34" t="s">
        <v>992</v>
      </c>
      <c r="B292" s="34">
        <v>331670</v>
      </c>
      <c r="C292" s="34">
        <v>169</v>
      </c>
      <c r="D292" s="34" t="s">
        <v>51</v>
      </c>
      <c r="E292" s="34" t="s">
        <v>89</v>
      </c>
      <c r="F292" s="34" t="s">
        <v>994</v>
      </c>
      <c r="G292" s="34" t="s">
        <v>496</v>
      </c>
      <c r="H292" s="34" t="s">
        <v>391</v>
      </c>
      <c r="I292" s="7"/>
      <c r="J292" s="7"/>
      <c r="K292" s="7"/>
      <c r="L292" s="7"/>
      <c r="M292" s="7"/>
      <c r="N292" s="7"/>
      <c r="O292" s="7"/>
      <c r="P292" s="7"/>
      <c r="Q292" s="7">
        <v>0.7</v>
      </c>
      <c r="R292" s="7"/>
      <c r="S292" s="7"/>
      <c r="T292" s="7"/>
      <c r="U292" s="7"/>
      <c r="V292" s="7">
        <v>0.7</v>
      </c>
    </row>
    <row r="293" spans="1:22" x14ac:dyDescent="0.25">
      <c r="A293" s="34" t="s">
        <v>1047</v>
      </c>
      <c r="B293" s="34">
        <v>331680</v>
      </c>
      <c r="C293" s="34">
        <v>169</v>
      </c>
      <c r="D293" s="34" t="s">
        <v>51</v>
      </c>
      <c r="E293" s="34" t="s">
        <v>97</v>
      </c>
      <c r="F293" s="34" t="s">
        <v>994</v>
      </c>
      <c r="G293" s="34" t="s">
        <v>496</v>
      </c>
      <c r="H293" s="34" t="s">
        <v>371</v>
      </c>
      <c r="I293" s="7"/>
      <c r="J293" s="7"/>
      <c r="K293" s="7"/>
      <c r="L293" s="7"/>
      <c r="M293" s="7"/>
      <c r="N293" s="7"/>
      <c r="O293" s="7"/>
      <c r="P293" s="7"/>
      <c r="Q293" s="7">
        <v>2.1120000000000001</v>
      </c>
      <c r="R293" s="7"/>
      <c r="S293" s="7"/>
      <c r="T293" s="7"/>
      <c r="U293" s="7"/>
      <c r="V293" s="7">
        <v>2.1120000000000001</v>
      </c>
    </row>
    <row r="294" spans="1:22" x14ac:dyDescent="0.25">
      <c r="A294" s="34" t="s">
        <v>1091</v>
      </c>
      <c r="B294" s="34">
        <v>331690</v>
      </c>
      <c r="C294" s="34">
        <v>169</v>
      </c>
      <c r="D294" s="34" t="s">
        <v>51</v>
      </c>
      <c r="E294" s="34" t="s">
        <v>99</v>
      </c>
      <c r="F294" s="34" t="s">
        <v>1093</v>
      </c>
      <c r="G294" s="34" t="s">
        <v>536</v>
      </c>
      <c r="H294" s="34" t="s">
        <v>371</v>
      </c>
      <c r="I294" s="7"/>
      <c r="J294" s="7"/>
      <c r="K294" s="7"/>
      <c r="L294" s="7"/>
      <c r="M294" s="7"/>
      <c r="N294" s="7"/>
      <c r="O294" s="7"/>
      <c r="P294" s="7"/>
      <c r="Q294" s="7">
        <v>2.6339999999999999</v>
      </c>
      <c r="R294" s="7"/>
      <c r="S294" s="7"/>
      <c r="T294" s="7"/>
      <c r="U294" s="7"/>
      <c r="V294" s="7">
        <v>2.6339999999999999</v>
      </c>
    </row>
    <row r="295" spans="1:22" x14ac:dyDescent="0.25">
      <c r="A295" s="34" t="s">
        <v>1097</v>
      </c>
      <c r="B295" s="34">
        <v>331700</v>
      </c>
      <c r="C295" s="34">
        <v>169</v>
      </c>
      <c r="D295" s="34" t="s">
        <v>51</v>
      </c>
      <c r="E295" s="34" t="s">
        <v>100</v>
      </c>
      <c r="F295" s="34" t="s">
        <v>883</v>
      </c>
      <c r="G295" s="34" t="s">
        <v>376</v>
      </c>
      <c r="H295" s="34" t="s">
        <v>371</v>
      </c>
      <c r="I295" s="7"/>
      <c r="J295" s="7"/>
      <c r="K295" s="7"/>
      <c r="L295" s="7"/>
      <c r="M295" s="7"/>
      <c r="N295" s="7"/>
      <c r="O295" s="7"/>
      <c r="P295" s="7"/>
      <c r="Q295" s="7">
        <v>2.0060000000000002</v>
      </c>
      <c r="R295" s="7"/>
      <c r="S295" s="7"/>
      <c r="T295" s="7">
        <v>0.1</v>
      </c>
      <c r="U295" s="7"/>
      <c r="V295" s="7">
        <v>2.1060000000000003</v>
      </c>
    </row>
    <row r="296" spans="1:22" x14ac:dyDescent="0.25">
      <c r="A296" s="34" t="s">
        <v>1128</v>
      </c>
      <c r="B296" s="34">
        <v>331720</v>
      </c>
      <c r="C296" s="34">
        <v>169</v>
      </c>
      <c r="D296" s="34" t="s">
        <v>51</v>
      </c>
      <c r="E296" s="34" t="s">
        <v>102</v>
      </c>
      <c r="F296" s="34" t="s">
        <v>1130</v>
      </c>
      <c r="G296" s="34" t="s">
        <v>376</v>
      </c>
      <c r="H296" s="34" t="s">
        <v>371</v>
      </c>
      <c r="I296" s="7"/>
      <c r="J296" s="7"/>
      <c r="K296" s="7"/>
      <c r="L296" s="7"/>
      <c r="M296" s="7"/>
      <c r="N296" s="7"/>
      <c r="O296" s="7"/>
      <c r="P296" s="7"/>
      <c r="Q296" s="7">
        <v>1.1000000000000001</v>
      </c>
      <c r="R296" s="7"/>
      <c r="S296" s="7"/>
      <c r="T296" s="7"/>
      <c r="U296" s="7"/>
      <c r="V296" s="7">
        <v>1.1000000000000001</v>
      </c>
    </row>
    <row r="297" spans="1:22" x14ac:dyDescent="0.25">
      <c r="A297" s="34" t="s">
        <v>1163</v>
      </c>
      <c r="B297" s="34">
        <v>332900</v>
      </c>
      <c r="C297" s="34">
        <v>169</v>
      </c>
      <c r="D297" s="34" t="s">
        <v>51</v>
      </c>
      <c r="E297" s="34" t="s">
        <v>346</v>
      </c>
      <c r="F297" s="34" t="s">
        <v>1165</v>
      </c>
      <c r="G297" s="34" t="s">
        <v>419</v>
      </c>
      <c r="H297" s="34" t="s">
        <v>371</v>
      </c>
      <c r="I297" s="7"/>
      <c r="J297" s="7"/>
      <c r="K297" s="7"/>
      <c r="L297" s="7"/>
      <c r="M297" s="7"/>
      <c r="N297" s="7"/>
      <c r="O297" s="7"/>
      <c r="P297" s="7"/>
      <c r="Q297" s="7">
        <v>4.17</v>
      </c>
      <c r="R297" s="7"/>
      <c r="S297" s="7"/>
      <c r="T297" s="7"/>
      <c r="U297" s="7"/>
      <c r="V297" s="7">
        <v>4.17</v>
      </c>
    </row>
    <row r="298" spans="1:22" x14ac:dyDescent="0.25">
      <c r="A298" s="34" t="s">
        <v>428</v>
      </c>
      <c r="B298" s="34">
        <v>331260</v>
      </c>
      <c r="C298" s="34">
        <v>169</v>
      </c>
      <c r="D298" s="34" t="s">
        <v>51</v>
      </c>
      <c r="E298" s="34" t="s">
        <v>54</v>
      </c>
      <c r="F298" s="34" t="s">
        <v>430</v>
      </c>
      <c r="G298" s="34" t="s">
        <v>397</v>
      </c>
      <c r="H298" s="34" t="s">
        <v>371</v>
      </c>
      <c r="I298" s="7"/>
      <c r="J298" s="7"/>
      <c r="K298" s="7"/>
      <c r="L298" s="7"/>
      <c r="M298" s="7"/>
      <c r="N298" s="7"/>
      <c r="O298" s="7"/>
      <c r="P298" s="7"/>
      <c r="Q298" s="7">
        <v>0.43999999999999995</v>
      </c>
      <c r="R298" s="7"/>
      <c r="S298" s="7"/>
      <c r="T298" s="7"/>
      <c r="U298" s="7"/>
      <c r="V298" s="7">
        <v>0.43999999999999995</v>
      </c>
    </row>
    <row r="299" spans="1:22" x14ac:dyDescent="0.25">
      <c r="A299" s="34" t="s">
        <v>670</v>
      </c>
      <c r="B299" s="34" t="s">
        <v>1167</v>
      </c>
      <c r="C299" s="34">
        <v>1</v>
      </c>
      <c r="D299" s="34" t="s">
        <v>18</v>
      </c>
      <c r="E299" s="34" t="s">
        <v>21</v>
      </c>
      <c r="F299" s="34" t="s">
        <v>427</v>
      </c>
      <c r="G299" s="34" t="s">
        <v>419</v>
      </c>
      <c r="H299" s="34" t="s">
        <v>371</v>
      </c>
      <c r="I299" s="7"/>
      <c r="J299" s="7"/>
      <c r="K299" s="7"/>
      <c r="L299" s="7"/>
      <c r="M299" s="7"/>
      <c r="N299" s="7"/>
      <c r="O299" s="7"/>
      <c r="P299" s="7">
        <v>1.6</v>
      </c>
      <c r="Q299" s="7"/>
      <c r="R299" s="7"/>
      <c r="S299" s="7"/>
      <c r="T299" s="7"/>
      <c r="U299" s="7"/>
      <c r="V299" s="7">
        <v>1.6</v>
      </c>
    </row>
    <row r="300" spans="1:22" x14ac:dyDescent="0.25">
      <c r="A300" s="34" t="s">
        <v>670</v>
      </c>
      <c r="B300" s="34" t="s">
        <v>1167</v>
      </c>
      <c r="C300" s="34">
        <v>1</v>
      </c>
      <c r="D300" s="34" t="s">
        <v>18</v>
      </c>
      <c r="E300" s="34" t="s">
        <v>21</v>
      </c>
      <c r="F300" s="34" t="s">
        <v>427</v>
      </c>
      <c r="G300" s="34" t="s">
        <v>419</v>
      </c>
      <c r="H300" s="34" t="s">
        <v>391</v>
      </c>
      <c r="I300" s="7"/>
      <c r="J300" s="7"/>
      <c r="K300" s="7"/>
      <c r="L300" s="7"/>
      <c r="M300" s="7"/>
      <c r="N300" s="7"/>
      <c r="O300" s="7"/>
      <c r="P300" s="7"/>
      <c r="Q300" s="7">
        <v>8.1</v>
      </c>
      <c r="R300" s="7"/>
      <c r="S300" s="7"/>
      <c r="T300" s="7"/>
      <c r="U300" s="7"/>
      <c r="V300" s="7">
        <v>8.1</v>
      </c>
    </row>
    <row r="301" spans="1:22" x14ac:dyDescent="0.25">
      <c r="A301" s="34" t="s">
        <v>602</v>
      </c>
      <c r="B301" s="34">
        <v>331290</v>
      </c>
      <c r="C301" s="34">
        <v>169</v>
      </c>
      <c r="D301" s="34" t="s">
        <v>51</v>
      </c>
      <c r="E301" s="34" t="s">
        <v>57</v>
      </c>
      <c r="F301" s="34" t="s">
        <v>604</v>
      </c>
      <c r="G301" s="34" t="s">
        <v>376</v>
      </c>
      <c r="H301" s="34" t="s">
        <v>371</v>
      </c>
      <c r="I301" s="7"/>
      <c r="J301" s="7"/>
      <c r="K301" s="7"/>
      <c r="L301" s="7"/>
      <c r="M301" s="7"/>
      <c r="N301" s="7"/>
      <c r="O301" s="7"/>
      <c r="P301" s="7"/>
      <c r="Q301" s="7">
        <v>1.1199999999999999</v>
      </c>
      <c r="R301" s="7"/>
      <c r="S301" s="7"/>
      <c r="T301" s="7"/>
      <c r="U301" s="7"/>
      <c r="V301" s="7">
        <v>1.1199999999999999</v>
      </c>
    </row>
    <row r="302" spans="1:22" x14ac:dyDescent="0.25">
      <c r="A302" s="34" t="s">
        <v>619</v>
      </c>
      <c r="B302" s="34">
        <v>331950</v>
      </c>
      <c r="C302" s="34">
        <v>169</v>
      </c>
      <c r="D302" s="34" t="s">
        <v>51</v>
      </c>
      <c r="E302" s="34" t="s">
        <v>58</v>
      </c>
      <c r="F302" s="34" t="s">
        <v>621</v>
      </c>
      <c r="G302" s="34" t="s">
        <v>419</v>
      </c>
      <c r="H302" s="34" t="s">
        <v>371</v>
      </c>
      <c r="I302" s="7"/>
      <c r="J302" s="7"/>
      <c r="K302" s="7"/>
      <c r="L302" s="7"/>
      <c r="M302" s="7"/>
      <c r="N302" s="7"/>
      <c r="O302" s="7"/>
      <c r="P302" s="7"/>
      <c r="Q302" s="7">
        <v>0.22</v>
      </c>
      <c r="R302" s="7"/>
      <c r="S302" s="7"/>
      <c r="T302" s="7"/>
      <c r="U302" s="7"/>
      <c r="V302" s="7">
        <v>0.22</v>
      </c>
    </row>
    <row r="303" spans="1:22" x14ac:dyDescent="0.25">
      <c r="A303" s="34" t="s">
        <v>619</v>
      </c>
      <c r="B303" s="34">
        <v>331950</v>
      </c>
      <c r="C303" s="34">
        <v>169</v>
      </c>
      <c r="D303" s="34" t="s">
        <v>51</v>
      </c>
      <c r="E303" s="34" t="s">
        <v>58</v>
      </c>
      <c r="F303" s="34" t="s">
        <v>621</v>
      </c>
      <c r="G303" s="34" t="s">
        <v>419</v>
      </c>
      <c r="H303" s="34" t="s">
        <v>364</v>
      </c>
      <c r="I303" s="7"/>
      <c r="J303" s="7"/>
      <c r="K303" s="7"/>
      <c r="L303" s="7"/>
      <c r="M303" s="7"/>
      <c r="N303" s="7"/>
      <c r="O303" s="7"/>
      <c r="P303" s="7"/>
      <c r="Q303" s="7">
        <v>0.1</v>
      </c>
      <c r="R303" s="7"/>
      <c r="S303" s="7"/>
      <c r="T303" s="7"/>
      <c r="U303" s="7"/>
      <c r="V303" s="7">
        <v>0.1</v>
      </c>
    </row>
    <row r="304" spans="1:22" x14ac:dyDescent="0.25">
      <c r="A304" s="34" t="s">
        <v>675</v>
      </c>
      <c r="B304" s="34">
        <v>331330</v>
      </c>
      <c r="C304" s="34">
        <v>169</v>
      </c>
      <c r="D304" s="34" t="s">
        <v>51</v>
      </c>
      <c r="E304" s="34" t="s">
        <v>62</v>
      </c>
      <c r="F304" s="34" t="s">
        <v>677</v>
      </c>
      <c r="G304" s="34" t="s">
        <v>376</v>
      </c>
      <c r="H304" s="34" t="s">
        <v>371</v>
      </c>
      <c r="I304" s="7"/>
      <c r="J304" s="7"/>
      <c r="K304" s="7"/>
      <c r="L304" s="7"/>
      <c r="M304" s="7"/>
      <c r="N304" s="7"/>
      <c r="O304" s="7"/>
      <c r="P304" s="7"/>
      <c r="Q304" s="7">
        <v>0.64200000000000002</v>
      </c>
      <c r="R304" s="7"/>
      <c r="S304" s="7"/>
      <c r="T304" s="7"/>
      <c r="U304" s="7"/>
      <c r="V304" s="7">
        <v>0.64200000000000002</v>
      </c>
    </row>
    <row r="305" spans="1:22" x14ac:dyDescent="0.25">
      <c r="A305" s="34" t="s">
        <v>678</v>
      </c>
      <c r="B305" s="34">
        <v>331340</v>
      </c>
      <c r="C305" s="34">
        <v>169</v>
      </c>
      <c r="D305" s="34" t="s">
        <v>51</v>
      </c>
      <c r="E305" s="34" t="s">
        <v>63</v>
      </c>
      <c r="F305" s="34" t="s">
        <v>680</v>
      </c>
      <c r="G305" s="34" t="s">
        <v>397</v>
      </c>
      <c r="H305" s="34" t="s">
        <v>371</v>
      </c>
      <c r="I305" s="7"/>
      <c r="J305" s="7"/>
      <c r="K305" s="7"/>
      <c r="L305" s="7"/>
      <c r="M305" s="7"/>
      <c r="N305" s="7"/>
      <c r="O305" s="7"/>
      <c r="P305" s="7"/>
      <c r="Q305" s="7">
        <v>0.373</v>
      </c>
      <c r="R305" s="7"/>
      <c r="S305" s="7"/>
      <c r="T305" s="7"/>
      <c r="U305" s="7"/>
      <c r="V305" s="7">
        <v>0.373</v>
      </c>
    </row>
    <row r="306" spans="1:22" x14ac:dyDescent="0.25">
      <c r="A306" s="34" t="s">
        <v>695</v>
      </c>
      <c r="B306" s="34">
        <v>331350</v>
      </c>
      <c r="C306" s="34">
        <v>169</v>
      </c>
      <c r="D306" s="34" t="s">
        <v>51</v>
      </c>
      <c r="E306" s="34" t="s">
        <v>64</v>
      </c>
      <c r="F306" s="34" t="s">
        <v>697</v>
      </c>
      <c r="G306" s="34" t="s">
        <v>397</v>
      </c>
      <c r="H306" s="34" t="s">
        <v>371</v>
      </c>
      <c r="I306" s="7"/>
      <c r="J306" s="7"/>
      <c r="K306" s="7"/>
      <c r="L306" s="7"/>
      <c r="M306" s="7"/>
      <c r="N306" s="7"/>
      <c r="O306" s="7"/>
      <c r="P306" s="7"/>
      <c r="Q306" s="7">
        <v>0.64</v>
      </c>
      <c r="R306" s="7"/>
      <c r="S306" s="7"/>
      <c r="T306" s="7"/>
      <c r="U306" s="7"/>
      <c r="V306" s="7">
        <v>0.64</v>
      </c>
    </row>
    <row r="307" spans="1:22" x14ac:dyDescent="0.25">
      <c r="A307" s="34" t="s">
        <v>712</v>
      </c>
      <c r="B307" s="34">
        <v>331370</v>
      </c>
      <c r="C307" s="34">
        <v>169</v>
      </c>
      <c r="D307" s="34" t="s">
        <v>51</v>
      </c>
      <c r="E307" s="34" t="s">
        <v>66</v>
      </c>
      <c r="F307" s="34" t="s">
        <v>714</v>
      </c>
      <c r="G307" s="34" t="s">
        <v>397</v>
      </c>
      <c r="H307" s="34" t="s">
        <v>371</v>
      </c>
      <c r="I307" s="7"/>
      <c r="J307" s="7"/>
      <c r="K307" s="7"/>
      <c r="L307" s="7"/>
      <c r="M307" s="7"/>
      <c r="N307" s="7"/>
      <c r="O307" s="7"/>
      <c r="P307" s="7"/>
      <c r="Q307" s="7">
        <v>0.79600000000000004</v>
      </c>
      <c r="R307" s="7"/>
      <c r="S307" s="7"/>
      <c r="T307" s="7"/>
      <c r="U307" s="7"/>
      <c r="V307" s="7">
        <v>0.79600000000000004</v>
      </c>
    </row>
    <row r="308" spans="1:22" x14ac:dyDescent="0.25">
      <c r="A308" s="34" t="s">
        <v>737</v>
      </c>
      <c r="B308" s="34">
        <v>331380</v>
      </c>
      <c r="C308" s="34">
        <v>169</v>
      </c>
      <c r="D308" s="34" t="s">
        <v>51</v>
      </c>
      <c r="E308" s="34" t="s">
        <v>67</v>
      </c>
      <c r="F308" s="34" t="s">
        <v>739</v>
      </c>
      <c r="G308" s="34" t="s">
        <v>397</v>
      </c>
      <c r="H308" s="34" t="s">
        <v>371</v>
      </c>
      <c r="I308" s="7"/>
      <c r="J308" s="7"/>
      <c r="K308" s="7"/>
      <c r="L308" s="7"/>
      <c r="M308" s="7"/>
      <c r="N308" s="7"/>
      <c r="O308" s="7"/>
      <c r="P308" s="7"/>
      <c r="Q308" s="7">
        <v>0.77300000000000002</v>
      </c>
      <c r="R308" s="7">
        <v>9.5999999999999992E-3</v>
      </c>
      <c r="S308" s="7"/>
      <c r="T308" s="7"/>
      <c r="U308" s="7"/>
      <c r="V308" s="7">
        <v>0.78260000000000007</v>
      </c>
    </row>
    <row r="309" spans="1:22" x14ac:dyDescent="0.25">
      <c r="A309" s="34" t="s">
        <v>843</v>
      </c>
      <c r="B309" s="34">
        <v>331450</v>
      </c>
      <c r="C309" s="34">
        <v>169</v>
      </c>
      <c r="D309" s="34" t="s">
        <v>51</v>
      </c>
      <c r="E309" s="34" t="s">
        <v>74</v>
      </c>
      <c r="F309" s="34" t="s">
        <v>845</v>
      </c>
      <c r="G309" s="34" t="s">
        <v>376</v>
      </c>
      <c r="H309" s="34" t="s">
        <v>371</v>
      </c>
      <c r="I309" s="7"/>
      <c r="J309" s="7"/>
      <c r="K309" s="7"/>
      <c r="L309" s="7"/>
      <c r="M309" s="7"/>
      <c r="N309" s="7"/>
      <c r="O309" s="7"/>
      <c r="P309" s="7"/>
      <c r="Q309" s="7">
        <v>0.52800000000000002</v>
      </c>
      <c r="R309" s="7"/>
      <c r="S309" s="7"/>
      <c r="T309" s="7">
        <v>0.2</v>
      </c>
      <c r="U309" s="7"/>
      <c r="V309" s="7">
        <v>0.72799999999999998</v>
      </c>
    </row>
    <row r="310" spans="1:22" x14ac:dyDescent="0.25">
      <c r="A310" s="34" t="s">
        <v>843</v>
      </c>
      <c r="B310" s="34">
        <v>331450</v>
      </c>
      <c r="C310" s="34">
        <v>169</v>
      </c>
      <c r="D310" s="34" t="s">
        <v>51</v>
      </c>
      <c r="E310" s="34" t="s">
        <v>74</v>
      </c>
      <c r="F310" s="34" t="s">
        <v>845</v>
      </c>
      <c r="G310" s="34" t="s">
        <v>376</v>
      </c>
      <c r="H310" s="34" t="s">
        <v>364</v>
      </c>
      <c r="I310" s="7"/>
      <c r="J310" s="7"/>
      <c r="K310" s="7"/>
      <c r="L310" s="7"/>
      <c r="M310" s="7"/>
      <c r="N310" s="7"/>
      <c r="O310" s="7"/>
      <c r="P310" s="7"/>
      <c r="Q310" s="7">
        <v>0.17499999999999999</v>
      </c>
      <c r="R310" s="7"/>
      <c r="S310" s="7"/>
      <c r="T310" s="7"/>
      <c r="U310" s="7"/>
      <c r="V310" s="7">
        <v>0.17499999999999999</v>
      </c>
    </row>
    <row r="311" spans="1:22" x14ac:dyDescent="0.25">
      <c r="A311" s="34" t="s">
        <v>846</v>
      </c>
      <c r="B311" s="34">
        <v>331460</v>
      </c>
      <c r="C311" s="34">
        <v>169</v>
      </c>
      <c r="D311" s="34" t="s">
        <v>51</v>
      </c>
      <c r="E311" s="34" t="s">
        <v>75</v>
      </c>
      <c r="F311" s="34" t="s">
        <v>848</v>
      </c>
      <c r="G311" s="34" t="s">
        <v>397</v>
      </c>
      <c r="H311" s="34" t="s">
        <v>371</v>
      </c>
      <c r="I311" s="7"/>
      <c r="J311" s="7"/>
      <c r="K311" s="7"/>
      <c r="L311" s="7"/>
      <c r="M311" s="7"/>
      <c r="N311" s="7"/>
      <c r="O311" s="7"/>
      <c r="P311" s="7"/>
      <c r="Q311" s="7">
        <v>0.70799999999999996</v>
      </c>
      <c r="R311" s="7"/>
      <c r="S311" s="7"/>
      <c r="T311" s="7"/>
      <c r="U311" s="7"/>
      <c r="V311" s="7">
        <v>0.70799999999999996</v>
      </c>
    </row>
    <row r="312" spans="1:22" x14ac:dyDescent="0.25">
      <c r="A312" s="34" t="s">
        <v>881</v>
      </c>
      <c r="B312" s="34">
        <v>331490</v>
      </c>
      <c r="C312" s="34">
        <v>169</v>
      </c>
      <c r="D312" s="34" t="s">
        <v>51</v>
      </c>
      <c r="E312" s="34" t="s">
        <v>78</v>
      </c>
      <c r="F312" s="34" t="s">
        <v>883</v>
      </c>
      <c r="G312" s="34" t="s">
        <v>376</v>
      </c>
      <c r="H312" s="34" t="s">
        <v>371</v>
      </c>
      <c r="I312" s="7"/>
      <c r="J312" s="7"/>
      <c r="K312" s="7"/>
      <c r="L312" s="7"/>
      <c r="M312" s="7"/>
      <c r="N312" s="7"/>
      <c r="O312" s="7"/>
      <c r="P312" s="7"/>
      <c r="Q312" s="7">
        <v>0.32500000000000001</v>
      </c>
      <c r="R312" s="7"/>
      <c r="S312" s="7"/>
      <c r="T312" s="7"/>
      <c r="U312" s="7"/>
      <c r="V312" s="7">
        <v>0.32500000000000001</v>
      </c>
    </row>
    <row r="313" spans="1:22" x14ac:dyDescent="0.25">
      <c r="A313" s="34" t="s">
        <v>720</v>
      </c>
      <c r="B313" s="34" t="s">
        <v>1167</v>
      </c>
      <c r="C313" s="34">
        <v>1</v>
      </c>
      <c r="D313" s="34" t="s">
        <v>18</v>
      </c>
      <c r="E313" s="34" t="s">
        <v>721</v>
      </c>
      <c r="F313" s="34" t="s">
        <v>427</v>
      </c>
      <c r="G313" s="34" t="s">
        <v>419</v>
      </c>
      <c r="H313" s="34" t="s">
        <v>371</v>
      </c>
      <c r="I313" s="7"/>
      <c r="J313" s="7"/>
      <c r="K313" s="7"/>
      <c r="L313" s="7"/>
      <c r="M313" s="7"/>
      <c r="N313" s="7">
        <v>41.7</v>
      </c>
      <c r="O313" s="7"/>
      <c r="P313" s="7"/>
      <c r="Q313" s="7"/>
      <c r="R313" s="7"/>
      <c r="S313" s="7"/>
      <c r="T313" s="7"/>
      <c r="U313" s="7"/>
      <c r="V313" s="7">
        <v>41.7</v>
      </c>
    </row>
    <row r="314" spans="1:22" x14ac:dyDescent="0.25">
      <c r="A314" s="34" t="s">
        <v>907</v>
      </c>
      <c r="B314" s="34">
        <v>331520</v>
      </c>
      <c r="C314" s="34">
        <v>169</v>
      </c>
      <c r="D314" s="34" t="s">
        <v>51</v>
      </c>
      <c r="E314" s="34" t="s">
        <v>81</v>
      </c>
      <c r="F314" s="34" t="s">
        <v>909</v>
      </c>
      <c r="G314" s="34" t="s">
        <v>397</v>
      </c>
      <c r="H314" s="34" t="s">
        <v>371</v>
      </c>
      <c r="I314" s="7"/>
      <c r="J314" s="7"/>
      <c r="K314" s="7"/>
      <c r="L314" s="7"/>
      <c r="M314" s="7"/>
      <c r="N314" s="7"/>
      <c r="O314" s="7"/>
      <c r="P314" s="7"/>
      <c r="Q314" s="7">
        <v>1.002</v>
      </c>
      <c r="R314" s="7"/>
      <c r="S314" s="7"/>
      <c r="T314" s="7"/>
      <c r="U314" s="7"/>
      <c r="V314" s="7">
        <v>1.002</v>
      </c>
    </row>
    <row r="315" spans="1:22" x14ac:dyDescent="0.25">
      <c r="A315" s="34" t="s">
        <v>918</v>
      </c>
      <c r="B315" s="34">
        <v>331540</v>
      </c>
      <c r="C315" s="34">
        <v>169</v>
      </c>
      <c r="D315" s="34" t="s">
        <v>51</v>
      </c>
      <c r="E315" s="34" t="s">
        <v>84</v>
      </c>
      <c r="F315" s="34" t="s">
        <v>920</v>
      </c>
      <c r="G315" s="34" t="s">
        <v>218</v>
      </c>
      <c r="H315" s="34" t="s">
        <v>371</v>
      </c>
      <c r="I315" s="7"/>
      <c r="J315" s="7"/>
      <c r="K315" s="7"/>
      <c r="L315" s="7"/>
      <c r="M315" s="7"/>
      <c r="N315" s="7"/>
      <c r="O315" s="7"/>
      <c r="P315" s="7"/>
      <c r="Q315" s="7">
        <v>1</v>
      </c>
      <c r="R315" s="7"/>
      <c r="S315" s="7"/>
      <c r="T315" s="7"/>
      <c r="U315" s="7"/>
      <c r="V315" s="7">
        <v>1</v>
      </c>
    </row>
    <row r="316" spans="1:22" x14ac:dyDescent="0.25">
      <c r="A316" s="34" t="s">
        <v>982</v>
      </c>
      <c r="B316" s="34">
        <v>331580</v>
      </c>
      <c r="C316" s="34">
        <v>169</v>
      </c>
      <c r="D316" s="34" t="s">
        <v>51</v>
      </c>
      <c r="E316" s="34" t="s">
        <v>87</v>
      </c>
      <c r="F316" s="34" t="s">
        <v>984</v>
      </c>
      <c r="G316" s="34" t="s">
        <v>376</v>
      </c>
      <c r="H316" s="34" t="s">
        <v>371</v>
      </c>
      <c r="I316" s="7"/>
      <c r="J316" s="7"/>
      <c r="K316" s="7"/>
      <c r="L316" s="7"/>
      <c r="M316" s="7"/>
      <c r="N316" s="7"/>
      <c r="O316" s="7"/>
      <c r="P316" s="7"/>
      <c r="Q316" s="7">
        <v>0.63600000000000001</v>
      </c>
      <c r="R316" s="7"/>
      <c r="S316" s="7"/>
      <c r="T316" s="7"/>
      <c r="U316" s="7"/>
      <c r="V316" s="7">
        <v>0.63600000000000001</v>
      </c>
    </row>
    <row r="317" spans="1:22" x14ac:dyDescent="0.25">
      <c r="A317" s="34" t="s">
        <v>982</v>
      </c>
      <c r="B317" s="34">
        <v>331580</v>
      </c>
      <c r="C317" s="34">
        <v>169</v>
      </c>
      <c r="D317" s="34" t="s">
        <v>51</v>
      </c>
      <c r="E317" s="34" t="s">
        <v>87</v>
      </c>
      <c r="F317" s="34" t="s">
        <v>984</v>
      </c>
      <c r="G317" s="34" t="s">
        <v>376</v>
      </c>
      <c r="H317" s="34" t="s">
        <v>364</v>
      </c>
      <c r="I317" s="7"/>
      <c r="J317" s="7"/>
      <c r="K317" s="7"/>
      <c r="L317" s="7"/>
      <c r="M317" s="7"/>
      <c r="N317" s="7"/>
      <c r="O317" s="7"/>
      <c r="P317" s="7"/>
      <c r="Q317" s="7">
        <v>0.26800000000000002</v>
      </c>
      <c r="R317" s="7"/>
      <c r="S317" s="7"/>
      <c r="T317" s="7"/>
      <c r="U317" s="7"/>
      <c r="V317" s="7">
        <v>0.26800000000000002</v>
      </c>
    </row>
    <row r="318" spans="1:22" x14ac:dyDescent="0.25">
      <c r="A318" s="34" t="s">
        <v>1016</v>
      </c>
      <c r="B318" s="34">
        <v>331620</v>
      </c>
      <c r="C318" s="34">
        <v>169</v>
      </c>
      <c r="D318" s="34" t="s">
        <v>51</v>
      </c>
      <c r="E318" s="34" t="s">
        <v>93</v>
      </c>
      <c r="F318" s="34" t="s">
        <v>1018</v>
      </c>
      <c r="G318" s="34" t="s">
        <v>397</v>
      </c>
      <c r="H318" s="34" t="s">
        <v>371</v>
      </c>
      <c r="I318" s="7"/>
      <c r="J318" s="7"/>
      <c r="K318" s="7"/>
      <c r="L318" s="7"/>
      <c r="M318" s="7"/>
      <c r="N318" s="7"/>
      <c r="O318" s="7"/>
      <c r="P318" s="7"/>
      <c r="Q318" s="7">
        <v>0.39500000000000002</v>
      </c>
      <c r="R318" s="7"/>
      <c r="S318" s="7"/>
      <c r="T318" s="7"/>
      <c r="U318" s="7"/>
      <c r="V318" s="7">
        <v>0.39500000000000002</v>
      </c>
    </row>
    <row r="319" spans="1:22" x14ac:dyDescent="0.25">
      <c r="A319" s="34" t="s">
        <v>1019</v>
      </c>
      <c r="B319" s="34">
        <v>331630</v>
      </c>
      <c r="C319" s="34">
        <v>169</v>
      </c>
      <c r="D319" s="34" t="s">
        <v>51</v>
      </c>
      <c r="E319" s="34" t="s">
        <v>94</v>
      </c>
      <c r="F319" s="34" t="s">
        <v>1021</v>
      </c>
      <c r="G319" s="34" t="s">
        <v>496</v>
      </c>
      <c r="H319" s="34" t="s">
        <v>371</v>
      </c>
      <c r="I319" s="7"/>
      <c r="J319" s="7"/>
      <c r="K319" s="7"/>
      <c r="L319" s="7"/>
      <c r="M319" s="7"/>
      <c r="N319" s="7"/>
      <c r="O319" s="7"/>
      <c r="P319" s="7"/>
      <c r="Q319" s="7">
        <v>0.52500000000000002</v>
      </c>
      <c r="R319" s="7"/>
      <c r="S319" s="7"/>
      <c r="T319" s="7">
        <v>0.2</v>
      </c>
      <c r="U319" s="7"/>
      <c r="V319" s="7">
        <v>0.72500000000000009</v>
      </c>
    </row>
    <row r="320" spans="1:22" x14ac:dyDescent="0.25">
      <c r="A320" s="34" t="s">
        <v>1019</v>
      </c>
      <c r="B320" s="34">
        <v>331630</v>
      </c>
      <c r="C320" s="34">
        <v>169</v>
      </c>
      <c r="D320" s="34" t="s">
        <v>51</v>
      </c>
      <c r="E320" s="34" t="s">
        <v>94</v>
      </c>
      <c r="F320" s="34" t="s">
        <v>1021</v>
      </c>
      <c r="G320" s="34" t="s">
        <v>496</v>
      </c>
      <c r="H320" s="34" t="s">
        <v>364</v>
      </c>
      <c r="I320" s="7"/>
      <c r="J320" s="7"/>
      <c r="K320" s="7"/>
      <c r="L320" s="7"/>
      <c r="M320" s="7"/>
      <c r="N320" s="7"/>
      <c r="O320" s="7"/>
      <c r="P320" s="7"/>
      <c r="Q320" s="7">
        <v>0.26</v>
      </c>
      <c r="R320" s="7"/>
      <c r="S320" s="7"/>
      <c r="T320" s="7"/>
      <c r="U320" s="7"/>
      <c r="V320" s="7">
        <v>0.26</v>
      </c>
    </row>
    <row r="321" spans="1:22" x14ac:dyDescent="0.25">
      <c r="A321" s="34" t="s">
        <v>1070</v>
      </c>
      <c r="B321" s="34">
        <v>331685</v>
      </c>
      <c r="C321" s="34">
        <v>169</v>
      </c>
      <c r="D321" s="34" t="s">
        <v>51</v>
      </c>
      <c r="E321" s="34" t="s">
        <v>98</v>
      </c>
      <c r="F321" s="34" t="s">
        <v>1072</v>
      </c>
      <c r="G321" s="34" t="s">
        <v>496</v>
      </c>
      <c r="H321" s="34" t="s">
        <v>371</v>
      </c>
      <c r="I321" s="7"/>
      <c r="J321" s="7"/>
      <c r="K321" s="7"/>
      <c r="L321" s="7"/>
      <c r="M321" s="7"/>
      <c r="N321" s="7"/>
      <c r="O321" s="7"/>
      <c r="P321" s="7"/>
      <c r="Q321" s="7">
        <v>1.0499999999999998</v>
      </c>
      <c r="R321" s="7"/>
      <c r="S321" s="7"/>
      <c r="T321" s="7"/>
      <c r="U321" s="7"/>
      <c r="V321" s="7">
        <v>1.0499999999999998</v>
      </c>
    </row>
    <row r="322" spans="1:22" x14ac:dyDescent="0.25">
      <c r="A322" s="34" t="s">
        <v>1106</v>
      </c>
      <c r="B322" s="34">
        <v>331710</v>
      </c>
      <c r="C322" s="34">
        <v>169</v>
      </c>
      <c r="D322" s="34" t="s">
        <v>51</v>
      </c>
      <c r="E322" s="34" t="s">
        <v>101</v>
      </c>
      <c r="F322" s="34" t="s">
        <v>883</v>
      </c>
      <c r="G322" s="34" t="s">
        <v>376</v>
      </c>
      <c r="H322" s="34" t="s">
        <v>371</v>
      </c>
      <c r="I322" s="7"/>
      <c r="J322" s="7"/>
      <c r="K322" s="7"/>
      <c r="L322" s="7"/>
      <c r="M322" s="7"/>
      <c r="N322" s="7"/>
      <c r="O322" s="7"/>
      <c r="P322" s="7"/>
      <c r="Q322" s="7">
        <v>0.32500000000000001</v>
      </c>
      <c r="R322" s="7"/>
      <c r="S322" s="7"/>
      <c r="T322" s="7"/>
      <c r="U322" s="7"/>
      <c r="V322" s="7">
        <v>0.32500000000000001</v>
      </c>
    </row>
    <row r="323" spans="1:22" x14ac:dyDescent="0.25">
      <c r="A323" s="34" t="s">
        <v>1141</v>
      </c>
      <c r="B323" s="34">
        <v>331730</v>
      </c>
      <c r="C323" s="34">
        <v>169</v>
      </c>
      <c r="D323" s="34" t="s">
        <v>51</v>
      </c>
      <c r="E323" s="34" t="s">
        <v>105</v>
      </c>
      <c r="F323" s="34" t="s">
        <v>1143</v>
      </c>
      <c r="G323" s="34" t="s">
        <v>496</v>
      </c>
      <c r="H323" s="34" t="s">
        <v>371</v>
      </c>
      <c r="I323" s="7"/>
      <c r="J323" s="7"/>
      <c r="K323" s="7"/>
      <c r="L323" s="7"/>
      <c r="M323" s="7"/>
      <c r="N323" s="7"/>
      <c r="O323" s="7"/>
      <c r="P323" s="7"/>
      <c r="Q323" s="7">
        <v>0.29499999999999998</v>
      </c>
      <c r="R323" s="7"/>
      <c r="S323" s="7"/>
      <c r="T323" s="7"/>
      <c r="U323" s="7"/>
      <c r="V323" s="7">
        <v>0.29499999999999998</v>
      </c>
    </row>
    <row r="324" spans="1:22" x14ac:dyDescent="0.25">
      <c r="A324" s="34" t="s">
        <v>1141</v>
      </c>
      <c r="B324" s="34">
        <v>331730</v>
      </c>
      <c r="C324" s="34">
        <v>169</v>
      </c>
      <c r="D324" s="34" t="s">
        <v>51</v>
      </c>
      <c r="E324" s="34" t="s">
        <v>105</v>
      </c>
      <c r="F324" s="34" t="s">
        <v>1143</v>
      </c>
      <c r="G324" s="34" t="s">
        <v>496</v>
      </c>
      <c r="H324" s="34" t="s">
        <v>364</v>
      </c>
      <c r="I324" s="7"/>
      <c r="J324" s="7"/>
      <c r="K324" s="7"/>
      <c r="L324" s="7"/>
      <c r="M324" s="7"/>
      <c r="N324" s="7"/>
      <c r="O324" s="7"/>
      <c r="P324" s="7"/>
      <c r="Q324" s="7">
        <v>0.2</v>
      </c>
      <c r="R324" s="7"/>
      <c r="S324" s="7"/>
      <c r="T324" s="7"/>
      <c r="U324" s="7"/>
      <c r="V324" s="7">
        <v>0.2</v>
      </c>
    </row>
    <row r="325" spans="1:22" x14ac:dyDescent="0.25">
      <c r="A325" s="34" t="s">
        <v>1167</v>
      </c>
      <c r="B325" s="34" t="s">
        <v>1167</v>
      </c>
      <c r="C325" s="34" t="s">
        <v>1167</v>
      </c>
      <c r="D325" s="34" t="s">
        <v>1167</v>
      </c>
      <c r="E325" s="34" t="s">
        <v>1167</v>
      </c>
      <c r="F325" s="34" t="s">
        <v>1167</v>
      </c>
      <c r="G325" s="34" t="s">
        <v>1167</v>
      </c>
      <c r="H325" s="34" t="s">
        <v>1167</v>
      </c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</row>
    <row r="326" spans="1:22" x14ac:dyDescent="0.25">
      <c r="A326" s="34" t="s">
        <v>1168</v>
      </c>
      <c r="I326" s="7">
        <v>96.749000000000009</v>
      </c>
      <c r="J326" s="7">
        <v>0.15</v>
      </c>
      <c r="K326" s="7">
        <v>141.4</v>
      </c>
      <c r="L326" s="7">
        <v>355</v>
      </c>
      <c r="M326" s="7">
        <v>3</v>
      </c>
      <c r="N326" s="7">
        <v>1087.8</v>
      </c>
      <c r="O326" s="7">
        <v>3.5000000000000003E-2</v>
      </c>
      <c r="P326" s="7">
        <v>488.30900000000014</v>
      </c>
      <c r="Q326" s="7">
        <v>731.68680000000029</v>
      </c>
      <c r="R326" s="7">
        <v>3.2101000000000002</v>
      </c>
      <c r="S326" s="7">
        <v>192.5</v>
      </c>
      <c r="T326" s="7">
        <v>68.339000000000013</v>
      </c>
      <c r="U326" s="7"/>
      <c r="V326" s="7">
        <v>3168.1788999999994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FA375-80C4-4AC9-8546-46FC98D048CE}">
  <sheetPr filterMode="1">
    <tabColor theme="9" tint="-0.499984740745262"/>
  </sheetPr>
  <dimension ref="A1:AW1162"/>
  <sheetViews>
    <sheetView workbookViewId="0">
      <pane ySplit="1" topLeftCell="A1024" activePane="bottomLeft" state="frozen"/>
      <selection pane="bottomLeft" activeCell="S1030" sqref="S1030:S1032"/>
    </sheetView>
  </sheetViews>
  <sheetFormatPr defaultRowHeight="15" x14ac:dyDescent="0.25"/>
  <cols>
    <col min="2" max="2" width="27.140625" customWidth="1"/>
    <col min="4" max="4" width="8.140625" customWidth="1"/>
    <col min="5" max="5" width="23.7109375" customWidth="1"/>
    <col min="11" max="11" width="22.85546875" bestFit="1" customWidth="1"/>
    <col min="12" max="12" width="22.85546875" customWidth="1"/>
    <col min="14" max="14" width="27" customWidth="1"/>
    <col min="15" max="15" width="10.7109375" style="10" customWidth="1"/>
    <col min="16" max="16" width="9.140625" style="10"/>
    <col min="17" max="17" width="22.28515625" style="10" bestFit="1" customWidth="1"/>
  </cols>
  <sheetData>
    <row r="1" spans="1:48" s="20" customFormat="1" ht="78.75" customHeight="1" x14ac:dyDescent="0.25">
      <c r="A1" s="11" t="s">
        <v>1441</v>
      </c>
      <c r="B1" s="12" t="s">
        <v>1</v>
      </c>
      <c r="C1" s="11" t="s">
        <v>1442</v>
      </c>
      <c r="D1" s="13" t="s">
        <v>1443</v>
      </c>
      <c r="E1" s="12" t="s">
        <v>0</v>
      </c>
      <c r="F1" s="13" t="s">
        <v>1444</v>
      </c>
      <c r="G1" s="12" t="s">
        <v>347</v>
      </c>
      <c r="H1" s="12" t="s">
        <v>1173</v>
      </c>
      <c r="I1" s="12" t="s">
        <v>1445</v>
      </c>
      <c r="J1" s="11" t="s">
        <v>1446</v>
      </c>
      <c r="K1" s="11" t="s">
        <v>1447</v>
      </c>
      <c r="L1" s="11" t="s">
        <v>348</v>
      </c>
      <c r="M1" s="14" t="s">
        <v>1175</v>
      </c>
      <c r="N1" s="12" t="s">
        <v>1176</v>
      </c>
      <c r="O1" s="12" t="s">
        <v>1177</v>
      </c>
      <c r="P1" s="11" t="s">
        <v>1448</v>
      </c>
      <c r="Q1" s="12" t="s">
        <v>1449</v>
      </c>
      <c r="R1" s="12" t="s">
        <v>1178</v>
      </c>
      <c r="S1" s="15" t="s">
        <v>1179</v>
      </c>
      <c r="T1" s="15" t="s">
        <v>1450</v>
      </c>
      <c r="U1" s="16" t="s">
        <v>1180</v>
      </c>
      <c r="V1" s="15" t="s">
        <v>1181</v>
      </c>
      <c r="W1" s="15" t="s">
        <v>1182</v>
      </c>
      <c r="X1" s="15" t="s">
        <v>1183</v>
      </c>
      <c r="Y1" s="12" t="s">
        <v>1451</v>
      </c>
      <c r="Z1" s="12" t="s">
        <v>1184</v>
      </c>
      <c r="AA1" s="12" t="s">
        <v>1185</v>
      </c>
      <c r="AB1" s="12" t="s">
        <v>1186</v>
      </c>
      <c r="AC1" s="12" t="s">
        <v>1187</v>
      </c>
      <c r="AD1" s="12" t="s">
        <v>1188</v>
      </c>
      <c r="AE1" s="12" t="s">
        <v>1189</v>
      </c>
      <c r="AF1" s="12" t="s">
        <v>1452</v>
      </c>
      <c r="AG1" s="12" t="s">
        <v>1453</v>
      </c>
      <c r="AH1" s="12" t="s">
        <v>1190</v>
      </c>
      <c r="AI1" s="12" t="s">
        <v>1191</v>
      </c>
      <c r="AJ1" s="12" t="s">
        <v>1192</v>
      </c>
      <c r="AK1" s="12" t="s">
        <v>1193</v>
      </c>
      <c r="AL1" s="12" t="s">
        <v>1194</v>
      </c>
      <c r="AM1" s="17" t="s">
        <v>1195</v>
      </c>
      <c r="AN1" s="17" t="s">
        <v>1196</v>
      </c>
      <c r="AO1" s="12" t="s">
        <v>1197</v>
      </c>
      <c r="AP1" s="12" t="s">
        <v>1198</v>
      </c>
      <c r="AQ1" s="12" t="s">
        <v>1199</v>
      </c>
      <c r="AR1" s="12" t="s">
        <v>1200</v>
      </c>
      <c r="AS1" s="17" t="s">
        <v>1201</v>
      </c>
      <c r="AT1" s="18" t="s">
        <v>9</v>
      </c>
      <c r="AU1" s="19" t="s">
        <v>1454</v>
      </c>
      <c r="AV1" s="19" t="s">
        <v>1455</v>
      </c>
    </row>
    <row r="2" spans="1:48" hidden="1" x14ac:dyDescent="0.25">
      <c r="A2" t="s">
        <v>357</v>
      </c>
      <c r="B2" t="s">
        <v>358</v>
      </c>
      <c r="C2" t="s">
        <v>359</v>
      </c>
      <c r="D2">
        <v>179</v>
      </c>
      <c r="E2" t="s">
        <v>360</v>
      </c>
      <c r="F2">
        <v>54452</v>
      </c>
      <c r="J2" t="s">
        <v>361</v>
      </c>
      <c r="K2" t="s">
        <v>362</v>
      </c>
      <c r="L2" t="str">
        <f>VLOOKUP(K2,'LOOKUP INTERTIES 2023-11-08'!$B$2:$G$206,6)</f>
        <v>Yukon-Koyukuk/Upper Tanana</v>
      </c>
      <c r="M2" t="s">
        <v>1365</v>
      </c>
      <c r="N2" t="s">
        <v>1243</v>
      </c>
      <c r="O2" s="10" t="s">
        <v>1224</v>
      </c>
      <c r="P2" s="10">
        <v>2021</v>
      </c>
      <c r="Q2" s="10" t="s">
        <v>1458</v>
      </c>
      <c r="R2" t="s">
        <v>1205</v>
      </c>
      <c r="S2">
        <v>2.5</v>
      </c>
      <c r="U2">
        <v>0.9</v>
      </c>
      <c r="V2">
        <v>2.5</v>
      </c>
      <c r="W2">
        <v>2.5</v>
      </c>
      <c r="X2">
        <v>0.1</v>
      </c>
      <c r="Y2" t="s">
        <v>1207</v>
      </c>
      <c r="Z2" t="s">
        <v>390</v>
      </c>
      <c r="AA2" t="s">
        <v>390</v>
      </c>
      <c r="AB2" t="s">
        <v>364</v>
      </c>
      <c r="AC2" t="s">
        <v>1206</v>
      </c>
      <c r="AD2">
        <v>10</v>
      </c>
      <c r="AE2">
        <v>1977</v>
      </c>
      <c r="AF2" t="s">
        <v>390</v>
      </c>
      <c r="AG2" t="s">
        <v>390</v>
      </c>
      <c r="AH2" t="s">
        <v>1208</v>
      </c>
      <c r="AI2" t="s">
        <v>363</v>
      </c>
      <c r="AJ2">
        <v>7</v>
      </c>
      <c r="AK2" t="s">
        <v>365</v>
      </c>
      <c r="AL2" t="s">
        <v>354</v>
      </c>
      <c r="AM2" t="s">
        <v>354</v>
      </c>
      <c r="AN2" t="s">
        <v>354</v>
      </c>
      <c r="AO2" t="s">
        <v>390</v>
      </c>
      <c r="AP2" t="s">
        <v>1218</v>
      </c>
      <c r="AQ2" t="s">
        <v>1207</v>
      </c>
      <c r="AR2" t="s">
        <v>1207</v>
      </c>
      <c r="AS2" t="s">
        <v>1207</v>
      </c>
    </row>
    <row r="3" spans="1:48" hidden="1" x14ac:dyDescent="0.25">
      <c r="A3" t="s">
        <v>357</v>
      </c>
      <c r="B3" t="s">
        <v>358</v>
      </c>
      <c r="C3" t="s">
        <v>359</v>
      </c>
      <c r="D3">
        <v>179</v>
      </c>
      <c r="E3" t="s">
        <v>360</v>
      </c>
      <c r="F3">
        <v>54452</v>
      </c>
      <c r="J3" t="s">
        <v>361</v>
      </c>
      <c r="K3" t="s">
        <v>362</v>
      </c>
      <c r="L3" t="str">
        <f>VLOOKUP(K3,'LOOKUP INTERTIES 2023-11-08'!$B$2:$G$206,6)</f>
        <v>Yukon-Koyukuk/Upper Tanana</v>
      </c>
      <c r="M3" t="s">
        <v>1366</v>
      </c>
      <c r="N3" t="s">
        <v>1243</v>
      </c>
      <c r="O3" s="10" t="s">
        <v>1224</v>
      </c>
      <c r="P3" s="10">
        <v>2021</v>
      </c>
      <c r="Q3" s="10" t="s">
        <v>1458</v>
      </c>
      <c r="R3" t="s">
        <v>1205</v>
      </c>
      <c r="S3">
        <v>2.5</v>
      </c>
      <c r="U3">
        <v>0.9</v>
      </c>
      <c r="V3">
        <v>2.5</v>
      </c>
      <c r="W3">
        <v>2.5</v>
      </c>
      <c r="X3">
        <v>0.1</v>
      </c>
      <c r="Y3" t="s">
        <v>1207</v>
      </c>
      <c r="Z3" t="s">
        <v>390</v>
      </c>
      <c r="AA3" t="s">
        <v>390</v>
      </c>
      <c r="AB3" t="s">
        <v>364</v>
      </c>
      <c r="AC3" t="s">
        <v>1206</v>
      </c>
      <c r="AD3">
        <v>10</v>
      </c>
      <c r="AE3">
        <v>1977</v>
      </c>
      <c r="AF3" t="s">
        <v>390</v>
      </c>
      <c r="AG3" t="s">
        <v>390</v>
      </c>
      <c r="AH3" t="s">
        <v>1208</v>
      </c>
      <c r="AI3" t="s">
        <v>363</v>
      </c>
      <c r="AJ3">
        <v>7</v>
      </c>
      <c r="AK3" t="s">
        <v>365</v>
      </c>
      <c r="AL3" t="s">
        <v>354</v>
      </c>
      <c r="AM3" t="s">
        <v>354</v>
      </c>
      <c r="AN3" t="s">
        <v>354</v>
      </c>
      <c r="AO3" t="s">
        <v>390</v>
      </c>
      <c r="AP3" t="s">
        <v>1218</v>
      </c>
      <c r="AQ3" t="s">
        <v>1207</v>
      </c>
      <c r="AR3" t="s">
        <v>1207</v>
      </c>
      <c r="AS3" t="s">
        <v>1207</v>
      </c>
    </row>
    <row r="4" spans="1:48" hidden="1" x14ac:dyDescent="0.25">
      <c r="A4" t="s">
        <v>357</v>
      </c>
      <c r="B4" t="s">
        <v>358</v>
      </c>
      <c r="C4" t="s">
        <v>359</v>
      </c>
      <c r="D4">
        <v>179</v>
      </c>
      <c r="E4" t="s">
        <v>360</v>
      </c>
      <c r="F4">
        <v>54452</v>
      </c>
      <c r="J4" t="s">
        <v>361</v>
      </c>
      <c r="K4" t="s">
        <v>362</v>
      </c>
      <c r="L4" t="str">
        <f>VLOOKUP(K4,'LOOKUP INTERTIES 2023-11-08'!$B$2:$G$206,6)</f>
        <v>Yukon-Koyukuk/Upper Tanana</v>
      </c>
      <c r="M4" t="s">
        <v>1367</v>
      </c>
      <c r="N4" t="s">
        <v>1243</v>
      </c>
      <c r="O4" s="10" t="s">
        <v>1224</v>
      </c>
      <c r="P4" s="10">
        <v>2021</v>
      </c>
      <c r="Q4" s="10" t="s">
        <v>1458</v>
      </c>
      <c r="R4" t="s">
        <v>1205</v>
      </c>
      <c r="S4">
        <v>2.5</v>
      </c>
      <c r="U4">
        <v>0.9</v>
      </c>
      <c r="V4">
        <v>2.5</v>
      </c>
      <c r="W4">
        <v>2.5</v>
      </c>
      <c r="X4">
        <v>0.1</v>
      </c>
      <c r="Y4" t="s">
        <v>1207</v>
      </c>
      <c r="Z4" t="s">
        <v>390</v>
      </c>
      <c r="AA4" t="s">
        <v>390</v>
      </c>
      <c r="AB4" t="s">
        <v>364</v>
      </c>
      <c r="AC4" t="s">
        <v>1206</v>
      </c>
      <c r="AD4">
        <v>10</v>
      </c>
      <c r="AE4">
        <v>1977</v>
      </c>
      <c r="AF4" t="s">
        <v>390</v>
      </c>
      <c r="AG4" t="s">
        <v>390</v>
      </c>
      <c r="AH4" t="s">
        <v>1208</v>
      </c>
      <c r="AI4" t="s">
        <v>363</v>
      </c>
      <c r="AJ4">
        <v>7</v>
      </c>
      <c r="AK4" t="s">
        <v>365</v>
      </c>
      <c r="AL4" t="s">
        <v>354</v>
      </c>
      <c r="AM4" t="s">
        <v>354</v>
      </c>
      <c r="AN4" t="s">
        <v>354</v>
      </c>
      <c r="AO4" t="s">
        <v>390</v>
      </c>
      <c r="AP4" t="s">
        <v>1218</v>
      </c>
      <c r="AQ4" t="s">
        <v>1207</v>
      </c>
      <c r="AR4" t="s">
        <v>1207</v>
      </c>
      <c r="AS4" t="s">
        <v>1207</v>
      </c>
    </row>
    <row r="5" spans="1:48" hidden="1" x14ac:dyDescent="0.25">
      <c r="A5" t="s">
        <v>357</v>
      </c>
      <c r="B5" t="s">
        <v>358</v>
      </c>
      <c r="C5" t="s">
        <v>359</v>
      </c>
      <c r="D5">
        <v>179</v>
      </c>
      <c r="E5" t="s">
        <v>360</v>
      </c>
      <c r="F5">
        <v>54452</v>
      </c>
      <c r="J5" t="s">
        <v>361</v>
      </c>
      <c r="K5" t="s">
        <v>362</v>
      </c>
      <c r="L5" t="str">
        <f>VLOOKUP(K5,'LOOKUP INTERTIES 2023-11-08'!$B$2:$G$206,6)</f>
        <v>Yukon-Koyukuk/Upper Tanana</v>
      </c>
      <c r="M5" t="s">
        <v>1368</v>
      </c>
      <c r="N5" t="s">
        <v>1243</v>
      </c>
      <c r="O5" s="10" t="s">
        <v>1224</v>
      </c>
      <c r="P5" s="10">
        <v>2021</v>
      </c>
      <c r="Q5" s="10" t="s">
        <v>1458</v>
      </c>
      <c r="R5" t="s">
        <v>1205</v>
      </c>
      <c r="S5">
        <v>2.5</v>
      </c>
      <c r="U5">
        <v>0.9</v>
      </c>
      <c r="V5">
        <v>2.5</v>
      </c>
      <c r="W5">
        <v>2.5</v>
      </c>
      <c r="X5">
        <v>0.1</v>
      </c>
      <c r="Y5" t="s">
        <v>1207</v>
      </c>
      <c r="Z5" t="s">
        <v>390</v>
      </c>
      <c r="AA5" t="s">
        <v>390</v>
      </c>
      <c r="AB5" t="s">
        <v>364</v>
      </c>
      <c r="AC5" t="s">
        <v>1206</v>
      </c>
      <c r="AD5">
        <v>10</v>
      </c>
      <c r="AE5">
        <v>1977</v>
      </c>
      <c r="AF5" t="s">
        <v>390</v>
      </c>
      <c r="AG5" t="s">
        <v>390</v>
      </c>
      <c r="AH5" t="s">
        <v>1208</v>
      </c>
      <c r="AI5" t="s">
        <v>363</v>
      </c>
      <c r="AJ5">
        <v>7</v>
      </c>
      <c r="AK5" t="s">
        <v>365</v>
      </c>
      <c r="AL5" t="s">
        <v>354</v>
      </c>
      <c r="AM5" t="s">
        <v>354</v>
      </c>
      <c r="AN5" t="s">
        <v>354</v>
      </c>
      <c r="AO5" t="s">
        <v>390</v>
      </c>
      <c r="AP5" t="s">
        <v>1218</v>
      </c>
      <c r="AQ5" t="s">
        <v>1207</v>
      </c>
      <c r="AR5" t="s">
        <v>1207</v>
      </c>
      <c r="AS5" t="s">
        <v>1207</v>
      </c>
    </row>
    <row r="6" spans="1:48" hidden="1" x14ac:dyDescent="0.25">
      <c r="A6" t="s">
        <v>357</v>
      </c>
      <c r="B6" t="s">
        <v>358</v>
      </c>
      <c r="C6" t="s">
        <v>359</v>
      </c>
      <c r="D6">
        <v>179</v>
      </c>
      <c r="E6" t="s">
        <v>360</v>
      </c>
      <c r="F6">
        <v>54452</v>
      </c>
      <c r="J6" t="s">
        <v>361</v>
      </c>
      <c r="K6" t="s">
        <v>362</v>
      </c>
      <c r="L6" t="str">
        <f>VLOOKUP(K6,'LOOKUP INTERTIES 2023-11-08'!$B$2:$G$206,6,FALSE)</f>
        <v>Railbelt</v>
      </c>
      <c r="M6" t="s">
        <v>1369</v>
      </c>
      <c r="N6" t="s">
        <v>1243</v>
      </c>
      <c r="O6" s="10" t="s">
        <v>1224</v>
      </c>
      <c r="P6" s="10">
        <v>2021</v>
      </c>
      <c r="Q6" s="10" t="s">
        <v>1458</v>
      </c>
      <c r="R6" t="s">
        <v>1205</v>
      </c>
      <c r="S6">
        <v>2.5</v>
      </c>
      <c r="U6">
        <v>0.9</v>
      </c>
      <c r="V6">
        <v>2.5</v>
      </c>
      <c r="W6">
        <v>2.5</v>
      </c>
      <c r="X6">
        <v>0.1</v>
      </c>
      <c r="Y6" t="s">
        <v>1207</v>
      </c>
      <c r="Z6" t="s">
        <v>390</v>
      </c>
      <c r="AA6" t="s">
        <v>390</v>
      </c>
      <c r="AB6" t="s">
        <v>364</v>
      </c>
      <c r="AC6" t="s">
        <v>1206</v>
      </c>
      <c r="AD6">
        <v>10</v>
      </c>
      <c r="AE6">
        <v>1977</v>
      </c>
      <c r="AF6" t="s">
        <v>390</v>
      </c>
      <c r="AG6" t="s">
        <v>390</v>
      </c>
      <c r="AH6" t="s">
        <v>1208</v>
      </c>
      <c r="AI6" t="s">
        <v>363</v>
      </c>
      <c r="AJ6">
        <v>7</v>
      </c>
      <c r="AK6" t="s">
        <v>365</v>
      </c>
      <c r="AL6" t="s">
        <v>354</v>
      </c>
      <c r="AM6" t="s">
        <v>354</v>
      </c>
      <c r="AN6" t="s">
        <v>354</v>
      </c>
      <c r="AO6" t="s">
        <v>390</v>
      </c>
      <c r="AP6" t="s">
        <v>1218</v>
      </c>
      <c r="AQ6" t="s">
        <v>1207</v>
      </c>
      <c r="AR6" t="s">
        <v>1207</v>
      </c>
      <c r="AS6" t="s">
        <v>1207</v>
      </c>
    </row>
    <row r="7" spans="1:48" hidden="1" x14ac:dyDescent="0.25">
      <c r="A7" t="s">
        <v>357</v>
      </c>
      <c r="B7" t="s">
        <v>358</v>
      </c>
      <c r="C7" t="s">
        <v>359</v>
      </c>
      <c r="D7">
        <v>179</v>
      </c>
      <c r="E7" t="s">
        <v>360</v>
      </c>
      <c r="F7">
        <v>54452</v>
      </c>
      <c r="J7" t="s">
        <v>361</v>
      </c>
      <c r="K7" t="s">
        <v>362</v>
      </c>
      <c r="L7" t="str">
        <f>VLOOKUP(K7,'LOOKUP INTERTIES 2023-11-08'!$B$2:$G$206,6,FALSE)</f>
        <v>Railbelt</v>
      </c>
      <c r="M7" t="s">
        <v>1430</v>
      </c>
      <c r="N7" t="s">
        <v>1321</v>
      </c>
      <c r="O7" s="10" t="s">
        <v>1204</v>
      </c>
      <c r="P7" s="10">
        <v>2021</v>
      </c>
      <c r="Q7" s="10" t="s">
        <v>1458</v>
      </c>
      <c r="R7" t="s">
        <v>1205</v>
      </c>
      <c r="S7">
        <v>1.3</v>
      </c>
      <c r="U7" t="s">
        <v>390</v>
      </c>
      <c r="V7">
        <v>1.3</v>
      </c>
      <c r="W7">
        <v>1.3</v>
      </c>
      <c r="X7" t="s">
        <v>390</v>
      </c>
      <c r="Y7" t="s">
        <v>354</v>
      </c>
      <c r="Z7" t="s">
        <v>390</v>
      </c>
      <c r="AA7" t="s">
        <v>390</v>
      </c>
      <c r="AB7" t="s">
        <v>1411</v>
      </c>
      <c r="AC7" t="s">
        <v>1206</v>
      </c>
      <c r="AD7">
        <v>9</v>
      </c>
      <c r="AE7">
        <v>1968</v>
      </c>
      <c r="AF7">
        <v>12</v>
      </c>
      <c r="AG7">
        <v>2001</v>
      </c>
      <c r="AH7" t="s">
        <v>1207</v>
      </c>
      <c r="AI7" t="s">
        <v>363</v>
      </c>
      <c r="AJ7">
        <v>7</v>
      </c>
      <c r="AK7" t="s">
        <v>365</v>
      </c>
      <c r="AL7" t="s">
        <v>354</v>
      </c>
      <c r="AM7" t="s">
        <v>354</v>
      </c>
      <c r="AN7" t="s">
        <v>354</v>
      </c>
      <c r="AO7" t="s">
        <v>390</v>
      </c>
      <c r="AP7" t="s">
        <v>354</v>
      </c>
      <c r="AQ7" t="s">
        <v>1207</v>
      </c>
      <c r="AR7" t="s">
        <v>1207</v>
      </c>
      <c r="AS7" t="s">
        <v>1207</v>
      </c>
    </row>
    <row r="8" spans="1:48" hidden="1" x14ac:dyDescent="0.25">
      <c r="A8" t="s">
        <v>357</v>
      </c>
      <c r="B8" t="s">
        <v>358</v>
      </c>
      <c r="C8" t="s">
        <v>359</v>
      </c>
      <c r="D8">
        <v>179</v>
      </c>
      <c r="E8" t="s">
        <v>360</v>
      </c>
      <c r="F8">
        <v>54452</v>
      </c>
      <c r="J8" t="s">
        <v>361</v>
      </c>
      <c r="K8" t="s">
        <v>362</v>
      </c>
      <c r="L8" t="str">
        <f>VLOOKUP(K8,'LOOKUP INTERTIES 2023-11-08'!$B$2:$G$206,6,FALSE)</f>
        <v>Railbelt</v>
      </c>
      <c r="M8" t="s">
        <v>1431</v>
      </c>
      <c r="N8" t="s">
        <v>1321</v>
      </c>
      <c r="O8" s="10" t="s">
        <v>1204</v>
      </c>
      <c r="P8" s="10">
        <v>2021</v>
      </c>
      <c r="Q8" s="10" t="s">
        <v>1458</v>
      </c>
      <c r="R8" t="s">
        <v>1205</v>
      </c>
      <c r="S8">
        <v>1.3</v>
      </c>
      <c r="U8" t="s">
        <v>390</v>
      </c>
      <c r="V8">
        <v>1.3</v>
      </c>
      <c r="W8">
        <v>1.3</v>
      </c>
      <c r="X8" t="s">
        <v>390</v>
      </c>
      <c r="Y8" t="s">
        <v>354</v>
      </c>
      <c r="Z8" t="s">
        <v>390</v>
      </c>
      <c r="AA8" t="s">
        <v>390</v>
      </c>
      <c r="AB8" t="s">
        <v>1411</v>
      </c>
      <c r="AC8" t="s">
        <v>1206</v>
      </c>
      <c r="AD8">
        <v>9</v>
      </c>
      <c r="AE8">
        <v>1968</v>
      </c>
      <c r="AF8">
        <v>12</v>
      </c>
      <c r="AG8">
        <v>2001</v>
      </c>
      <c r="AH8" t="s">
        <v>1207</v>
      </c>
      <c r="AI8" t="s">
        <v>363</v>
      </c>
      <c r="AJ8">
        <v>7</v>
      </c>
      <c r="AK8" t="s">
        <v>365</v>
      </c>
      <c r="AL8" t="s">
        <v>354</v>
      </c>
      <c r="AM8" t="s">
        <v>354</v>
      </c>
      <c r="AN8" t="s">
        <v>354</v>
      </c>
      <c r="AO8" t="s">
        <v>390</v>
      </c>
      <c r="AP8" t="s">
        <v>354</v>
      </c>
      <c r="AQ8" t="s">
        <v>1207</v>
      </c>
      <c r="AR8" t="s">
        <v>1207</v>
      </c>
      <c r="AS8" t="s">
        <v>1207</v>
      </c>
    </row>
    <row r="9" spans="1:48" hidden="1" x14ac:dyDescent="0.25">
      <c r="A9" t="s">
        <v>357</v>
      </c>
      <c r="B9" t="s">
        <v>358</v>
      </c>
      <c r="C9" t="s">
        <v>359</v>
      </c>
      <c r="D9">
        <v>179</v>
      </c>
      <c r="E9" t="s">
        <v>360</v>
      </c>
      <c r="F9">
        <v>54452</v>
      </c>
      <c r="J9" t="s">
        <v>361</v>
      </c>
      <c r="K9" t="s">
        <v>362</v>
      </c>
      <c r="L9" t="str">
        <f>VLOOKUP(K9,'LOOKUP INTERTIES 2023-11-08'!$B$2:$G$206,6,FALSE)</f>
        <v>Railbelt</v>
      </c>
      <c r="M9" t="s">
        <v>1432</v>
      </c>
      <c r="N9" t="s">
        <v>1321</v>
      </c>
      <c r="O9" s="10" t="s">
        <v>1204</v>
      </c>
      <c r="P9" s="10">
        <v>2021</v>
      </c>
      <c r="Q9" s="10" t="s">
        <v>1458</v>
      </c>
      <c r="R9" t="s">
        <v>1205</v>
      </c>
      <c r="S9">
        <v>1.3</v>
      </c>
      <c r="U9" t="s">
        <v>390</v>
      </c>
      <c r="V9">
        <v>1.3</v>
      </c>
      <c r="W9">
        <v>1.3</v>
      </c>
      <c r="X9" t="s">
        <v>390</v>
      </c>
      <c r="Y9" t="s">
        <v>354</v>
      </c>
      <c r="Z9" t="s">
        <v>390</v>
      </c>
      <c r="AA9" t="s">
        <v>390</v>
      </c>
      <c r="AB9" t="s">
        <v>1411</v>
      </c>
      <c r="AC9" t="s">
        <v>1206</v>
      </c>
      <c r="AD9">
        <v>9</v>
      </c>
      <c r="AE9">
        <v>1968</v>
      </c>
      <c r="AF9">
        <v>12</v>
      </c>
      <c r="AG9">
        <v>2001</v>
      </c>
      <c r="AH9" t="s">
        <v>1207</v>
      </c>
      <c r="AI9" t="s">
        <v>363</v>
      </c>
      <c r="AJ9">
        <v>7</v>
      </c>
      <c r="AK9" t="s">
        <v>365</v>
      </c>
      <c r="AL9" t="s">
        <v>354</v>
      </c>
      <c r="AM9" t="s">
        <v>354</v>
      </c>
      <c r="AN9" t="s">
        <v>354</v>
      </c>
      <c r="AO9" t="s">
        <v>390</v>
      </c>
      <c r="AP9" t="s">
        <v>354</v>
      </c>
      <c r="AQ9" t="s">
        <v>1207</v>
      </c>
      <c r="AR9" t="s">
        <v>1207</v>
      </c>
      <c r="AS9" t="s">
        <v>1207</v>
      </c>
    </row>
    <row r="10" spans="1:48" hidden="1" x14ac:dyDescent="0.25">
      <c r="A10" t="s">
        <v>357</v>
      </c>
      <c r="B10" t="s">
        <v>358</v>
      </c>
      <c r="C10" t="s">
        <v>359</v>
      </c>
      <c r="D10">
        <v>179</v>
      </c>
      <c r="E10" t="s">
        <v>360</v>
      </c>
      <c r="F10">
        <v>54452</v>
      </c>
      <c r="J10" t="s">
        <v>361</v>
      </c>
      <c r="K10" t="s">
        <v>362</v>
      </c>
      <c r="L10" t="str">
        <f>VLOOKUP(K10,'LOOKUP INTERTIES 2023-11-08'!$B$2:$G$206,6,FALSE)</f>
        <v>Railbelt</v>
      </c>
      <c r="M10" t="s">
        <v>1433</v>
      </c>
      <c r="N10" t="s">
        <v>1321</v>
      </c>
      <c r="O10" s="10" t="s">
        <v>1204</v>
      </c>
      <c r="P10" s="10">
        <v>2021</v>
      </c>
      <c r="Q10" s="10" t="s">
        <v>1458</v>
      </c>
      <c r="R10" t="s">
        <v>1205</v>
      </c>
      <c r="S10">
        <v>1.3</v>
      </c>
      <c r="U10" t="s">
        <v>390</v>
      </c>
      <c r="V10">
        <v>1.3</v>
      </c>
      <c r="W10">
        <v>1.3</v>
      </c>
      <c r="X10" t="s">
        <v>390</v>
      </c>
      <c r="Y10" t="s">
        <v>354</v>
      </c>
      <c r="Z10" t="s">
        <v>390</v>
      </c>
      <c r="AA10" t="s">
        <v>390</v>
      </c>
      <c r="AB10" t="s">
        <v>1411</v>
      </c>
      <c r="AC10" t="s">
        <v>1206</v>
      </c>
      <c r="AD10">
        <v>9</v>
      </c>
      <c r="AE10">
        <v>1968</v>
      </c>
      <c r="AF10">
        <v>12</v>
      </c>
      <c r="AG10">
        <v>2001</v>
      </c>
      <c r="AH10" t="s">
        <v>1207</v>
      </c>
      <c r="AI10" t="s">
        <v>363</v>
      </c>
      <c r="AJ10">
        <v>7</v>
      </c>
      <c r="AK10" t="s">
        <v>365</v>
      </c>
      <c r="AL10" t="s">
        <v>354</v>
      </c>
      <c r="AM10" t="s">
        <v>354</v>
      </c>
      <c r="AN10" t="s">
        <v>354</v>
      </c>
      <c r="AO10" t="s">
        <v>390</v>
      </c>
      <c r="AP10" t="s">
        <v>354</v>
      </c>
      <c r="AQ10" t="s">
        <v>1207</v>
      </c>
      <c r="AR10" t="s">
        <v>354</v>
      </c>
      <c r="AS10" t="s">
        <v>354</v>
      </c>
    </row>
    <row r="11" spans="1:48" hidden="1" x14ac:dyDescent="0.25">
      <c r="A11" t="s">
        <v>357</v>
      </c>
      <c r="B11" t="s">
        <v>358</v>
      </c>
      <c r="C11" t="s">
        <v>359</v>
      </c>
      <c r="D11">
        <v>179</v>
      </c>
      <c r="E11" t="s">
        <v>360</v>
      </c>
      <c r="F11">
        <v>54452</v>
      </c>
      <c r="J11" t="s">
        <v>361</v>
      </c>
      <c r="K11" t="s">
        <v>362</v>
      </c>
      <c r="L11" t="str">
        <f>VLOOKUP(K11,'LOOKUP INTERTIES 2023-11-08'!$B$2:$G$206,6,FALSE)</f>
        <v>Railbelt</v>
      </c>
      <c r="M11" t="s">
        <v>1434</v>
      </c>
      <c r="N11" t="s">
        <v>1321</v>
      </c>
      <c r="O11" s="10" t="s">
        <v>1204</v>
      </c>
      <c r="P11" s="10">
        <v>2021</v>
      </c>
      <c r="Q11" s="10" t="s">
        <v>1458</v>
      </c>
      <c r="R11" t="s">
        <v>1205</v>
      </c>
      <c r="S11">
        <v>1.3</v>
      </c>
      <c r="U11" t="s">
        <v>390</v>
      </c>
      <c r="V11">
        <v>1.3</v>
      </c>
      <c r="W11">
        <v>1.3</v>
      </c>
      <c r="X11" t="s">
        <v>390</v>
      </c>
      <c r="Y11" t="s">
        <v>354</v>
      </c>
      <c r="Z11" t="s">
        <v>390</v>
      </c>
      <c r="AA11" t="s">
        <v>390</v>
      </c>
      <c r="AB11" t="s">
        <v>1411</v>
      </c>
      <c r="AC11" t="s">
        <v>1206</v>
      </c>
      <c r="AD11">
        <v>9</v>
      </c>
      <c r="AE11">
        <v>1968</v>
      </c>
      <c r="AF11">
        <v>12</v>
      </c>
      <c r="AG11">
        <v>2001</v>
      </c>
      <c r="AH11" t="s">
        <v>1207</v>
      </c>
      <c r="AI11" t="s">
        <v>363</v>
      </c>
      <c r="AJ11">
        <v>7</v>
      </c>
      <c r="AK11" t="s">
        <v>365</v>
      </c>
      <c r="AL11" t="s">
        <v>354</v>
      </c>
      <c r="AM11" t="s">
        <v>354</v>
      </c>
      <c r="AN11" t="s">
        <v>354</v>
      </c>
      <c r="AO11" t="s">
        <v>390</v>
      </c>
      <c r="AP11" t="s">
        <v>354</v>
      </c>
      <c r="AQ11" t="s">
        <v>1207</v>
      </c>
      <c r="AR11" t="s">
        <v>354</v>
      </c>
      <c r="AS11" t="s">
        <v>354</v>
      </c>
    </row>
    <row r="12" spans="1:48" hidden="1" x14ac:dyDescent="0.25">
      <c r="A12" t="s">
        <v>357</v>
      </c>
      <c r="B12" t="s">
        <v>358</v>
      </c>
      <c r="C12" t="s">
        <v>359</v>
      </c>
      <c r="D12">
        <v>179</v>
      </c>
      <c r="E12" t="s">
        <v>360</v>
      </c>
      <c r="F12">
        <v>54452</v>
      </c>
      <c r="J12" t="s">
        <v>361</v>
      </c>
      <c r="K12" t="s">
        <v>362</v>
      </c>
      <c r="L12" t="str">
        <f>VLOOKUP(K12,'LOOKUP INTERTIES 2023-11-08'!$B$2:$G$206,6,FALSE)</f>
        <v>Railbelt</v>
      </c>
      <c r="M12" t="s">
        <v>1435</v>
      </c>
      <c r="N12" t="s">
        <v>1321</v>
      </c>
      <c r="O12" s="10" t="s">
        <v>1204</v>
      </c>
      <c r="P12" s="10">
        <v>2021</v>
      </c>
      <c r="Q12" s="10" t="s">
        <v>1458</v>
      </c>
      <c r="R12" t="s">
        <v>1205</v>
      </c>
      <c r="S12">
        <v>1.3</v>
      </c>
      <c r="U12" t="s">
        <v>390</v>
      </c>
      <c r="V12">
        <v>1.3</v>
      </c>
      <c r="W12">
        <v>1.3</v>
      </c>
      <c r="X12" t="s">
        <v>390</v>
      </c>
      <c r="Y12" t="s">
        <v>354</v>
      </c>
      <c r="Z12" t="s">
        <v>390</v>
      </c>
      <c r="AA12" t="s">
        <v>390</v>
      </c>
      <c r="AB12" t="s">
        <v>1411</v>
      </c>
      <c r="AC12" t="s">
        <v>1206</v>
      </c>
      <c r="AD12">
        <v>9</v>
      </c>
      <c r="AE12">
        <v>1968</v>
      </c>
      <c r="AF12">
        <v>12</v>
      </c>
      <c r="AG12">
        <v>2001</v>
      </c>
      <c r="AH12" t="s">
        <v>1207</v>
      </c>
      <c r="AI12" t="s">
        <v>363</v>
      </c>
      <c r="AJ12">
        <v>7</v>
      </c>
      <c r="AK12" t="s">
        <v>365</v>
      </c>
      <c r="AL12" t="s">
        <v>354</v>
      </c>
      <c r="AM12" t="s">
        <v>354</v>
      </c>
      <c r="AN12" t="s">
        <v>354</v>
      </c>
      <c r="AO12" t="s">
        <v>390</v>
      </c>
      <c r="AP12" t="s">
        <v>354</v>
      </c>
      <c r="AQ12" t="s">
        <v>1207</v>
      </c>
      <c r="AR12" t="s">
        <v>354</v>
      </c>
      <c r="AS12" t="s">
        <v>354</v>
      </c>
    </row>
    <row r="13" spans="1:48" hidden="1" x14ac:dyDescent="0.25">
      <c r="A13" t="s">
        <v>357</v>
      </c>
      <c r="B13" t="s">
        <v>358</v>
      </c>
      <c r="C13" t="s">
        <v>359</v>
      </c>
      <c r="D13">
        <v>179</v>
      </c>
      <c r="E13" t="s">
        <v>360</v>
      </c>
      <c r="F13">
        <v>54452</v>
      </c>
      <c r="J13" t="s">
        <v>361</v>
      </c>
      <c r="K13" t="s">
        <v>362</v>
      </c>
      <c r="L13" t="str">
        <f>VLOOKUP(K13,'LOOKUP INTERTIES 2023-11-08'!$B$2:$G$206,6,FALSE)</f>
        <v>Railbelt</v>
      </c>
      <c r="M13" t="s">
        <v>1436</v>
      </c>
      <c r="N13" t="s">
        <v>1321</v>
      </c>
      <c r="O13" s="10" t="s">
        <v>1204</v>
      </c>
      <c r="P13" s="10">
        <v>2021</v>
      </c>
      <c r="Q13" s="10" t="s">
        <v>1458</v>
      </c>
      <c r="R13" t="s">
        <v>1205</v>
      </c>
      <c r="S13">
        <v>1.3</v>
      </c>
      <c r="U13" t="s">
        <v>390</v>
      </c>
      <c r="V13">
        <v>1.3</v>
      </c>
      <c r="W13">
        <v>1.3</v>
      </c>
      <c r="X13" t="s">
        <v>390</v>
      </c>
      <c r="Y13" t="s">
        <v>354</v>
      </c>
      <c r="Z13" t="s">
        <v>390</v>
      </c>
      <c r="AA13" t="s">
        <v>390</v>
      </c>
      <c r="AB13" t="s">
        <v>1411</v>
      </c>
      <c r="AC13" t="s">
        <v>1206</v>
      </c>
      <c r="AD13">
        <v>9</v>
      </c>
      <c r="AE13">
        <v>1968</v>
      </c>
      <c r="AF13">
        <v>12</v>
      </c>
      <c r="AG13">
        <v>2001</v>
      </c>
      <c r="AH13" t="s">
        <v>1207</v>
      </c>
      <c r="AI13" t="s">
        <v>363</v>
      </c>
      <c r="AJ13">
        <v>7</v>
      </c>
      <c r="AK13" t="s">
        <v>365</v>
      </c>
      <c r="AL13" t="s">
        <v>354</v>
      </c>
      <c r="AM13" t="s">
        <v>354</v>
      </c>
      <c r="AN13" t="s">
        <v>354</v>
      </c>
      <c r="AO13" t="s">
        <v>390</v>
      </c>
      <c r="AP13" t="s">
        <v>354</v>
      </c>
      <c r="AQ13" t="s">
        <v>1207</v>
      </c>
      <c r="AR13" t="s">
        <v>354</v>
      </c>
      <c r="AS13" t="s">
        <v>354</v>
      </c>
    </row>
    <row r="14" spans="1:48" hidden="1" x14ac:dyDescent="0.25">
      <c r="A14" t="s">
        <v>807</v>
      </c>
      <c r="B14" t="s">
        <v>808</v>
      </c>
      <c r="C14" t="s">
        <v>425</v>
      </c>
      <c r="D14">
        <v>213</v>
      </c>
      <c r="E14" t="s">
        <v>18</v>
      </c>
      <c r="F14">
        <v>57085</v>
      </c>
      <c r="I14">
        <v>1</v>
      </c>
      <c r="J14" t="s">
        <v>426</v>
      </c>
      <c r="K14" t="s">
        <v>427</v>
      </c>
      <c r="L14" t="str">
        <f>VLOOKUP(K14,'LOOKUP INTERTIES 2023-11-08'!$B$2:$G$206,6,FALSE)</f>
        <v>Southeast</v>
      </c>
      <c r="M14" t="s">
        <v>1202</v>
      </c>
      <c r="N14" t="s">
        <v>1215</v>
      </c>
      <c r="O14" s="10" t="s">
        <v>1216</v>
      </c>
      <c r="P14" s="10">
        <v>2021</v>
      </c>
      <c r="Q14" s="10" t="s">
        <v>1458</v>
      </c>
      <c r="R14" t="s">
        <v>1205</v>
      </c>
      <c r="S14">
        <v>14.3</v>
      </c>
      <c r="U14">
        <v>0.75</v>
      </c>
      <c r="V14">
        <v>14.3</v>
      </c>
      <c r="W14">
        <v>14.3</v>
      </c>
      <c r="X14">
        <v>1</v>
      </c>
      <c r="Y14" t="s">
        <v>1207</v>
      </c>
      <c r="Z14" t="s">
        <v>390</v>
      </c>
      <c r="AA14" t="s">
        <v>390</v>
      </c>
      <c r="AB14" t="s">
        <v>371</v>
      </c>
      <c r="AC14" t="s">
        <v>1206</v>
      </c>
      <c r="AD14">
        <v>9</v>
      </c>
      <c r="AE14">
        <v>2009</v>
      </c>
      <c r="AF14" t="s">
        <v>390</v>
      </c>
      <c r="AG14" t="s">
        <v>390</v>
      </c>
      <c r="AH14" t="s">
        <v>1207</v>
      </c>
      <c r="AI14" t="s">
        <v>353</v>
      </c>
      <c r="AJ14">
        <v>1</v>
      </c>
      <c r="AK14" t="s">
        <v>385</v>
      </c>
      <c r="AL14" t="s">
        <v>354</v>
      </c>
      <c r="AM14" t="s">
        <v>354</v>
      </c>
      <c r="AN14" t="s">
        <v>354</v>
      </c>
      <c r="AO14" t="s">
        <v>390</v>
      </c>
      <c r="AP14" t="s">
        <v>1209</v>
      </c>
      <c r="AQ14" t="s">
        <v>1207</v>
      </c>
      <c r="AR14" t="s">
        <v>354</v>
      </c>
      <c r="AS14" t="s">
        <v>354</v>
      </c>
    </row>
    <row r="15" spans="1:48" hidden="1" x14ac:dyDescent="0.25">
      <c r="A15" t="s">
        <v>740</v>
      </c>
      <c r="B15" t="s">
        <v>107</v>
      </c>
      <c r="C15" t="s">
        <v>741</v>
      </c>
      <c r="E15" t="s">
        <v>106</v>
      </c>
      <c r="H15">
        <v>331740</v>
      </c>
      <c r="I15">
        <v>683</v>
      </c>
      <c r="J15" t="s">
        <v>742</v>
      </c>
      <c r="K15" t="s">
        <v>743</v>
      </c>
      <c r="L15" t="str">
        <f>VLOOKUP(K15,'LOOKUP INTERTIES 2023-11-08'!$B$2:$G$206,6,FALSE)</f>
        <v>Kodiak</v>
      </c>
      <c r="M15">
        <v>1</v>
      </c>
      <c r="N15" t="s">
        <v>352</v>
      </c>
      <c r="O15" s="10" t="s">
        <v>1204</v>
      </c>
      <c r="P15" s="10">
        <v>2021</v>
      </c>
      <c r="Q15" s="10" t="s">
        <v>1461</v>
      </c>
      <c r="S15">
        <v>0.08</v>
      </c>
      <c r="AB15" t="s">
        <v>371</v>
      </c>
      <c r="AD15">
        <v>6</v>
      </c>
      <c r="AE15">
        <v>2019</v>
      </c>
      <c r="AI15" t="s">
        <v>353</v>
      </c>
      <c r="AK15" t="s">
        <v>355</v>
      </c>
      <c r="AU15" t="s">
        <v>1462</v>
      </c>
      <c r="AV15" t="s">
        <v>1604</v>
      </c>
    </row>
    <row r="16" spans="1:48" hidden="1" x14ac:dyDescent="0.25">
      <c r="A16" t="s">
        <v>740</v>
      </c>
      <c r="B16" t="s">
        <v>107</v>
      </c>
      <c r="C16" t="s">
        <v>741</v>
      </c>
      <c r="E16" t="s">
        <v>106</v>
      </c>
      <c r="H16">
        <v>331740</v>
      </c>
      <c r="I16">
        <v>683</v>
      </c>
      <c r="J16" t="s">
        <v>742</v>
      </c>
      <c r="K16" t="s">
        <v>743</v>
      </c>
      <c r="L16" t="str">
        <f>VLOOKUP(K16,'LOOKUP INTERTIES 2023-11-08'!$B$2:$G$206,6,FALSE)</f>
        <v>Kodiak</v>
      </c>
      <c r="M16">
        <v>2</v>
      </c>
      <c r="N16" t="s">
        <v>352</v>
      </c>
      <c r="O16" s="10" t="s">
        <v>1204</v>
      </c>
      <c r="P16" s="10">
        <v>2021</v>
      </c>
      <c r="Q16" s="10" t="s">
        <v>1461</v>
      </c>
      <c r="S16">
        <v>0.12</v>
      </c>
      <c r="AB16" t="s">
        <v>371</v>
      </c>
      <c r="AD16">
        <v>6</v>
      </c>
      <c r="AE16">
        <v>2020</v>
      </c>
      <c r="AI16" t="s">
        <v>353</v>
      </c>
      <c r="AK16" t="s">
        <v>355</v>
      </c>
      <c r="AU16" t="s">
        <v>1462</v>
      </c>
      <c r="AV16" t="s">
        <v>1595</v>
      </c>
    </row>
    <row r="17" spans="1:45" hidden="1" x14ac:dyDescent="0.25">
      <c r="A17" t="s">
        <v>413</v>
      </c>
      <c r="B17" t="s">
        <v>108</v>
      </c>
      <c r="C17" t="s">
        <v>467</v>
      </c>
      <c r="D17">
        <v>3522</v>
      </c>
      <c r="E17" t="s">
        <v>142</v>
      </c>
      <c r="F17">
        <v>75</v>
      </c>
      <c r="I17">
        <v>8</v>
      </c>
      <c r="J17" t="s">
        <v>361</v>
      </c>
      <c r="K17" t="s">
        <v>362</v>
      </c>
      <c r="L17" t="str">
        <f>VLOOKUP(K17,'LOOKUP INTERTIES 2023-11-08'!$B$2:$G$206,6,FALSE)</f>
        <v>Railbelt</v>
      </c>
      <c r="M17" t="s">
        <v>1242</v>
      </c>
      <c r="N17" t="s">
        <v>1243</v>
      </c>
      <c r="O17" s="10" t="s">
        <v>1224</v>
      </c>
      <c r="P17" s="10">
        <v>2021</v>
      </c>
      <c r="Q17" s="10" t="s">
        <v>1458</v>
      </c>
      <c r="R17" t="s">
        <v>1205</v>
      </c>
      <c r="S17">
        <v>48.9</v>
      </c>
      <c r="U17">
        <v>0.85</v>
      </c>
      <c r="V17">
        <v>29.3</v>
      </c>
      <c r="W17">
        <v>32.9</v>
      </c>
      <c r="X17">
        <v>3</v>
      </c>
      <c r="Y17" t="s">
        <v>1207</v>
      </c>
      <c r="Z17" t="s">
        <v>390</v>
      </c>
      <c r="AA17" t="s">
        <v>390</v>
      </c>
      <c r="AB17" t="s">
        <v>371</v>
      </c>
      <c r="AC17" t="s">
        <v>1206</v>
      </c>
      <c r="AD17">
        <v>8</v>
      </c>
      <c r="AE17">
        <v>2007</v>
      </c>
      <c r="AF17" t="s">
        <v>390</v>
      </c>
      <c r="AG17" t="s">
        <v>390</v>
      </c>
      <c r="AH17" t="s">
        <v>1207</v>
      </c>
      <c r="AI17" t="s">
        <v>353</v>
      </c>
      <c r="AJ17">
        <v>1</v>
      </c>
      <c r="AK17" t="s">
        <v>365</v>
      </c>
      <c r="AL17" t="s">
        <v>354</v>
      </c>
      <c r="AM17" t="s">
        <v>354</v>
      </c>
      <c r="AN17" t="s">
        <v>354</v>
      </c>
      <c r="AO17" t="s">
        <v>390</v>
      </c>
      <c r="AP17" t="s">
        <v>1218</v>
      </c>
      <c r="AQ17" t="s">
        <v>1207</v>
      </c>
      <c r="AR17" t="s">
        <v>1207</v>
      </c>
      <c r="AS17" t="s">
        <v>354</v>
      </c>
    </row>
    <row r="18" spans="1:45" hidden="1" x14ac:dyDescent="0.25">
      <c r="A18" t="s">
        <v>413</v>
      </c>
      <c r="B18" t="s">
        <v>108</v>
      </c>
      <c r="C18" t="s">
        <v>467</v>
      </c>
      <c r="D18">
        <v>3522</v>
      </c>
      <c r="E18" t="s">
        <v>142</v>
      </c>
      <c r="F18">
        <v>75</v>
      </c>
      <c r="I18">
        <v>8</v>
      </c>
      <c r="J18" t="s">
        <v>361</v>
      </c>
      <c r="K18" t="s">
        <v>362</v>
      </c>
      <c r="L18" t="str">
        <f>VLOOKUP(K18,'LOOKUP INTERTIES 2023-11-08'!$B$2:$G$206,6,FALSE)</f>
        <v>Railbelt</v>
      </c>
      <c r="M18" t="s">
        <v>1232</v>
      </c>
      <c r="N18" t="s">
        <v>1243</v>
      </c>
      <c r="O18" s="10" t="s">
        <v>1224</v>
      </c>
      <c r="P18" s="10">
        <v>2021</v>
      </c>
      <c r="Q18" s="10" t="s">
        <v>1458</v>
      </c>
      <c r="R18" t="s">
        <v>1205</v>
      </c>
      <c r="S18">
        <v>27</v>
      </c>
      <c r="U18">
        <v>0.85</v>
      </c>
      <c r="V18">
        <v>31.1</v>
      </c>
      <c r="W18">
        <v>33.200000000000003</v>
      </c>
      <c r="X18">
        <v>5</v>
      </c>
      <c r="Y18" t="s">
        <v>1207</v>
      </c>
      <c r="Z18" t="s">
        <v>390</v>
      </c>
      <c r="AA18" t="s">
        <v>390</v>
      </c>
      <c r="AB18" t="s">
        <v>364</v>
      </c>
      <c r="AC18" t="s">
        <v>1206</v>
      </c>
      <c r="AD18">
        <v>3</v>
      </c>
      <c r="AE18">
        <v>1972</v>
      </c>
      <c r="AF18" t="s">
        <v>390</v>
      </c>
      <c r="AG18" t="s">
        <v>390</v>
      </c>
      <c r="AH18" t="s">
        <v>1207</v>
      </c>
      <c r="AI18" t="s">
        <v>353</v>
      </c>
      <c r="AJ18">
        <v>1</v>
      </c>
      <c r="AK18" t="s">
        <v>365</v>
      </c>
      <c r="AL18" t="s">
        <v>355</v>
      </c>
      <c r="AM18" t="s">
        <v>354</v>
      </c>
      <c r="AN18" t="s">
        <v>354</v>
      </c>
      <c r="AO18" t="s">
        <v>390</v>
      </c>
      <c r="AP18" t="s">
        <v>1218</v>
      </c>
      <c r="AQ18" t="s">
        <v>1208</v>
      </c>
      <c r="AR18" t="s">
        <v>1208</v>
      </c>
      <c r="AS18" t="s">
        <v>1208</v>
      </c>
    </row>
    <row r="19" spans="1:45" hidden="1" x14ac:dyDescent="0.25">
      <c r="A19" t="s">
        <v>413</v>
      </c>
      <c r="B19" t="s">
        <v>108</v>
      </c>
      <c r="C19" t="s">
        <v>467</v>
      </c>
      <c r="D19">
        <v>3522</v>
      </c>
      <c r="E19" t="s">
        <v>142</v>
      </c>
      <c r="F19">
        <v>75</v>
      </c>
      <c r="I19">
        <v>8</v>
      </c>
      <c r="J19" t="s">
        <v>361</v>
      </c>
      <c r="K19" t="s">
        <v>362</v>
      </c>
      <c r="L19" t="str">
        <f>VLOOKUP(K19,'LOOKUP INTERTIES 2023-11-08'!$B$2:$G$206,6,FALSE)</f>
        <v>Railbelt</v>
      </c>
      <c r="M19" t="s">
        <v>1202</v>
      </c>
      <c r="N19" t="s">
        <v>1243</v>
      </c>
      <c r="O19" s="10" t="s">
        <v>1224</v>
      </c>
      <c r="P19" s="10">
        <v>2021</v>
      </c>
      <c r="Q19" s="10" t="s">
        <v>1458</v>
      </c>
      <c r="R19" t="s">
        <v>1205</v>
      </c>
      <c r="S19">
        <v>12.5</v>
      </c>
      <c r="U19">
        <v>0.8</v>
      </c>
      <c r="V19">
        <v>14</v>
      </c>
      <c r="W19">
        <v>16.2</v>
      </c>
      <c r="X19" t="s">
        <v>390</v>
      </c>
      <c r="Y19" t="s">
        <v>1207</v>
      </c>
      <c r="Z19" t="s">
        <v>390</v>
      </c>
      <c r="AA19" t="s">
        <v>390</v>
      </c>
      <c r="AB19" t="s">
        <v>1411</v>
      </c>
      <c r="AC19" t="s">
        <v>1206</v>
      </c>
      <c r="AD19">
        <v>11</v>
      </c>
      <c r="AE19">
        <v>1962</v>
      </c>
      <c r="AF19">
        <v>12</v>
      </c>
      <c r="AG19">
        <v>2016</v>
      </c>
      <c r="AH19" t="s">
        <v>1207</v>
      </c>
      <c r="AI19" t="s">
        <v>353</v>
      </c>
      <c r="AJ19">
        <v>1</v>
      </c>
      <c r="AK19" t="s">
        <v>365</v>
      </c>
      <c r="AL19" t="s">
        <v>355</v>
      </c>
      <c r="AM19" t="s">
        <v>354</v>
      </c>
      <c r="AN19" t="s">
        <v>354</v>
      </c>
      <c r="AO19" t="s">
        <v>390</v>
      </c>
      <c r="AP19" t="s">
        <v>1218</v>
      </c>
      <c r="AQ19" t="s">
        <v>1207</v>
      </c>
      <c r="AR19" t="s">
        <v>1208</v>
      </c>
      <c r="AS19" t="s">
        <v>1208</v>
      </c>
    </row>
    <row r="20" spans="1:45" hidden="1" x14ac:dyDescent="0.25">
      <c r="A20" t="s">
        <v>413</v>
      </c>
      <c r="B20" t="s">
        <v>108</v>
      </c>
      <c r="C20" t="s">
        <v>467</v>
      </c>
      <c r="D20">
        <v>3522</v>
      </c>
      <c r="E20" t="s">
        <v>142</v>
      </c>
      <c r="F20">
        <v>75</v>
      </c>
      <c r="I20">
        <v>8</v>
      </c>
      <c r="J20" t="s">
        <v>361</v>
      </c>
      <c r="K20" t="s">
        <v>362</v>
      </c>
      <c r="L20" t="str">
        <f>VLOOKUP(K20,'LOOKUP INTERTIES 2023-11-08'!$B$2:$G$206,6,FALSE)</f>
        <v>Railbelt</v>
      </c>
      <c r="M20" t="s">
        <v>1210</v>
      </c>
      <c r="N20" t="s">
        <v>1243</v>
      </c>
      <c r="O20" s="10" t="s">
        <v>1224</v>
      </c>
      <c r="P20" s="10">
        <v>2021</v>
      </c>
      <c r="Q20" s="10" t="s">
        <v>1458</v>
      </c>
      <c r="R20" t="s">
        <v>1205</v>
      </c>
      <c r="S20">
        <v>12.5</v>
      </c>
      <c r="U20">
        <v>0.8</v>
      </c>
      <c r="V20">
        <v>14</v>
      </c>
      <c r="W20">
        <v>16.2</v>
      </c>
      <c r="X20" t="s">
        <v>390</v>
      </c>
      <c r="Y20" t="s">
        <v>1207</v>
      </c>
      <c r="Z20" t="s">
        <v>390</v>
      </c>
      <c r="AA20" t="s">
        <v>390</v>
      </c>
      <c r="AB20" t="s">
        <v>1411</v>
      </c>
      <c r="AC20" t="s">
        <v>1206</v>
      </c>
      <c r="AD20">
        <v>3</v>
      </c>
      <c r="AE20">
        <v>1962</v>
      </c>
      <c r="AF20">
        <v>12</v>
      </c>
      <c r="AG20">
        <v>2016</v>
      </c>
      <c r="AH20" t="s">
        <v>1207</v>
      </c>
      <c r="AI20" t="s">
        <v>353</v>
      </c>
      <c r="AJ20">
        <v>1</v>
      </c>
      <c r="AK20" t="s">
        <v>365</v>
      </c>
      <c r="AL20" t="s">
        <v>355</v>
      </c>
      <c r="AM20" t="s">
        <v>354</v>
      </c>
      <c r="AN20" t="s">
        <v>354</v>
      </c>
      <c r="AO20" t="s">
        <v>390</v>
      </c>
      <c r="AP20" t="s">
        <v>1218</v>
      </c>
      <c r="AQ20" t="s">
        <v>1207</v>
      </c>
      <c r="AR20" t="s">
        <v>1208</v>
      </c>
      <c r="AS20" t="s">
        <v>1208</v>
      </c>
    </row>
    <row r="21" spans="1:45" hidden="1" x14ac:dyDescent="0.25">
      <c r="A21" t="s">
        <v>413</v>
      </c>
      <c r="B21" t="s">
        <v>108</v>
      </c>
      <c r="C21" t="s">
        <v>467</v>
      </c>
      <c r="D21">
        <v>3522</v>
      </c>
      <c r="E21" t="s">
        <v>142</v>
      </c>
      <c r="F21">
        <v>75</v>
      </c>
      <c r="I21">
        <v>8</v>
      </c>
      <c r="J21" t="s">
        <v>361</v>
      </c>
      <c r="K21" t="s">
        <v>362</v>
      </c>
      <c r="L21" t="str">
        <f>VLOOKUP(K21,'LOOKUP INTERTIES 2023-11-08'!$B$2:$G$206,6,FALSE)</f>
        <v>Railbelt</v>
      </c>
      <c r="M21" t="s">
        <v>1211</v>
      </c>
      <c r="N21" t="s">
        <v>1243</v>
      </c>
      <c r="O21" s="10" t="s">
        <v>1224</v>
      </c>
      <c r="P21" s="10">
        <v>2021</v>
      </c>
      <c r="Q21" s="10" t="s">
        <v>1458</v>
      </c>
      <c r="R21" t="s">
        <v>1205</v>
      </c>
      <c r="S21">
        <v>16.3</v>
      </c>
      <c r="U21" t="s">
        <v>390</v>
      </c>
      <c r="V21">
        <v>17.7</v>
      </c>
      <c r="W21">
        <v>19.399999999999999</v>
      </c>
      <c r="X21" t="s">
        <v>390</v>
      </c>
      <c r="Y21" t="s">
        <v>1207</v>
      </c>
      <c r="Z21" t="s">
        <v>390</v>
      </c>
      <c r="AA21" t="s">
        <v>390</v>
      </c>
      <c r="AB21" t="s">
        <v>1411</v>
      </c>
      <c r="AC21" t="s">
        <v>1206</v>
      </c>
      <c r="AD21">
        <v>12</v>
      </c>
      <c r="AE21">
        <v>1968</v>
      </c>
      <c r="AF21">
        <v>8</v>
      </c>
      <c r="AG21">
        <v>2004</v>
      </c>
      <c r="AH21" t="s">
        <v>1207</v>
      </c>
      <c r="AI21" t="s">
        <v>353</v>
      </c>
      <c r="AJ21">
        <v>1</v>
      </c>
      <c r="AK21" t="s">
        <v>365</v>
      </c>
      <c r="AL21" t="s">
        <v>355</v>
      </c>
      <c r="AM21" t="s">
        <v>354</v>
      </c>
      <c r="AN21" t="s">
        <v>354</v>
      </c>
      <c r="AO21" t="s">
        <v>390</v>
      </c>
      <c r="AP21" t="s">
        <v>354</v>
      </c>
      <c r="AQ21" t="s">
        <v>1207</v>
      </c>
      <c r="AR21" t="s">
        <v>1208</v>
      </c>
      <c r="AS21" t="s">
        <v>1208</v>
      </c>
    </row>
    <row r="22" spans="1:45" hidden="1" x14ac:dyDescent="0.25">
      <c r="A22" t="s">
        <v>413</v>
      </c>
      <c r="B22" t="s">
        <v>108</v>
      </c>
      <c r="C22" t="s">
        <v>467</v>
      </c>
      <c r="D22">
        <v>3522</v>
      </c>
      <c r="E22" t="s">
        <v>142</v>
      </c>
      <c r="F22">
        <v>75</v>
      </c>
      <c r="I22">
        <v>8</v>
      </c>
      <c r="J22" t="s">
        <v>361</v>
      </c>
      <c r="K22" t="s">
        <v>362</v>
      </c>
      <c r="L22" t="str">
        <f>VLOOKUP(K22,'LOOKUP INTERTIES 2023-11-08'!$B$2:$G$206,6,FALSE)</f>
        <v>Railbelt</v>
      </c>
      <c r="M22" t="s">
        <v>1244</v>
      </c>
      <c r="N22" t="s">
        <v>1203</v>
      </c>
      <c r="O22" s="10" t="s">
        <v>1204</v>
      </c>
      <c r="P22" s="10">
        <v>2021</v>
      </c>
      <c r="Q22" s="10" t="s">
        <v>1458</v>
      </c>
      <c r="R22" t="s">
        <v>1205</v>
      </c>
      <c r="S22">
        <v>2</v>
      </c>
      <c r="U22">
        <v>0.8</v>
      </c>
      <c r="V22">
        <v>2</v>
      </c>
      <c r="W22">
        <v>2</v>
      </c>
      <c r="X22">
        <v>0.1</v>
      </c>
      <c r="Y22" t="s">
        <v>1207</v>
      </c>
      <c r="Z22" t="s">
        <v>390</v>
      </c>
      <c r="AA22" t="s">
        <v>390</v>
      </c>
      <c r="AB22" t="s">
        <v>371</v>
      </c>
      <c r="AC22" t="s">
        <v>1206</v>
      </c>
      <c r="AD22">
        <v>2</v>
      </c>
      <c r="AE22">
        <v>2012</v>
      </c>
      <c r="AF22" t="s">
        <v>390</v>
      </c>
      <c r="AG22" t="s">
        <v>390</v>
      </c>
      <c r="AH22" t="s">
        <v>1207</v>
      </c>
      <c r="AI22" t="s">
        <v>353</v>
      </c>
      <c r="AJ22">
        <v>1</v>
      </c>
      <c r="AK22" t="s">
        <v>355</v>
      </c>
      <c r="AL22" t="s">
        <v>354</v>
      </c>
      <c r="AM22" t="s">
        <v>354</v>
      </c>
      <c r="AN22" t="s">
        <v>354</v>
      </c>
      <c r="AO22" t="s">
        <v>390</v>
      </c>
      <c r="AP22" t="s">
        <v>1209</v>
      </c>
      <c r="AQ22" t="s">
        <v>1207</v>
      </c>
      <c r="AR22" t="s">
        <v>354</v>
      </c>
      <c r="AS22" t="s">
        <v>354</v>
      </c>
    </row>
    <row r="23" spans="1:45" hidden="1" x14ac:dyDescent="0.25">
      <c r="A23" t="s">
        <v>413</v>
      </c>
      <c r="B23" t="s">
        <v>108</v>
      </c>
      <c r="C23" t="s">
        <v>467</v>
      </c>
      <c r="D23">
        <v>3522</v>
      </c>
      <c r="E23" t="s">
        <v>142</v>
      </c>
      <c r="F23">
        <v>75</v>
      </c>
      <c r="I23">
        <v>8</v>
      </c>
      <c r="J23" t="s">
        <v>361</v>
      </c>
      <c r="K23" t="s">
        <v>362</v>
      </c>
      <c r="L23" t="str">
        <f>VLOOKUP(K23,'LOOKUP INTERTIES 2023-11-08'!$B$2:$G$206,6,FALSE)</f>
        <v>Railbelt</v>
      </c>
      <c r="M23" t="s">
        <v>1412</v>
      </c>
      <c r="N23" t="s">
        <v>1203</v>
      </c>
      <c r="O23" s="10" t="s">
        <v>1204</v>
      </c>
      <c r="P23" s="10">
        <v>2021</v>
      </c>
      <c r="Q23" s="10" t="s">
        <v>1458</v>
      </c>
      <c r="R23" t="s">
        <v>1205</v>
      </c>
      <c r="S23">
        <v>1.1000000000000001</v>
      </c>
      <c r="U23" t="s">
        <v>390</v>
      </c>
      <c r="V23">
        <v>1.2</v>
      </c>
      <c r="W23">
        <v>1.2</v>
      </c>
      <c r="X23" t="s">
        <v>390</v>
      </c>
      <c r="Y23" t="s">
        <v>1207</v>
      </c>
      <c r="Z23" t="s">
        <v>390</v>
      </c>
      <c r="AA23" t="s">
        <v>390</v>
      </c>
      <c r="AB23" t="s">
        <v>1411</v>
      </c>
      <c r="AC23" t="s">
        <v>1206</v>
      </c>
      <c r="AD23">
        <v>0</v>
      </c>
      <c r="AE23">
        <v>1956</v>
      </c>
      <c r="AF23">
        <v>1</v>
      </c>
      <c r="AG23">
        <v>2010</v>
      </c>
      <c r="AH23" t="s">
        <v>1207</v>
      </c>
      <c r="AI23" t="s">
        <v>353</v>
      </c>
      <c r="AJ23">
        <v>1</v>
      </c>
      <c r="AK23" t="s">
        <v>355</v>
      </c>
      <c r="AL23" t="s">
        <v>354</v>
      </c>
      <c r="AM23" t="s">
        <v>354</v>
      </c>
      <c r="AN23" t="s">
        <v>354</v>
      </c>
      <c r="AO23" t="s">
        <v>390</v>
      </c>
      <c r="AP23" t="s">
        <v>354</v>
      </c>
      <c r="AQ23" t="s">
        <v>354</v>
      </c>
      <c r="AR23" t="s">
        <v>354</v>
      </c>
      <c r="AS23" t="s">
        <v>354</v>
      </c>
    </row>
    <row r="24" spans="1:45" hidden="1" x14ac:dyDescent="0.25">
      <c r="A24" t="s">
        <v>413</v>
      </c>
      <c r="B24" t="s">
        <v>108</v>
      </c>
      <c r="C24" t="s">
        <v>467</v>
      </c>
      <c r="D24">
        <v>3522</v>
      </c>
      <c r="E24" t="s">
        <v>142</v>
      </c>
      <c r="F24">
        <v>75</v>
      </c>
      <c r="I24">
        <v>8</v>
      </c>
      <c r="J24" t="s">
        <v>361</v>
      </c>
      <c r="K24" t="s">
        <v>362</v>
      </c>
      <c r="L24" t="str">
        <f>VLOOKUP(K24,'LOOKUP INTERTIES 2023-11-08'!$B$2:$G$206,6,FALSE)</f>
        <v>Railbelt</v>
      </c>
      <c r="M24" t="s">
        <v>1413</v>
      </c>
      <c r="N24" t="s">
        <v>1203</v>
      </c>
      <c r="O24" s="10" t="s">
        <v>1204</v>
      </c>
      <c r="P24" s="10">
        <v>2021</v>
      </c>
      <c r="Q24" s="10" t="s">
        <v>1458</v>
      </c>
      <c r="R24" t="s">
        <v>1205</v>
      </c>
      <c r="S24">
        <v>1.1000000000000001</v>
      </c>
      <c r="U24" t="s">
        <v>390</v>
      </c>
      <c r="V24">
        <v>1.4</v>
      </c>
      <c r="W24">
        <v>1.4</v>
      </c>
      <c r="X24" t="s">
        <v>390</v>
      </c>
      <c r="Y24" t="s">
        <v>1207</v>
      </c>
      <c r="Z24" t="s">
        <v>390</v>
      </c>
      <c r="AA24" t="s">
        <v>390</v>
      </c>
      <c r="AB24" t="s">
        <v>1411</v>
      </c>
      <c r="AC24" t="s">
        <v>1206</v>
      </c>
      <c r="AD24">
        <v>0</v>
      </c>
      <c r="AE24">
        <v>1947</v>
      </c>
      <c r="AF24">
        <v>1</v>
      </c>
      <c r="AG24">
        <v>2010</v>
      </c>
      <c r="AH24" t="s">
        <v>1207</v>
      </c>
      <c r="AI24" t="s">
        <v>353</v>
      </c>
      <c r="AJ24">
        <v>1</v>
      </c>
      <c r="AK24" t="s">
        <v>355</v>
      </c>
      <c r="AL24" t="s">
        <v>354</v>
      </c>
      <c r="AM24" t="s">
        <v>354</v>
      </c>
      <c r="AN24" t="s">
        <v>354</v>
      </c>
      <c r="AO24" t="s">
        <v>390</v>
      </c>
      <c r="AP24" t="s">
        <v>354</v>
      </c>
      <c r="AQ24" t="s">
        <v>354</v>
      </c>
      <c r="AR24" t="s">
        <v>354</v>
      </c>
      <c r="AS24" t="s">
        <v>354</v>
      </c>
    </row>
    <row r="25" spans="1:45" hidden="1" x14ac:dyDescent="0.25">
      <c r="A25" t="s">
        <v>617</v>
      </c>
      <c r="B25" t="s">
        <v>618</v>
      </c>
      <c r="C25" t="s">
        <v>467</v>
      </c>
      <c r="D25">
        <v>3522</v>
      </c>
      <c r="E25" t="s">
        <v>142</v>
      </c>
      <c r="F25">
        <v>77</v>
      </c>
      <c r="G25" t="s">
        <v>110</v>
      </c>
      <c r="I25">
        <v>8</v>
      </c>
      <c r="J25" t="s">
        <v>361</v>
      </c>
      <c r="K25" t="s">
        <v>362</v>
      </c>
      <c r="L25" t="str">
        <f>VLOOKUP(K25,'LOOKUP INTERTIES 2023-11-08'!$B$2:$G$206,6,FALSE)</f>
        <v>Railbelt</v>
      </c>
      <c r="M25" t="s">
        <v>1202</v>
      </c>
      <c r="N25" t="s">
        <v>1215</v>
      </c>
      <c r="O25" s="10" t="s">
        <v>1216</v>
      </c>
      <c r="P25" s="10">
        <v>2021</v>
      </c>
      <c r="Q25" s="10" t="s">
        <v>1458</v>
      </c>
      <c r="R25" t="s">
        <v>1245</v>
      </c>
      <c r="S25">
        <v>22.2</v>
      </c>
      <c r="U25">
        <v>0.9</v>
      </c>
      <c r="V25">
        <v>22.2</v>
      </c>
      <c r="W25">
        <v>22.2</v>
      </c>
      <c r="X25">
        <v>3</v>
      </c>
      <c r="Y25" t="s">
        <v>1207</v>
      </c>
      <c r="Z25" t="s">
        <v>390</v>
      </c>
      <c r="AA25" t="s">
        <v>390</v>
      </c>
      <c r="AB25" t="s">
        <v>371</v>
      </c>
      <c r="AC25" t="s">
        <v>1206</v>
      </c>
      <c r="AD25">
        <v>1</v>
      </c>
      <c r="AE25">
        <v>1955</v>
      </c>
      <c r="AF25" t="s">
        <v>390</v>
      </c>
      <c r="AG25" t="s">
        <v>390</v>
      </c>
      <c r="AH25" t="s">
        <v>1207</v>
      </c>
      <c r="AI25" t="s">
        <v>353</v>
      </c>
      <c r="AJ25">
        <v>1</v>
      </c>
      <c r="AK25" t="s">
        <v>385</v>
      </c>
      <c r="AL25" t="s">
        <v>354</v>
      </c>
      <c r="AM25" t="s">
        <v>354</v>
      </c>
      <c r="AN25" t="s">
        <v>354</v>
      </c>
      <c r="AO25" t="s">
        <v>390</v>
      </c>
      <c r="AP25" t="s">
        <v>1218</v>
      </c>
      <c r="AQ25" t="s">
        <v>1207</v>
      </c>
      <c r="AR25" t="s">
        <v>354</v>
      </c>
      <c r="AS25" t="s">
        <v>354</v>
      </c>
    </row>
    <row r="26" spans="1:45" hidden="1" x14ac:dyDescent="0.25">
      <c r="A26" t="s">
        <v>617</v>
      </c>
      <c r="B26" t="s">
        <v>618</v>
      </c>
      <c r="C26" t="s">
        <v>467</v>
      </c>
      <c r="D26">
        <v>3522</v>
      </c>
      <c r="E26" t="s">
        <v>142</v>
      </c>
      <c r="F26">
        <v>77</v>
      </c>
      <c r="G26" t="s">
        <v>110</v>
      </c>
      <c r="I26">
        <v>8</v>
      </c>
      <c r="J26" t="s">
        <v>361</v>
      </c>
      <c r="K26" t="s">
        <v>362</v>
      </c>
      <c r="L26" t="str">
        <f>VLOOKUP(K26,'LOOKUP INTERTIES 2023-11-08'!$B$2:$G$206,6,FALSE)</f>
        <v>Railbelt</v>
      </c>
      <c r="M26" t="s">
        <v>1210</v>
      </c>
      <c r="N26" t="s">
        <v>1215</v>
      </c>
      <c r="O26" s="10" t="s">
        <v>1216</v>
      </c>
      <c r="P26" s="10">
        <v>2021</v>
      </c>
      <c r="Q26" s="10" t="s">
        <v>1458</v>
      </c>
      <c r="R26" t="s">
        <v>1245</v>
      </c>
      <c r="S26">
        <v>22.2</v>
      </c>
      <c r="U26">
        <v>0.9</v>
      </c>
      <c r="V26">
        <v>22.2</v>
      </c>
      <c r="W26">
        <v>22.2</v>
      </c>
      <c r="X26">
        <v>3</v>
      </c>
      <c r="Y26" t="s">
        <v>1207</v>
      </c>
      <c r="Z26" t="s">
        <v>390</v>
      </c>
      <c r="AA26" t="s">
        <v>390</v>
      </c>
      <c r="AB26" t="s">
        <v>371</v>
      </c>
      <c r="AC26" t="s">
        <v>1206</v>
      </c>
      <c r="AD26">
        <v>4</v>
      </c>
      <c r="AE26">
        <v>1955</v>
      </c>
      <c r="AF26" t="s">
        <v>390</v>
      </c>
      <c r="AG26" t="s">
        <v>390</v>
      </c>
      <c r="AH26" t="s">
        <v>1207</v>
      </c>
      <c r="AI26" t="s">
        <v>353</v>
      </c>
      <c r="AJ26">
        <v>1</v>
      </c>
      <c r="AK26" t="s">
        <v>385</v>
      </c>
      <c r="AL26" t="s">
        <v>354</v>
      </c>
      <c r="AM26" t="s">
        <v>354</v>
      </c>
      <c r="AN26" t="s">
        <v>354</v>
      </c>
      <c r="AO26" t="s">
        <v>390</v>
      </c>
      <c r="AP26" t="s">
        <v>1218</v>
      </c>
      <c r="AQ26" t="s">
        <v>1207</v>
      </c>
      <c r="AR26" t="s">
        <v>354</v>
      </c>
      <c r="AS26" t="s">
        <v>354</v>
      </c>
    </row>
    <row r="27" spans="1:45" hidden="1" x14ac:dyDescent="0.25">
      <c r="A27" t="s">
        <v>666</v>
      </c>
      <c r="B27" t="s">
        <v>111</v>
      </c>
      <c r="C27" t="s">
        <v>467</v>
      </c>
      <c r="D27">
        <v>3522</v>
      </c>
      <c r="E27" t="s">
        <v>142</v>
      </c>
      <c r="F27">
        <v>6559</v>
      </c>
      <c r="I27">
        <v>8</v>
      </c>
      <c r="J27" t="s">
        <v>361</v>
      </c>
      <c r="K27" t="s">
        <v>362</v>
      </c>
      <c r="L27" t="str">
        <f>VLOOKUP(K27,'LOOKUP INTERTIES 2023-11-08'!$B$2:$G$206,6,FALSE)</f>
        <v>Railbelt</v>
      </c>
      <c r="M27" t="s">
        <v>1237</v>
      </c>
      <c r="N27" t="s">
        <v>1317</v>
      </c>
      <c r="O27" s="10" t="s">
        <v>1279</v>
      </c>
      <c r="P27" s="10">
        <v>2021</v>
      </c>
      <c r="Q27" s="10" t="s">
        <v>1458</v>
      </c>
      <c r="R27" t="s">
        <v>1205</v>
      </c>
      <c r="S27">
        <v>30.9</v>
      </c>
      <c r="U27">
        <v>0.85</v>
      </c>
      <c r="V27">
        <v>29</v>
      </c>
      <c r="W27">
        <v>29</v>
      </c>
      <c r="X27">
        <v>3</v>
      </c>
      <c r="Y27" t="s">
        <v>1207</v>
      </c>
      <c r="Z27" t="s">
        <v>390</v>
      </c>
      <c r="AA27" t="s">
        <v>390</v>
      </c>
      <c r="AB27" t="s">
        <v>371</v>
      </c>
      <c r="AC27" t="s">
        <v>1206</v>
      </c>
      <c r="AD27">
        <v>2</v>
      </c>
      <c r="AE27">
        <v>2017</v>
      </c>
      <c r="AF27" t="s">
        <v>390</v>
      </c>
      <c r="AG27" t="s">
        <v>390</v>
      </c>
      <c r="AH27" t="s">
        <v>1207</v>
      </c>
      <c r="AI27" t="s">
        <v>353</v>
      </c>
      <c r="AJ27">
        <v>1</v>
      </c>
      <c r="AK27" t="s">
        <v>365</v>
      </c>
      <c r="AL27" t="s">
        <v>354</v>
      </c>
      <c r="AM27" t="s">
        <v>354</v>
      </c>
      <c r="AN27" t="s">
        <v>354</v>
      </c>
      <c r="AO27" t="s">
        <v>390</v>
      </c>
      <c r="AP27" t="s">
        <v>1218</v>
      </c>
      <c r="AQ27" t="s">
        <v>1207</v>
      </c>
      <c r="AR27" t="s">
        <v>1207</v>
      </c>
      <c r="AS27" t="s">
        <v>354</v>
      </c>
    </row>
    <row r="28" spans="1:45" hidden="1" x14ac:dyDescent="0.25">
      <c r="A28" t="s">
        <v>666</v>
      </c>
      <c r="B28" t="s">
        <v>111</v>
      </c>
      <c r="C28" t="s">
        <v>467</v>
      </c>
      <c r="D28">
        <v>3522</v>
      </c>
      <c r="E28" t="s">
        <v>142</v>
      </c>
      <c r="F28">
        <v>6559</v>
      </c>
      <c r="I28">
        <v>8</v>
      </c>
      <c r="J28" t="s">
        <v>361</v>
      </c>
      <c r="K28" t="s">
        <v>362</v>
      </c>
      <c r="L28" t="str">
        <f>VLOOKUP(K28,'LOOKUP INTERTIES 2023-11-08'!$B$2:$G$206,6,FALSE)</f>
        <v>Railbelt</v>
      </c>
      <c r="M28" t="s">
        <v>1217</v>
      </c>
      <c r="N28" t="s">
        <v>1317</v>
      </c>
      <c r="O28" s="10" t="s">
        <v>1279</v>
      </c>
      <c r="P28" s="10">
        <v>2021</v>
      </c>
      <c r="Q28" s="10" t="s">
        <v>1458</v>
      </c>
      <c r="R28" t="s">
        <v>1205</v>
      </c>
      <c r="S28">
        <v>33</v>
      </c>
      <c r="U28">
        <v>0.85</v>
      </c>
      <c r="V28">
        <v>34</v>
      </c>
      <c r="W28">
        <v>37.5</v>
      </c>
      <c r="X28" t="s">
        <v>390</v>
      </c>
      <c r="Y28" t="s">
        <v>1207</v>
      </c>
      <c r="Z28" t="s">
        <v>390</v>
      </c>
      <c r="AA28" t="s">
        <v>390</v>
      </c>
      <c r="AB28" t="s">
        <v>1411</v>
      </c>
      <c r="AC28" t="s">
        <v>1206</v>
      </c>
      <c r="AD28">
        <v>3</v>
      </c>
      <c r="AE28">
        <v>1979</v>
      </c>
      <c r="AF28">
        <v>12</v>
      </c>
      <c r="AG28">
        <v>2016</v>
      </c>
      <c r="AH28" t="s">
        <v>1207</v>
      </c>
      <c r="AI28" t="s">
        <v>353</v>
      </c>
      <c r="AJ28">
        <v>1</v>
      </c>
      <c r="AK28" t="s">
        <v>365</v>
      </c>
      <c r="AL28" t="s">
        <v>354</v>
      </c>
      <c r="AM28" t="s">
        <v>354</v>
      </c>
      <c r="AN28" t="s">
        <v>354</v>
      </c>
      <c r="AO28" t="s">
        <v>390</v>
      </c>
      <c r="AP28" t="s">
        <v>1241</v>
      </c>
      <c r="AQ28" t="s">
        <v>354</v>
      </c>
      <c r="AR28" t="s">
        <v>354</v>
      </c>
      <c r="AS28" t="s">
        <v>354</v>
      </c>
    </row>
    <row r="29" spans="1:45" hidden="1" x14ac:dyDescent="0.25">
      <c r="A29" t="s">
        <v>666</v>
      </c>
      <c r="B29" t="s">
        <v>111</v>
      </c>
      <c r="C29" t="s">
        <v>467</v>
      </c>
      <c r="D29">
        <v>3522</v>
      </c>
      <c r="E29" t="s">
        <v>142</v>
      </c>
      <c r="F29">
        <v>6559</v>
      </c>
      <c r="I29">
        <v>8</v>
      </c>
      <c r="J29" t="s">
        <v>361</v>
      </c>
      <c r="K29" t="s">
        <v>362</v>
      </c>
      <c r="L29" t="str">
        <f>VLOOKUP(K29,'LOOKUP INTERTIES 2023-11-08'!$B$2:$G$206,6,FALSE)</f>
        <v>Railbelt</v>
      </c>
      <c r="M29" t="s">
        <v>1236</v>
      </c>
      <c r="N29" t="s">
        <v>1317</v>
      </c>
      <c r="O29" s="10" t="s">
        <v>1277</v>
      </c>
      <c r="P29" s="10">
        <v>2021</v>
      </c>
      <c r="Q29" s="10" t="s">
        <v>1458</v>
      </c>
      <c r="R29" t="s">
        <v>1205</v>
      </c>
      <c r="S29">
        <v>60.4</v>
      </c>
      <c r="U29">
        <v>0.85</v>
      </c>
      <c r="V29">
        <v>50</v>
      </c>
      <c r="W29">
        <v>50</v>
      </c>
      <c r="X29">
        <v>5</v>
      </c>
      <c r="Y29" t="s">
        <v>1207</v>
      </c>
      <c r="Z29" t="s">
        <v>390</v>
      </c>
      <c r="AA29" t="s">
        <v>390</v>
      </c>
      <c r="AB29" t="s">
        <v>371</v>
      </c>
      <c r="AC29" t="s">
        <v>1206</v>
      </c>
      <c r="AD29">
        <v>2</v>
      </c>
      <c r="AE29">
        <v>2017</v>
      </c>
      <c r="AF29" t="s">
        <v>390</v>
      </c>
      <c r="AG29" t="s">
        <v>390</v>
      </c>
      <c r="AH29" t="s">
        <v>1207</v>
      </c>
      <c r="AI29" t="s">
        <v>353</v>
      </c>
      <c r="AJ29">
        <v>1</v>
      </c>
      <c r="AK29" t="s">
        <v>365</v>
      </c>
      <c r="AL29" t="s">
        <v>354</v>
      </c>
      <c r="AM29" t="s">
        <v>354</v>
      </c>
      <c r="AN29" t="s">
        <v>354</v>
      </c>
      <c r="AO29" t="s">
        <v>390</v>
      </c>
      <c r="AP29" t="s">
        <v>1218</v>
      </c>
      <c r="AQ29" t="s">
        <v>1207</v>
      </c>
      <c r="AR29" t="s">
        <v>1207</v>
      </c>
      <c r="AS29" t="s">
        <v>354</v>
      </c>
    </row>
    <row r="30" spans="1:45" hidden="1" x14ac:dyDescent="0.25">
      <c r="A30" t="s">
        <v>666</v>
      </c>
      <c r="B30" t="s">
        <v>111</v>
      </c>
      <c r="C30" t="s">
        <v>467</v>
      </c>
      <c r="D30">
        <v>3522</v>
      </c>
      <c r="E30" t="s">
        <v>142</v>
      </c>
      <c r="F30">
        <v>6559</v>
      </c>
      <c r="I30">
        <v>8</v>
      </c>
      <c r="J30" t="s">
        <v>361</v>
      </c>
      <c r="K30" t="s">
        <v>362</v>
      </c>
      <c r="L30" t="str">
        <f>VLOOKUP(K30,'LOOKUP INTERTIES 2023-11-08'!$B$2:$G$206,6,FALSE)</f>
        <v>Railbelt</v>
      </c>
      <c r="M30" t="s">
        <v>1235</v>
      </c>
      <c r="N30" t="s">
        <v>1317</v>
      </c>
      <c r="O30" s="10" t="s">
        <v>1277</v>
      </c>
      <c r="P30" s="10">
        <v>2021</v>
      </c>
      <c r="Q30" s="10" t="s">
        <v>1458</v>
      </c>
      <c r="R30" t="s">
        <v>1205</v>
      </c>
      <c r="S30">
        <v>60.4</v>
      </c>
      <c r="U30">
        <v>0.85</v>
      </c>
      <c r="V30">
        <v>50</v>
      </c>
      <c r="W30">
        <v>50</v>
      </c>
      <c r="X30">
        <v>5</v>
      </c>
      <c r="Y30" t="s">
        <v>1207</v>
      </c>
      <c r="Z30" t="s">
        <v>390</v>
      </c>
      <c r="AA30" t="s">
        <v>390</v>
      </c>
      <c r="AB30" t="s">
        <v>371</v>
      </c>
      <c r="AC30" t="s">
        <v>1206</v>
      </c>
      <c r="AD30">
        <v>2</v>
      </c>
      <c r="AE30">
        <v>2017</v>
      </c>
      <c r="AF30" t="s">
        <v>390</v>
      </c>
      <c r="AG30" t="s">
        <v>390</v>
      </c>
      <c r="AH30" t="s">
        <v>1207</v>
      </c>
      <c r="AI30" t="s">
        <v>353</v>
      </c>
      <c r="AJ30">
        <v>1</v>
      </c>
      <c r="AK30" t="s">
        <v>365</v>
      </c>
      <c r="AL30" t="s">
        <v>354</v>
      </c>
      <c r="AM30" t="s">
        <v>354</v>
      </c>
      <c r="AN30" t="s">
        <v>354</v>
      </c>
      <c r="AO30" t="s">
        <v>390</v>
      </c>
      <c r="AP30" t="s">
        <v>1218</v>
      </c>
      <c r="AQ30" t="s">
        <v>1207</v>
      </c>
      <c r="AR30" t="s">
        <v>1207</v>
      </c>
      <c r="AS30" t="s">
        <v>354</v>
      </c>
    </row>
    <row r="31" spans="1:45" hidden="1" x14ac:dyDescent="0.25">
      <c r="A31" t="s">
        <v>666</v>
      </c>
      <c r="B31" t="s">
        <v>111</v>
      </c>
      <c r="C31" t="s">
        <v>467</v>
      </c>
      <c r="D31">
        <v>3522</v>
      </c>
      <c r="E31" t="s">
        <v>142</v>
      </c>
      <c r="F31">
        <v>6559</v>
      </c>
      <c r="I31">
        <v>8</v>
      </c>
      <c r="J31" t="s">
        <v>361</v>
      </c>
      <c r="K31" t="s">
        <v>362</v>
      </c>
      <c r="L31" t="str">
        <f>VLOOKUP(K31,'LOOKUP INTERTIES 2023-11-08'!$B$2:$G$206,6,FALSE)</f>
        <v>Railbelt</v>
      </c>
      <c r="M31" t="s">
        <v>1212</v>
      </c>
      <c r="N31" t="s">
        <v>1317</v>
      </c>
      <c r="O31" s="10" t="s">
        <v>1277</v>
      </c>
      <c r="P31" s="10">
        <v>2021</v>
      </c>
      <c r="Q31" s="10" t="s">
        <v>1458</v>
      </c>
      <c r="R31" t="s">
        <v>1205</v>
      </c>
      <c r="S31">
        <v>38.1</v>
      </c>
      <c r="U31">
        <v>0.9</v>
      </c>
      <c r="V31">
        <v>33.799999999999997</v>
      </c>
      <c r="W31">
        <v>37.4</v>
      </c>
      <c r="X31" t="s">
        <v>390</v>
      </c>
      <c r="Y31" t="s">
        <v>1207</v>
      </c>
      <c r="Z31" t="s">
        <v>390</v>
      </c>
      <c r="AA31" t="s">
        <v>390</v>
      </c>
      <c r="AB31" t="s">
        <v>1411</v>
      </c>
      <c r="AC31" t="s">
        <v>1206</v>
      </c>
      <c r="AD31">
        <v>1</v>
      </c>
      <c r="AE31">
        <v>1975</v>
      </c>
      <c r="AF31">
        <v>12</v>
      </c>
      <c r="AG31">
        <v>2016</v>
      </c>
      <c r="AH31" t="s">
        <v>1207</v>
      </c>
      <c r="AI31" t="s">
        <v>353</v>
      </c>
      <c r="AJ31">
        <v>1</v>
      </c>
      <c r="AK31" t="s">
        <v>365</v>
      </c>
      <c r="AL31" t="s">
        <v>355</v>
      </c>
      <c r="AM31" t="s">
        <v>354</v>
      </c>
      <c r="AN31" t="s">
        <v>354</v>
      </c>
      <c r="AO31" t="s">
        <v>390</v>
      </c>
      <c r="AP31" t="s">
        <v>1218</v>
      </c>
      <c r="AQ31" t="s">
        <v>1207</v>
      </c>
      <c r="AR31" t="s">
        <v>1208</v>
      </c>
      <c r="AS31" t="s">
        <v>1208</v>
      </c>
    </row>
    <row r="32" spans="1:45" hidden="1" x14ac:dyDescent="0.25">
      <c r="A32" t="s">
        <v>666</v>
      </c>
      <c r="B32" t="s">
        <v>111</v>
      </c>
      <c r="C32" t="s">
        <v>467</v>
      </c>
      <c r="D32">
        <v>3522</v>
      </c>
      <c r="E32" t="s">
        <v>142</v>
      </c>
      <c r="F32">
        <v>6559</v>
      </c>
      <c r="I32">
        <v>8</v>
      </c>
      <c r="J32" t="s">
        <v>361</v>
      </c>
      <c r="K32" t="s">
        <v>362</v>
      </c>
      <c r="L32" t="str">
        <f>VLOOKUP(K32,'LOOKUP INTERTIES 2023-11-08'!$B$2:$G$206,6,FALSE)</f>
        <v>Railbelt</v>
      </c>
      <c r="M32" t="s">
        <v>1225</v>
      </c>
      <c r="N32" t="s">
        <v>1243</v>
      </c>
      <c r="O32" s="10" t="s">
        <v>1224</v>
      </c>
      <c r="P32" s="10">
        <v>2021</v>
      </c>
      <c r="Q32" s="10" t="s">
        <v>1458</v>
      </c>
      <c r="R32" t="s">
        <v>1205</v>
      </c>
      <c r="S32">
        <v>102.6</v>
      </c>
      <c r="U32">
        <v>0.9</v>
      </c>
      <c r="V32">
        <v>102.6</v>
      </c>
      <c r="W32">
        <v>81.8</v>
      </c>
      <c r="X32">
        <v>8</v>
      </c>
      <c r="Y32" t="s">
        <v>1207</v>
      </c>
      <c r="Z32" t="s">
        <v>390</v>
      </c>
      <c r="AA32" t="s">
        <v>390</v>
      </c>
      <c r="AB32" t="s">
        <v>371</v>
      </c>
      <c r="AC32" t="s">
        <v>1206</v>
      </c>
      <c r="AD32">
        <v>6</v>
      </c>
      <c r="AE32">
        <v>1979</v>
      </c>
      <c r="AF32" t="s">
        <v>390</v>
      </c>
      <c r="AG32" t="s">
        <v>390</v>
      </c>
      <c r="AH32" t="s">
        <v>1207</v>
      </c>
      <c r="AI32" t="s">
        <v>353</v>
      </c>
      <c r="AJ32">
        <v>1</v>
      </c>
      <c r="AK32" t="s">
        <v>365</v>
      </c>
      <c r="AL32" t="s">
        <v>355</v>
      </c>
      <c r="AM32" t="s">
        <v>354</v>
      </c>
      <c r="AN32" t="s">
        <v>354</v>
      </c>
      <c r="AO32" t="s">
        <v>390</v>
      </c>
      <c r="AP32" t="s">
        <v>1218</v>
      </c>
      <c r="AQ32" t="s">
        <v>1208</v>
      </c>
      <c r="AR32" t="s">
        <v>1208</v>
      </c>
      <c r="AS32" t="s">
        <v>1208</v>
      </c>
    </row>
    <row r="33" spans="1:48" hidden="1" x14ac:dyDescent="0.25">
      <c r="A33" t="s">
        <v>666</v>
      </c>
      <c r="B33" t="s">
        <v>111</v>
      </c>
      <c r="C33" t="s">
        <v>467</v>
      </c>
      <c r="D33">
        <v>3522</v>
      </c>
      <c r="E33" t="s">
        <v>142</v>
      </c>
      <c r="F33">
        <v>6559</v>
      </c>
      <c r="I33">
        <v>8</v>
      </c>
      <c r="J33" t="s">
        <v>361</v>
      </c>
      <c r="K33" t="s">
        <v>362</v>
      </c>
      <c r="L33" t="str">
        <f>VLOOKUP(K33,'LOOKUP INTERTIES 2023-11-08'!$B$2:$G$206,6,FALSE)</f>
        <v>Railbelt</v>
      </c>
      <c r="M33" t="s">
        <v>1318</v>
      </c>
      <c r="N33" t="s">
        <v>1243</v>
      </c>
      <c r="O33" s="10" t="s">
        <v>1224</v>
      </c>
      <c r="P33" s="10">
        <v>2021</v>
      </c>
      <c r="Q33" s="10" t="s">
        <v>1458</v>
      </c>
      <c r="R33" t="s">
        <v>1205</v>
      </c>
      <c r="S33">
        <v>92.6</v>
      </c>
      <c r="U33">
        <v>0.85</v>
      </c>
      <c r="V33">
        <v>77.7</v>
      </c>
      <c r="W33">
        <v>86.5</v>
      </c>
      <c r="X33">
        <v>5</v>
      </c>
      <c r="Y33" t="s">
        <v>1207</v>
      </c>
      <c r="Z33" t="s">
        <v>390</v>
      </c>
      <c r="AA33" t="s">
        <v>390</v>
      </c>
      <c r="AB33" t="s">
        <v>391</v>
      </c>
      <c r="AC33" t="s">
        <v>1208</v>
      </c>
      <c r="AD33">
        <v>12</v>
      </c>
      <c r="AE33">
        <v>1984</v>
      </c>
      <c r="AF33" t="s">
        <v>390</v>
      </c>
      <c r="AG33" t="s">
        <v>390</v>
      </c>
      <c r="AH33" t="s">
        <v>1207</v>
      </c>
      <c r="AI33" t="s">
        <v>353</v>
      </c>
      <c r="AJ33">
        <v>1</v>
      </c>
      <c r="AK33" t="s">
        <v>365</v>
      </c>
      <c r="AL33" t="s">
        <v>354</v>
      </c>
      <c r="AM33" t="s">
        <v>354</v>
      </c>
      <c r="AN33" t="s">
        <v>354</v>
      </c>
      <c r="AO33" t="s">
        <v>390</v>
      </c>
      <c r="AP33" t="s">
        <v>1218</v>
      </c>
      <c r="AQ33" t="s">
        <v>1207</v>
      </c>
      <c r="AR33" t="s">
        <v>1207</v>
      </c>
      <c r="AS33" t="s">
        <v>354</v>
      </c>
    </row>
    <row r="34" spans="1:48" hidden="1" x14ac:dyDescent="0.25">
      <c r="A34" t="s">
        <v>420</v>
      </c>
      <c r="B34" t="s">
        <v>113</v>
      </c>
      <c r="C34" t="s">
        <v>421</v>
      </c>
      <c r="D34">
        <v>4959</v>
      </c>
      <c r="E34" t="s">
        <v>112</v>
      </c>
      <c r="F34">
        <v>7182</v>
      </c>
      <c r="H34">
        <v>331760</v>
      </c>
      <c r="I34">
        <v>5</v>
      </c>
      <c r="J34" t="s">
        <v>422</v>
      </c>
      <c r="K34" t="s">
        <v>423</v>
      </c>
      <c r="L34" t="str">
        <f>VLOOKUP(K34,'LOOKUP INTERTIES 2023-11-08'!$B$2:$G$206,6,FALSE)</f>
        <v>Lower Yukon-Kuskokwim</v>
      </c>
      <c r="M34" t="s">
        <v>1202</v>
      </c>
      <c r="N34" t="s">
        <v>1203</v>
      </c>
      <c r="O34" s="10" t="s">
        <v>1204</v>
      </c>
      <c r="P34" s="10">
        <v>2021</v>
      </c>
      <c r="Q34" s="10" t="s">
        <v>1458</v>
      </c>
      <c r="R34" t="s">
        <v>1205</v>
      </c>
      <c r="S34">
        <v>0.5</v>
      </c>
      <c r="U34">
        <v>0.8</v>
      </c>
      <c r="V34">
        <v>0.2</v>
      </c>
      <c r="W34">
        <v>0.3</v>
      </c>
      <c r="X34">
        <v>0.1</v>
      </c>
      <c r="Y34" t="s">
        <v>1207</v>
      </c>
      <c r="Z34" t="s">
        <v>390</v>
      </c>
      <c r="AA34" t="s">
        <v>390</v>
      </c>
      <c r="AB34" t="s">
        <v>371</v>
      </c>
      <c r="AC34" t="s">
        <v>1206</v>
      </c>
      <c r="AD34">
        <v>7</v>
      </c>
      <c r="AE34">
        <v>1988</v>
      </c>
      <c r="AF34" t="s">
        <v>390</v>
      </c>
      <c r="AG34" t="s">
        <v>390</v>
      </c>
      <c r="AH34" t="s">
        <v>1207</v>
      </c>
      <c r="AI34" t="s">
        <v>353</v>
      </c>
      <c r="AJ34">
        <v>1</v>
      </c>
      <c r="AK34" t="s">
        <v>355</v>
      </c>
      <c r="AL34" t="s">
        <v>354</v>
      </c>
      <c r="AM34" t="s">
        <v>354</v>
      </c>
      <c r="AN34" t="s">
        <v>354</v>
      </c>
      <c r="AO34" t="s">
        <v>390</v>
      </c>
      <c r="AP34" t="s">
        <v>1209</v>
      </c>
      <c r="AQ34" t="s">
        <v>1207</v>
      </c>
      <c r="AR34" t="s">
        <v>1207</v>
      </c>
      <c r="AS34" t="s">
        <v>1207</v>
      </c>
      <c r="AU34" t="s">
        <v>1467</v>
      </c>
      <c r="AV34" t="s">
        <v>1506</v>
      </c>
    </row>
    <row r="35" spans="1:48" hidden="1" x14ac:dyDescent="0.25">
      <c r="A35" t="s">
        <v>420</v>
      </c>
      <c r="B35" t="s">
        <v>113</v>
      </c>
      <c r="C35" t="s">
        <v>421</v>
      </c>
      <c r="D35">
        <v>4959</v>
      </c>
      <c r="E35" t="s">
        <v>112</v>
      </c>
      <c r="F35">
        <v>7182</v>
      </c>
      <c r="H35">
        <v>331760</v>
      </c>
      <c r="I35">
        <v>5</v>
      </c>
      <c r="J35" t="s">
        <v>422</v>
      </c>
      <c r="K35" t="s">
        <v>423</v>
      </c>
      <c r="L35" t="str">
        <f>VLOOKUP(K35,'LOOKUP INTERTIES 2023-11-08'!$B$2:$G$206,6,FALSE)</f>
        <v>Lower Yukon-Kuskokwim</v>
      </c>
      <c r="M35" t="s">
        <v>1236</v>
      </c>
      <c r="N35" t="s">
        <v>1203</v>
      </c>
      <c r="O35" s="10" t="s">
        <v>1204</v>
      </c>
      <c r="P35" s="10">
        <v>2021</v>
      </c>
      <c r="Q35" s="10" t="s">
        <v>1458</v>
      </c>
      <c r="R35" t="s">
        <v>1205</v>
      </c>
      <c r="S35">
        <v>0.6</v>
      </c>
      <c r="U35">
        <v>0.9</v>
      </c>
      <c r="V35">
        <v>0.6</v>
      </c>
      <c r="W35">
        <v>0.6</v>
      </c>
      <c r="X35">
        <v>0.3</v>
      </c>
      <c r="Y35" t="s">
        <v>1207</v>
      </c>
      <c r="Z35" t="s">
        <v>390</v>
      </c>
      <c r="AA35" t="s">
        <v>390</v>
      </c>
      <c r="AB35" t="s">
        <v>371</v>
      </c>
      <c r="AC35" t="s">
        <v>1206</v>
      </c>
      <c r="AD35">
        <v>7</v>
      </c>
      <c r="AE35">
        <v>2016</v>
      </c>
      <c r="AF35" t="s">
        <v>390</v>
      </c>
      <c r="AG35" t="s">
        <v>390</v>
      </c>
      <c r="AH35" t="s">
        <v>1207</v>
      </c>
      <c r="AI35" t="s">
        <v>353</v>
      </c>
      <c r="AJ35">
        <v>1</v>
      </c>
      <c r="AK35" t="s">
        <v>355</v>
      </c>
      <c r="AL35" t="s">
        <v>354</v>
      </c>
      <c r="AM35" t="s">
        <v>354</v>
      </c>
      <c r="AN35" t="s">
        <v>354</v>
      </c>
      <c r="AO35" t="s">
        <v>390</v>
      </c>
      <c r="AP35" t="s">
        <v>1209</v>
      </c>
      <c r="AQ35" t="s">
        <v>1207</v>
      </c>
      <c r="AR35" t="s">
        <v>354</v>
      </c>
      <c r="AS35" t="s">
        <v>354</v>
      </c>
      <c r="AU35" t="s">
        <v>1467</v>
      </c>
      <c r="AV35" t="s">
        <v>1468</v>
      </c>
    </row>
    <row r="36" spans="1:48" hidden="1" x14ac:dyDescent="0.25">
      <c r="A36" t="s">
        <v>420</v>
      </c>
      <c r="B36" t="s">
        <v>113</v>
      </c>
      <c r="C36" t="s">
        <v>421</v>
      </c>
      <c r="D36">
        <v>4959</v>
      </c>
      <c r="E36" t="s">
        <v>112</v>
      </c>
      <c r="F36">
        <v>7182</v>
      </c>
      <c r="H36">
        <v>331760</v>
      </c>
      <c r="I36">
        <v>5</v>
      </c>
      <c r="J36" t="s">
        <v>422</v>
      </c>
      <c r="K36" t="s">
        <v>423</v>
      </c>
      <c r="L36" t="str">
        <f>VLOOKUP(K36,'LOOKUP INTERTIES 2023-11-08'!$B$2:$G$206,6,FALSE)</f>
        <v>Lower Yukon-Kuskokwim</v>
      </c>
      <c r="M36" t="s">
        <v>1237</v>
      </c>
      <c r="N36" t="s">
        <v>1203</v>
      </c>
      <c r="O36" s="10" t="s">
        <v>1204</v>
      </c>
      <c r="P36" s="10">
        <v>2021</v>
      </c>
      <c r="Q36" s="10" t="s">
        <v>1458</v>
      </c>
      <c r="R36" t="s">
        <v>1205</v>
      </c>
      <c r="S36">
        <v>0.5</v>
      </c>
      <c r="U36">
        <v>0.8</v>
      </c>
      <c r="V36">
        <v>0.5</v>
      </c>
      <c r="W36">
        <v>0.5</v>
      </c>
      <c r="X36">
        <v>0.1</v>
      </c>
      <c r="Y36" t="s">
        <v>1207</v>
      </c>
      <c r="Z36" t="s">
        <v>390</v>
      </c>
      <c r="AA36" t="s">
        <v>390</v>
      </c>
      <c r="AB36" t="s">
        <v>371</v>
      </c>
      <c r="AC36" t="s">
        <v>1206</v>
      </c>
      <c r="AD36">
        <v>9</v>
      </c>
      <c r="AE36">
        <v>2018</v>
      </c>
      <c r="AF36" t="s">
        <v>390</v>
      </c>
      <c r="AG36" t="s">
        <v>390</v>
      </c>
      <c r="AH36" t="s">
        <v>1207</v>
      </c>
      <c r="AI36" t="s">
        <v>353</v>
      </c>
      <c r="AJ36">
        <v>1</v>
      </c>
      <c r="AK36" t="s">
        <v>355</v>
      </c>
      <c r="AL36" t="s">
        <v>354</v>
      </c>
      <c r="AM36" t="s">
        <v>354</v>
      </c>
      <c r="AN36" t="s">
        <v>354</v>
      </c>
      <c r="AO36" t="s">
        <v>390</v>
      </c>
      <c r="AP36" t="s">
        <v>1218</v>
      </c>
      <c r="AQ36" t="s">
        <v>1207</v>
      </c>
      <c r="AR36" t="s">
        <v>354</v>
      </c>
      <c r="AS36" t="s">
        <v>354</v>
      </c>
      <c r="AU36" t="s">
        <v>1467</v>
      </c>
      <c r="AV36" t="s">
        <v>1507</v>
      </c>
    </row>
    <row r="37" spans="1:48" hidden="1" x14ac:dyDescent="0.25">
      <c r="A37" t="s">
        <v>420</v>
      </c>
      <c r="B37" t="s">
        <v>113</v>
      </c>
      <c r="C37" t="s">
        <v>421</v>
      </c>
      <c r="D37">
        <v>4959</v>
      </c>
      <c r="E37" t="s">
        <v>112</v>
      </c>
      <c r="F37">
        <v>7182</v>
      </c>
      <c r="H37">
        <v>331760</v>
      </c>
      <c r="I37">
        <v>5</v>
      </c>
      <c r="J37" t="s">
        <v>422</v>
      </c>
      <c r="K37" t="s">
        <v>423</v>
      </c>
      <c r="L37" t="str">
        <f>VLOOKUP(K37,'LOOKUP INTERTIES 2023-11-08'!$B$2:$G$206,6,FALSE)</f>
        <v>Lower Yukon-Kuskokwim</v>
      </c>
      <c r="M37" t="s">
        <v>1235</v>
      </c>
      <c r="N37" t="s">
        <v>1203</v>
      </c>
      <c r="O37" s="10" t="s">
        <v>1204</v>
      </c>
      <c r="P37" s="10">
        <v>2021</v>
      </c>
      <c r="Q37" s="10" t="s">
        <v>1458</v>
      </c>
      <c r="R37" t="s">
        <v>1205</v>
      </c>
      <c r="S37">
        <v>0.6</v>
      </c>
      <c r="U37">
        <v>0.8</v>
      </c>
      <c r="V37">
        <v>0.6</v>
      </c>
      <c r="W37">
        <v>0.6</v>
      </c>
      <c r="X37">
        <v>0.1</v>
      </c>
      <c r="Y37" t="s">
        <v>1207</v>
      </c>
      <c r="Z37" t="s">
        <v>390</v>
      </c>
      <c r="AA37" t="s">
        <v>390</v>
      </c>
      <c r="AB37" t="s">
        <v>371</v>
      </c>
      <c r="AC37" t="s">
        <v>1206</v>
      </c>
      <c r="AD37">
        <v>12</v>
      </c>
      <c r="AE37">
        <v>1996</v>
      </c>
      <c r="AF37" t="s">
        <v>390</v>
      </c>
      <c r="AG37" t="s">
        <v>390</v>
      </c>
      <c r="AH37" t="s">
        <v>1207</v>
      </c>
      <c r="AI37" t="s">
        <v>353</v>
      </c>
      <c r="AJ37">
        <v>1</v>
      </c>
      <c r="AK37" t="s">
        <v>355</v>
      </c>
      <c r="AL37" t="s">
        <v>354</v>
      </c>
      <c r="AM37" t="s">
        <v>354</v>
      </c>
      <c r="AN37" t="s">
        <v>354</v>
      </c>
      <c r="AO37" t="s">
        <v>390</v>
      </c>
      <c r="AP37" t="s">
        <v>1218</v>
      </c>
      <c r="AQ37" t="s">
        <v>1207</v>
      </c>
      <c r="AR37" t="s">
        <v>354</v>
      </c>
      <c r="AS37" t="s">
        <v>354</v>
      </c>
    </row>
    <row r="38" spans="1:48" hidden="1" x14ac:dyDescent="0.25">
      <c r="A38" t="s">
        <v>420</v>
      </c>
      <c r="B38" t="s">
        <v>113</v>
      </c>
      <c r="C38" t="s">
        <v>421</v>
      </c>
      <c r="D38">
        <v>4959</v>
      </c>
      <c r="E38" t="s">
        <v>112</v>
      </c>
      <c r="F38">
        <v>7182</v>
      </c>
      <c r="H38">
        <v>331760</v>
      </c>
      <c r="I38">
        <v>5</v>
      </c>
      <c r="J38" t="s">
        <v>422</v>
      </c>
      <c r="K38" t="s">
        <v>423</v>
      </c>
      <c r="L38" t="str">
        <f>VLOOKUP(K38,'LOOKUP INTERTIES 2023-11-08'!$B$2:$G$206,6,FALSE)</f>
        <v>Lower Yukon-Kuskokwim</v>
      </c>
      <c r="M38" t="s">
        <v>1211</v>
      </c>
      <c r="N38" t="s">
        <v>1203</v>
      </c>
      <c r="O38" s="10" t="s">
        <v>1204</v>
      </c>
      <c r="P38" s="10">
        <v>2021</v>
      </c>
      <c r="Q38" s="10" t="s">
        <v>1458</v>
      </c>
      <c r="R38" t="s">
        <v>1205</v>
      </c>
      <c r="S38">
        <v>0.3</v>
      </c>
      <c r="U38" t="s">
        <v>390</v>
      </c>
      <c r="V38">
        <v>0.2</v>
      </c>
      <c r="W38">
        <v>0.2</v>
      </c>
      <c r="X38" t="s">
        <v>390</v>
      </c>
      <c r="Y38" t="s">
        <v>1207</v>
      </c>
      <c r="Z38" t="s">
        <v>390</v>
      </c>
      <c r="AA38" t="s">
        <v>390</v>
      </c>
      <c r="AB38" t="s">
        <v>1411</v>
      </c>
      <c r="AC38" t="s">
        <v>1206</v>
      </c>
      <c r="AD38">
        <v>7</v>
      </c>
      <c r="AE38">
        <v>1980</v>
      </c>
      <c r="AF38">
        <v>8</v>
      </c>
      <c r="AG38">
        <v>2005</v>
      </c>
      <c r="AH38" t="s">
        <v>1207</v>
      </c>
      <c r="AI38" t="s">
        <v>353</v>
      </c>
      <c r="AJ38">
        <v>1</v>
      </c>
      <c r="AK38" t="s">
        <v>355</v>
      </c>
      <c r="AL38" t="s">
        <v>354</v>
      </c>
      <c r="AM38" t="s">
        <v>354</v>
      </c>
      <c r="AN38" t="s">
        <v>354</v>
      </c>
      <c r="AO38" t="s">
        <v>390</v>
      </c>
      <c r="AP38" t="s">
        <v>1209</v>
      </c>
      <c r="AQ38" t="s">
        <v>354</v>
      </c>
      <c r="AR38" t="s">
        <v>354</v>
      </c>
      <c r="AS38" t="s">
        <v>354</v>
      </c>
    </row>
    <row r="39" spans="1:48" hidden="1" x14ac:dyDescent="0.25">
      <c r="A39" t="s">
        <v>420</v>
      </c>
      <c r="B39" t="s">
        <v>113</v>
      </c>
      <c r="C39" t="s">
        <v>421</v>
      </c>
      <c r="D39">
        <v>4959</v>
      </c>
      <c r="E39" t="s">
        <v>112</v>
      </c>
      <c r="F39">
        <v>7182</v>
      </c>
      <c r="H39">
        <v>331760</v>
      </c>
      <c r="I39">
        <v>5</v>
      </c>
      <c r="J39" t="s">
        <v>422</v>
      </c>
      <c r="K39" t="s">
        <v>423</v>
      </c>
      <c r="L39" t="str">
        <f>VLOOKUP(K39,'LOOKUP INTERTIES 2023-11-08'!$B$2:$G$206,6,FALSE)</f>
        <v>Lower Yukon-Kuskokwim</v>
      </c>
      <c r="M39" t="s">
        <v>1232</v>
      </c>
      <c r="N39" t="s">
        <v>1203</v>
      </c>
      <c r="O39" s="10" t="s">
        <v>1204</v>
      </c>
      <c r="P39" s="10">
        <v>2021</v>
      </c>
      <c r="Q39" s="10" t="s">
        <v>1458</v>
      </c>
      <c r="R39" t="s">
        <v>1205</v>
      </c>
      <c r="S39">
        <v>0.3</v>
      </c>
      <c r="U39" t="s">
        <v>390</v>
      </c>
      <c r="V39">
        <v>0.2</v>
      </c>
      <c r="W39">
        <v>0.2</v>
      </c>
      <c r="X39" t="s">
        <v>390</v>
      </c>
      <c r="Y39" t="s">
        <v>1207</v>
      </c>
      <c r="Z39" t="s">
        <v>390</v>
      </c>
      <c r="AA39" t="s">
        <v>390</v>
      </c>
      <c r="AB39" t="s">
        <v>1411</v>
      </c>
      <c r="AC39" t="s">
        <v>1206</v>
      </c>
      <c r="AD39">
        <v>7</v>
      </c>
      <c r="AE39">
        <v>1980</v>
      </c>
      <c r="AF39">
        <v>8</v>
      </c>
      <c r="AG39">
        <v>2005</v>
      </c>
      <c r="AH39" t="s">
        <v>1207</v>
      </c>
      <c r="AI39" t="s">
        <v>353</v>
      </c>
      <c r="AJ39">
        <v>1</v>
      </c>
      <c r="AK39" t="s">
        <v>355</v>
      </c>
      <c r="AL39" t="s">
        <v>354</v>
      </c>
      <c r="AM39" t="s">
        <v>354</v>
      </c>
      <c r="AN39" t="s">
        <v>354</v>
      </c>
      <c r="AO39" t="s">
        <v>390</v>
      </c>
      <c r="AP39" t="s">
        <v>354</v>
      </c>
      <c r="AQ39" t="s">
        <v>354</v>
      </c>
      <c r="AR39" t="s">
        <v>354</v>
      </c>
      <c r="AS39" t="s">
        <v>354</v>
      </c>
    </row>
    <row r="40" spans="1:48" hidden="1" x14ac:dyDescent="0.25">
      <c r="A40" t="s">
        <v>420</v>
      </c>
      <c r="B40" t="s">
        <v>113</v>
      </c>
      <c r="C40" t="s">
        <v>421</v>
      </c>
      <c r="D40">
        <v>4959</v>
      </c>
      <c r="E40" t="s">
        <v>112</v>
      </c>
      <c r="F40">
        <v>7182</v>
      </c>
      <c r="H40">
        <v>331760</v>
      </c>
      <c r="I40">
        <v>5</v>
      </c>
      <c r="J40" t="s">
        <v>422</v>
      </c>
      <c r="K40" t="s">
        <v>423</v>
      </c>
      <c r="L40" t="str">
        <f>VLOOKUP(K40,'LOOKUP INTERTIES 2023-11-08'!$B$2:$G$206,6,FALSE)</f>
        <v>Lower Yukon-Kuskokwim</v>
      </c>
      <c r="M40" t="s">
        <v>1212</v>
      </c>
      <c r="N40" t="s">
        <v>1203</v>
      </c>
      <c r="O40" s="10" t="s">
        <v>1204</v>
      </c>
      <c r="P40" s="10">
        <v>2021</v>
      </c>
      <c r="Q40" s="10" t="s">
        <v>1458</v>
      </c>
      <c r="R40" t="s">
        <v>1205</v>
      </c>
      <c r="S40">
        <v>0.3</v>
      </c>
      <c r="U40" t="s">
        <v>390</v>
      </c>
      <c r="V40">
        <v>0.3</v>
      </c>
      <c r="W40">
        <v>0.3</v>
      </c>
      <c r="X40" t="s">
        <v>390</v>
      </c>
      <c r="Y40" t="s">
        <v>1207</v>
      </c>
      <c r="Z40" t="s">
        <v>390</v>
      </c>
      <c r="AA40" t="s">
        <v>390</v>
      </c>
      <c r="AB40" t="s">
        <v>1411</v>
      </c>
      <c r="AC40" t="s">
        <v>1206</v>
      </c>
      <c r="AD40">
        <v>5</v>
      </c>
      <c r="AE40">
        <v>1991</v>
      </c>
      <c r="AF40">
        <v>4</v>
      </c>
      <c r="AG40">
        <v>1994</v>
      </c>
      <c r="AH40" t="s">
        <v>1207</v>
      </c>
      <c r="AI40" t="s">
        <v>353</v>
      </c>
      <c r="AJ40">
        <v>1</v>
      </c>
      <c r="AK40" t="s">
        <v>355</v>
      </c>
      <c r="AL40" t="s">
        <v>354</v>
      </c>
      <c r="AM40" t="s">
        <v>354</v>
      </c>
      <c r="AN40" t="s">
        <v>354</v>
      </c>
      <c r="AO40" t="s">
        <v>390</v>
      </c>
      <c r="AP40" t="s">
        <v>1218</v>
      </c>
      <c r="AQ40" t="s">
        <v>354</v>
      </c>
      <c r="AR40" t="s">
        <v>354</v>
      </c>
      <c r="AS40" t="s">
        <v>354</v>
      </c>
    </row>
    <row r="41" spans="1:48" hidden="1" x14ac:dyDescent="0.25">
      <c r="A41" t="s">
        <v>431</v>
      </c>
      <c r="B41" t="s">
        <v>115</v>
      </c>
      <c r="C41" t="s">
        <v>432</v>
      </c>
      <c r="E41" t="s">
        <v>114</v>
      </c>
      <c r="H41">
        <v>331770</v>
      </c>
      <c r="I41">
        <v>747</v>
      </c>
      <c r="J41" t="s">
        <v>433</v>
      </c>
      <c r="K41" t="s">
        <v>434</v>
      </c>
      <c r="L41" t="str">
        <f>VLOOKUP(K41,'LOOKUP INTERTIES 2023-11-08'!$B$2:$G$206,6,FALSE)</f>
        <v>Yukon-Koyukuk/Upper Tanana</v>
      </c>
      <c r="M41">
        <v>4</v>
      </c>
      <c r="N41" t="s">
        <v>352</v>
      </c>
      <c r="O41" s="10" t="s">
        <v>1204</v>
      </c>
      <c r="P41" s="10">
        <v>2021</v>
      </c>
      <c r="Q41" s="10" t="s">
        <v>1461</v>
      </c>
      <c r="S41">
        <v>6.5000000000000002E-2</v>
      </c>
      <c r="AB41" t="s">
        <v>371</v>
      </c>
      <c r="AD41">
        <v>1</v>
      </c>
      <c r="AE41">
        <v>2004</v>
      </c>
      <c r="AI41" t="s">
        <v>353</v>
      </c>
      <c r="AK41" t="s">
        <v>355</v>
      </c>
      <c r="AU41" t="s">
        <v>1462</v>
      </c>
      <c r="AV41" t="s">
        <v>1613</v>
      </c>
    </row>
    <row r="42" spans="1:48" hidden="1" x14ac:dyDescent="0.25">
      <c r="A42" t="s">
        <v>431</v>
      </c>
      <c r="B42" t="s">
        <v>115</v>
      </c>
      <c r="C42" t="s">
        <v>432</v>
      </c>
      <c r="E42" t="s">
        <v>114</v>
      </c>
      <c r="H42">
        <v>331770</v>
      </c>
      <c r="I42">
        <v>747</v>
      </c>
      <c r="J42" t="s">
        <v>433</v>
      </c>
      <c r="K42" t="s">
        <v>434</v>
      </c>
      <c r="L42" t="str">
        <f>VLOOKUP(K42,'LOOKUP INTERTIES 2023-11-08'!$B$2:$G$206,6,FALSE)</f>
        <v>Yukon-Koyukuk/Upper Tanana</v>
      </c>
      <c r="M42">
        <v>2</v>
      </c>
      <c r="N42" t="s">
        <v>352</v>
      </c>
      <c r="O42" s="10" t="s">
        <v>1204</v>
      </c>
      <c r="P42" s="10">
        <v>2021</v>
      </c>
      <c r="Q42" s="10" t="s">
        <v>1461</v>
      </c>
      <c r="S42">
        <v>0.1</v>
      </c>
      <c r="AB42" t="s">
        <v>371</v>
      </c>
      <c r="AD42">
        <v>1</v>
      </c>
      <c r="AE42">
        <v>2004</v>
      </c>
      <c r="AI42" t="s">
        <v>353</v>
      </c>
      <c r="AK42" t="s">
        <v>355</v>
      </c>
      <c r="AU42" t="s">
        <v>1462</v>
      </c>
      <c r="AV42" t="s">
        <v>1591</v>
      </c>
    </row>
    <row r="43" spans="1:48" hidden="1" x14ac:dyDescent="0.25">
      <c r="A43" t="s">
        <v>431</v>
      </c>
      <c r="B43" t="s">
        <v>115</v>
      </c>
      <c r="C43" t="s">
        <v>432</v>
      </c>
      <c r="E43" t="s">
        <v>114</v>
      </c>
      <c r="H43">
        <v>331770</v>
      </c>
      <c r="I43">
        <v>747</v>
      </c>
      <c r="J43" t="s">
        <v>433</v>
      </c>
      <c r="K43" t="s">
        <v>434</v>
      </c>
      <c r="L43" t="str">
        <f>VLOOKUP(K43,'LOOKUP INTERTIES 2023-11-08'!$B$2:$G$206,6,FALSE)</f>
        <v>Yukon-Koyukuk/Upper Tanana</v>
      </c>
      <c r="M43">
        <v>1</v>
      </c>
      <c r="N43" t="s">
        <v>352</v>
      </c>
      <c r="O43" s="10" t="s">
        <v>1204</v>
      </c>
      <c r="P43" s="10">
        <v>2021</v>
      </c>
      <c r="Q43" s="10" t="s">
        <v>1461</v>
      </c>
      <c r="S43">
        <v>0.13</v>
      </c>
      <c r="AB43" t="s">
        <v>371</v>
      </c>
      <c r="AD43">
        <v>10</v>
      </c>
      <c r="AE43">
        <v>2014</v>
      </c>
      <c r="AI43" t="s">
        <v>353</v>
      </c>
      <c r="AK43" t="s">
        <v>355</v>
      </c>
      <c r="AU43" t="s">
        <v>1480</v>
      </c>
      <c r="AV43" t="s">
        <v>1486</v>
      </c>
    </row>
    <row r="44" spans="1:48" hidden="1" x14ac:dyDescent="0.25">
      <c r="A44" t="s">
        <v>431</v>
      </c>
      <c r="B44" t="s">
        <v>115</v>
      </c>
      <c r="C44" t="s">
        <v>432</v>
      </c>
      <c r="E44" t="s">
        <v>114</v>
      </c>
      <c r="H44">
        <v>331770</v>
      </c>
      <c r="I44">
        <v>747</v>
      </c>
      <c r="J44" t="s">
        <v>433</v>
      </c>
      <c r="K44" t="s">
        <v>434</v>
      </c>
      <c r="L44" t="str">
        <f>VLOOKUP(K44,'LOOKUP INTERTIES 2023-11-08'!$B$2:$G$206,6,FALSE)</f>
        <v>Yukon-Koyukuk/Upper Tanana</v>
      </c>
      <c r="M44">
        <v>3</v>
      </c>
      <c r="N44" t="s">
        <v>352</v>
      </c>
      <c r="O44" s="10" t="s">
        <v>1204</v>
      </c>
      <c r="P44" s="10">
        <v>2021</v>
      </c>
      <c r="Q44" s="10" t="s">
        <v>1461</v>
      </c>
      <c r="S44">
        <v>0.1</v>
      </c>
      <c r="AB44" t="s">
        <v>364</v>
      </c>
      <c r="AD44">
        <v>11</v>
      </c>
      <c r="AE44">
        <v>2016</v>
      </c>
      <c r="AI44" t="s">
        <v>353</v>
      </c>
      <c r="AK44" t="s">
        <v>355</v>
      </c>
      <c r="AU44" t="s">
        <v>1462</v>
      </c>
      <c r="AV44" t="s">
        <v>1591</v>
      </c>
    </row>
    <row r="45" spans="1:48" hidden="1" x14ac:dyDescent="0.25">
      <c r="A45" t="s">
        <v>435</v>
      </c>
      <c r="B45" t="s">
        <v>117</v>
      </c>
      <c r="C45" t="s">
        <v>436</v>
      </c>
      <c r="E45" t="s">
        <v>116</v>
      </c>
      <c r="G45" t="s">
        <v>1590</v>
      </c>
      <c r="H45">
        <v>331750</v>
      </c>
      <c r="I45">
        <v>291</v>
      </c>
      <c r="J45" t="s">
        <v>437</v>
      </c>
      <c r="K45" t="s">
        <v>438</v>
      </c>
      <c r="L45" t="str">
        <f>VLOOKUP(K45,'LOOKUP INTERTIES 2023-11-08'!$B$2:$G$206,6,FALSE)</f>
        <v>Aleutians</v>
      </c>
      <c r="N45" t="s">
        <v>1215</v>
      </c>
      <c r="O45" s="10" t="s">
        <v>1216</v>
      </c>
      <c r="Q45" s="10" t="s">
        <v>191</v>
      </c>
      <c r="S45">
        <v>0.28399999999999997</v>
      </c>
      <c r="AB45" t="s">
        <v>371</v>
      </c>
      <c r="AD45">
        <v>12</v>
      </c>
      <c r="AE45">
        <v>2012</v>
      </c>
      <c r="AI45" t="s">
        <v>353</v>
      </c>
      <c r="AJ45">
        <v>1</v>
      </c>
      <c r="AK45" t="s">
        <v>385</v>
      </c>
      <c r="AO45">
        <v>0</v>
      </c>
    </row>
    <row r="46" spans="1:48" hidden="1" x14ac:dyDescent="0.25">
      <c r="A46" t="s">
        <v>435</v>
      </c>
      <c r="B46" t="s">
        <v>117</v>
      </c>
      <c r="C46" t="s">
        <v>436</v>
      </c>
      <c r="E46" t="s">
        <v>116</v>
      </c>
      <c r="H46">
        <v>331750</v>
      </c>
      <c r="I46">
        <v>291</v>
      </c>
      <c r="J46" t="s">
        <v>437</v>
      </c>
      <c r="K46" t="s">
        <v>438</v>
      </c>
      <c r="L46" t="str">
        <f>VLOOKUP(K46,'LOOKUP INTERTIES 2023-11-08'!$B$2:$G$206,6,FALSE)</f>
        <v>Aleutians</v>
      </c>
      <c r="M46">
        <v>1</v>
      </c>
      <c r="N46" t="s">
        <v>352</v>
      </c>
      <c r="O46" s="10" t="s">
        <v>1204</v>
      </c>
      <c r="P46" s="10">
        <v>2021</v>
      </c>
      <c r="Q46" s="10" t="s">
        <v>1461</v>
      </c>
      <c r="S46">
        <v>0.11</v>
      </c>
      <c r="AB46" t="s">
        <v>371</v>
      </c>
      <c r="AI46" t="s">
        <v>353</v>
      </c>
      <c r="AK46" t="s">
        <v>355</v>
      </c>
      <c r="AU46" t="s">
        <v>1480</v>
      </c>
      <c r="AV46" t="s">
        <v>1591</v>
      </c>
    </row>
    <row r="47" spans="1:48" hidden="1" x14ac:dyDescent="0.25">
      <c r="A47" t="s">
        <v>435</v>
      </c>
      <c r="B47" t="s">
        <v>117</v>
      </c>
      <c r="C47" t="s">
        <v>436</v>
      </c>
      <c r="E47" t="s">
        <v>116</v>
      </c>
      <c r="H47">
        <v>331750</v>
      </c>
      <c r="I47">
        <v>291</v>
      </c>
      <c r="J47" t="s">
        <v>437</v>
      </c>
      <c r="K47" t="s">
        <v>438</v>
      </c>
      <c r="L47" t="str">
        <f>VLOOKUP(K47,'LOOKUP INTERTIES 2023-11-08'!$B$2:$G$206,6,FALSE)</f>
        <v>Aleutians</v>
      </c>
      <c r="M47">
        <v>2</v>
      </c>
      <c r="N47" t="s">
        <v>352</v>
      </c>
      <c r="O47" s="10" t="s">
        <v>1204</v>
      </c>
      <c r="P47" s="10">
        <v>2021</v>
      </c>
      <c r="Q47" s="10" t="s">
        <v>1461</v>
      </c>
      <c r="S47">
        <v>0.11</v>
      </c>
      <c r="AB47" t="s">
        <v>371</v>
      </c>
      <c r="AI47" t="s">
        <v>353</v>
      </c>
      <c r="AK47" t="s">
        <v>355</v>
      </c>
      <c r="AU47" t="s">
        <v>1480</v>
      </c>
      <c r="AV47" t="s">
        <v>1591</v>
      </c>
    </row>
    <row r="48" spans="1:48" hidden="1" x14ac:dyDescent="0.25">
      <c r="A48" t="s">
        <v>435</v>
      </c>
      <c r="B48" t="s">
        <v>117</v>
      </c>
      <c r="C48" t="s">
        <v>436</v>
      </c>
      <c r="E48" t="s">
        <v>116</v>
      </c>
      <c r="H48">
        <v>331750</v>
      </c>
      <c r="I48">
        <v>291</v>
      </c>
      <c r="J48" t="s">
        <v>437</v>
      </c>
      <c r="K48" t="s">
        <v>438</v>
      </c>
      <c r="L48" t="str">
        <f>VLOOKUP(K48,'LOOKUP INTERTIES 2023-11-08'!$B$2:$G$206,6,FALSE)</f>
        <v>Aleutians</v>
      </c>
      <c r="M48">
        <v>3</v>
      </c>
      <c r="N48" t="s">
        <v>352</v>
      </c>
      <c r="O48" s="10" t="s">
        <v>1204</v>
      </c>
      <c r="P48" s="10">
        <v>2021</v>
      </c>
      <c r="Q48" s="10" t="s">
        <v>1461</v>
      </c>
      <c r="S48">
        <v>3.6999999999999998E-2</v>
      </c>
      <c r="AB48" t="s">
        <v>364</v>
      </c>
      <c r="AI48" t="s">
        <v>353</v>
      </c>
      <c r="AK48" t="s">
        <v>355</v>
      </c>
      <c r="AU48" t="s">
        <v>1480</v>
      </c>
      <c r="AV48" t="s">
        <v>1592</v>
      </c>
    </row>
    <row r="49" spans="1:48" hidden="1" x14ac:dyDescent="0.25">
      <c r="A49" t="s">
        <v>439</v>
      </c>
      <c r="B49" t="s">
        <v>119</v>
      </c>
      <c r="C49" t="s">
        <v>440</v>
      </c>
      <c r="E49" t="s">
        <v>118</v>
      </c>
      <c r="H49">
        <v>331780</v>
      </c>
      <c r="I49">
        <v>337</v>
      </c>
      <c r="J49" t="s">
        <v>441</v>
      </c>
      <c r="K49" t="s">
        <v>442</v>
      </c>
      <c r="L49" t="str">
        <f>VLOOKUP(K49,'LOOKUP INTERTIES 2023-11-08'!$B$2:$G$206,6,FALSE)</f>
        <v>Lower Yukon-Kuskokwim</v>
      </c>
      <c r="M49">
        <v>1</v>
      </c>
      <c r="N49" t="s">
        <v>352</v>
      </c>
      <c r="O49" s="10" t="s">
        <v>1204</v>
      </c>
      <c r="P49" s="10">
        <v>2021</v>
      </c>
      <c r="Q49" s="10" t="s">
        <v>1461</v>
      </c>
      <c r="S49">
        <v>0.27600000000000002</v>
      </c>
      <c r="AB49" t="s">
        <v>371</v>
      </c>
      <c r="AI49" t="s">
        <v>353</v>
      </c>
      <c r="AK49" t="s">
        <v>355</v>
      </c>
      <c r="AU49" t="s">
        <v>1462</v>
      </c>
      <c r="AV49" t="s">
        <v>1599</v>
      </c>
    </row>
    <row r="50" spans="1:48" hidden="1" x14ac:dyDescent="0.25">
      <c r="A50" t="s">
        <v>439</v>
      </c>
      <c r="B50" t="s">
        <v>119</v>
      </c>
      <c r="C50" t="s">
        <v>440</v>
      </c>
      <c r="E50" t="s">
        <v>118</v>
      </c>
      <c r="H50">
        <v>331780</v>
      </c>
      <c r="I50">
        <v>337</v>
      </c>
      <c r="J50" t="s">
        <v>441</v>
      </c>
      <c r="K50" t="s">
        <v>442</v>
      </c>
      <c r="L50" t="str">
        <f>VLOOKUP(K50,'LOOKUP INTERTIES 2023-11-08'!$B$2:$G$206,6,FALSE)</f>
        <v>Lower Yukon-Kuskokwim</v>
      </c>
      <c r="M50">
        <v>2</v>
      </c>
      <c r="N50" t="s">
        <v>352</v>
      </c>
      <c r="O50" s="10" t="s">
        <v>1204</v>
      </c>
      <c r="P50" s="10">
        <v>2021</v>
      </c>
      <c r="Q50" s="10" t="s">
        <v>1461</v>
      </c>
      <c r="S50">
        <v>0.27600000000000002</v>
      </c>
      <c r="AB50" t="s">
        <v>371</v>
      </c>
      <c r="AI50" t="s">
        <v>353</v>
      </c>
      <c r="AK50" t="s">
        <v>355</v>
      </c>
      <c r="AU50" t="s">
        <v>1462</v>
      </c>
      <c r="AV50" t="s">
        <v>1599</v>
      </c>
    </row>
    <row r="51" spans="1:48" hidden="1" x14ac:dyDescent="0.25">
      <c r="A51" t="s">
        <v>439</v>
      </c>
      <c r="B51" t="s">
        <v>119</v>
      </c>
      <c r="C51" t="s">
        <v>440</v>
      </c>
      <c r="E51" t="s">
        <v>118</v>
      </c>
      <c r="H51">
        <v>331780</v>
      </c>
      <c r="I51">
        <v>337</v>
      </c>
      <c r="J51" t="s">
        <v>441</v>
      </c>
      <c r="K51" t="s">
        <v>442</v>
      </c>
      <c r="L51" t="str">
        <f>VLOOKUP(K51,'LOOKUP INTERTIES 2023-11-08'!$B$2:$G$206,6,FALSE)</f>
        <v>Lower Yukon-Kuskokwim</v>
      </c>
      <c r="M51">
        <v>3</v>
      </c>
      <c r="N51" t="s">
        <v>352</v>
      </c>
      <c r="O51" s="10" t="s">
        <v>1204</v>
      </c>
      <c r="P51" s="10">
        <v>2021</v>
      </c>
      <c r="Q51" s="10" t="s">
        <v>1461</v>
      </c>
      <c r="S51">
        <v>0.27600000000000002</v>
      </c>
      <c r="AB51" t="s">
        <v>371</v>
      </c>
      <c r="AI51" t="s">
        <v>353</v>
      </c>
      <c r="AK51" t="s">
        <v>355</v>
      </c>
      <c r="AU51" t="s">
        <v>1462</v>
      </c>
      <c r="AV51" t="s">
        <v>1571</v>
      </c>
    </row>
    <row r="52" spans="1:48" hidden="1" x14ac:dyDescent="0.25">
      <c r="A52" t="s">
        <v>439</v>
      </c>
      <c r="B52" t="s">
        <v>119</v>
      </c>
      <c r="C52" t="s">
        <v>440</v>
      </c>
      <c r="E52" t="s">
        <v>118</v>
      </c>
      <c r="H52">
        <v>331780</v>
      </c>
      <c r="I52">
        <v>337</v>
      </c>
      <c r="J52" t="s">
        <v>441</v>
      </c>
      <c r="K52" t="s">
        <v>442</v>
      </c>
      <c r="L52" t="str">
        <f>VLOOKUP(K52,'LOOKUP INTERTIES 2023-11-08'!$B$2:$G$206,6,FALSE)</f>
        <v>Lower Yukon-Kuskokwim</v>
      </c>
      <c r="M52">
        <v>4</v>
      </c>
      <c r="N52" t="s">
        <v>352</v>
      </c>
      <c r="O52" s="10" t="s">
        <v>1204</v>
      </c>
      <c r="P52" s="10">
        <v>2021</v>
      </c>
      <c r="Q52" s="10" t="s">
        <v>1461</v>
      </c>
      <c r="S52">
        <v>0.27600000000000002</v>
      </c>
      <c r="AB52" t="s">
        <v>371</v>
      </c>
      <c r="AI52" t="s">
        <v>353</v>
      </c>
      <c r="AK52" t="s">
        <v>355</v>
      </c>
      <c r="AU52" t="s">
        <v>1462</v>
      </c>
      <c r="AV52" t="s">
        <v>1571</v>
      </c>
    </row>
    <row r="53" spans="1:48" hidden="1" x14ac:dyDescent="0.25">
      <c r="A53" t="s">
        <v>447</v>
      </c>
      <c r="B53" t="s">
        <v>120</v>
      </c>
      <c r="C53" t="s">
        <v>448</v>
      </c>
      <c r="D53">
        <v>986</v>
      </c>
      <c r="E53" t="s">
        <v>120</v>
      </c>
      <c r="F53">
        <v>79</v>
      </c>
      <c r="I53">
        <v>520</v>
      </c>
      <c r="J53" t="s">
        <v>361</v>
      </c>
      <c r="K53" t="s">
        <v>362</v>
      </c>
      <c r="L53" t="str">
        <f>VLOOKUP(K53,'LOOKUP INTERTIES 2023-11-08'!$B$2:$G$206,6,FALSE)</f>
        <v>Railbelt</v>
      </c>
      <c r="M53" t="s">
        <v>1202</v>
      </c>
      <c r="N53" t="s">
        <v>1247</v>
      </c>
      <c r="O53" s="10" t="s">
        <v>1248</v>
      </c>
      <c r="P53" s="10">
        <v>2021</v>
      </c>
      <c r="Q53" s="10" t="s">
        <v>1458</v>
      </c>
      <c r="R53" t="s">
        <v>1205</v>
      </c>
      <c r="S53">
        <v>5</v>
      </c>
      <c r="U53">
        <v>0.8</v>
      </c>
      <c r="V53">
        <v>4.7</v>
      </c>
      <c r="W53">
        <v>4.3</v>
      </c>
      <c r="X53">
        <v>1</v>
      </c>
      <c r="Y53" t="s">
        <v>1207</v>
      </c>
      <c r="Z53" t="s">
        <v>390</v>
      </c>
      <c r="AA53" t="s">
        <v>390</v>
      </c>
      <c r="AB53" t="s">
        <v>371</v>
      </c>
      <c r="AC53" t="s">
        <v>1206</v>
      </c>
      <c r="AD53">
        <v>6</v>
      </c>
      <c r="AE53">
        <v>1952</v>
      </c>
      <c r="AF53" t="s">
        <v>390</v>
      </c>
      <c r="AG53" t="s">
        <v>390</v>
      </c>
      <c r="AH53" t="s">
        <v>1208</v>
      </c>
      <c r="AI53" t="s">
        <v>1249</v>
      </c>
      <c r="AJ53">
        <v>3</v>
      </c>
      <c r="AK53" t="s">
        <v>449</v>
      </c>
      <c r="AL53" t="s">
        <v>354</v>
      </c>
      <c r="AM53" t="s">
        <v>1250</v>
      </c>
      <c r="AN53" t="s">
        <v>355</v>
      </c>
      <c r="AO53" t="s">
        <v>390</v>
      </c>
      <c r="AP53" t="s">
        <v>1241</v>
      </c>
      <c r="AQ53" t="s">
        <v>1207</v>
      </c>
      <c r="AR53" t="s">
        <v>1207</v>
      </c>
      <c r="AS53" t="s">
        <v>1207</v>
      </c>
    </row>
    <row r="54" spans="1:48" hidden="1" x14ac:dyDescent="0.25">
      <c r="A54" t="s">
        <v>447</v>
      </c>
      <c r="B54" t="s">
        <v>120</v>
      </c>
      <c r="C54" t="s">
        <v>448</v>
      </c>
      <c r="D54">
        <v>986</v>
      </c>
      <c r="E54" t="s">
        <v>120</v>
      </c>
      <c r="F54">
        <v>79</v>
      </c>
      <c r="I54">
        <v>520</v>
      </c>
      <c r="J54" t="s">
        <v>361</v>
      </c>
      <c r="K54" t="s">
        <v>362</v>
      </c>
      <c r="L54" t="str">
        <f>VLOOKUP(K54,'LOOKUP INTERTIES 2023-11-08'!$B$2:$G$206,6,FALSE)</f>
        <v>Railbelt</v>
      </c>
      <c r="M54" t="s">
        <v>1210</v>
      </c>
      <c r="N54" t="s">
        <v>1247</v>
      </c>
      <c r="O54" s="10" t="s">
        <v>1248</v>
      </c>
      <c r="P54" s="10">
        <v>2021</v>
      </c>
      <c r="Q54" s="10" t="s">
        <v>1458</v>
      </c>
      <c r="R54" t="s">
        <v>1205</v>
      </c>
      <c r="S54">
        <v>2.5</v>
      </c>
      <c r="U54">
        <v>0.8</v>
      </c>
      <c r="V54">
        <v>2</v>
      </c>
      <c r="W54">
        <v>2</v>
      </c>
      <c r="X54">
        <v>1</v>
      </c>
      <c r="Y54" t="s">
        <v>1207</v>
      </c>
      <c r="Z54" t="s">
        <v>390</v>
      </c>
      <c r="AA54" t="s">
        <v>390</v>
      </c>
      <c r="AB54" t="s">
        <v>371</v>
      </c>
      <c r="AC54" t="s">
        <v>1206</v>
      </c>
      <c r="AD54">
        <v>6</v>
      </c>
      <c r="AE54">
        <v>1952</v>
      </c>
      <c r="AF54" t="s">
        <v>390</v>
      </c>
      <c r="AG54" t="s">
        <v>390</v>
      </c>
      <c r="AH54" t="s">
        <v>1208</v>
      </c>
      <c r="AI54" t="s">
        <v>1249</v>
      </c>
      <c r="AJ54">
        <v>3</v>
      </c>
      <c r="AK54" t="s">
        <v>449</v>
      </c>
      <c r="AL54" t="s">
        <v>354</v>
      </c>
      <c r="AM54" t="s">
        <v>1250</v>
      </c>
      <c r="AN54" t="s">
        <v>355</v>
      </c>
      <c r="AO54" t="s">
        <v>390</v>
      </c>
      <c r="AP54" t="s">
        <v>1241</v>
      </c>
      <c r="AQ54" t="s">
        <v>1207</v>
      </c>
      <c r="AR54" t="s">
        <v>1207</v>
      </c>
      <c r="AS54" t="s">
        <v>1207</v>
      </c>
    </row>
    <row r="55" spans="1:48" hidden="1" x14ac:dyDescent="0.25">
      <c r="A55" t="s">
        <v>447</v>
      </c>
      <c r="B55" t="s">
        <v>120</v>
      </c>
      <c r="C55" t="s">
        <v>448</v>
      </c>
      <c r="D55">
        <v>986</v>
      </c>
      <c r="E55" t="s">
        <v>120</v>
      </c>
      <c r="F55">
        <v>79</v>
      </c>
      <c r="I55">
        <v>520</v>
      </c>
      <c r="J55" t="s">
        <v>361</v>
      </c>
      <c r="K55" t="s">
        <v>362</v>
      </c>
      <c r="L55" t="str">
        <f>VLOOKUP(K55,'LOOKUP INTERTIES 2023-11-08'!$B$2:$G$206,6,FALSE)</f>
        <v>Railbelt</v>
      </c>
      <c r="M55" t="s">
        <v>1212</v>
      </c>
      <c r="N55" t="s">
        <v>1247</v>
      </c>
      <c r="O55" s="10" t="s">
        <v>1248</v>
      </c>
      <c r="P55" s="10">
        <v>2021</v>
      </c>
      <c r="Q55" s="10" t="s">
        <v>1458</v>
      </c>
      <c r="R55" t="s">
        <v>1205</v>
      </c>
      <c r="S55">
        <v>20</v>
      </c>
      <c r="U55">
        <v>0.85</v>
      </c>
      <c r="V55">
        <v>19</v>
      </c>
      <c r="W55">
        <v>18.8</v>
      </c>
      <c r="X55">
        <v>8</v>
      </c>
      <c r="Y55" t="s">
        <v>1207</v>
      </c>
      <c r="Z55" t="s">
        <v>390</v>
      </c>
      <c r="AA55" t="s">
        <v>390</v>
      </c>
      <c r="AB55" t="s">
        <v>371</v>
      </c>
      <c r="AC55" t="s">
        <v>1206</v>
      </c>
      <c r="AD55">
        <v>6</v>
      </c>
      <c r="AE55">
        <v>1975</v>
      </c>
      <c r="AF55" t="s">
        <v>390</v>
      </c>
      <c r="AG55" t="s">
        <v>390</v>
      </c>
      <c r="AH55" t="s">
        <v>1208</v>
      </c>
      <c r="AI55" t="s">
        <v>1249</v>
      </c>
      <c r="AJ55">
        <v>3</v>
      </c>
      <c r="AK55" t="s">
        <v>449</v>
      </c>
      <c r="AL55" t="s">
        <v>354</v>
      </c>
      <c r="AM55" t="s">
        <v>1251</v>
      </c>
      <c r="AN55" t="s">
        <v>355</v>
      </c>
      <c r="AO55" t="s">
        <v>390</v>
      </c>
      <c r="AP55" t="s">
        <v>1241</v>
      </c>
      <c r="AQ55" t="s">
        <v>1207</v>
      </c>
      <c r="AR55" t="s">
        <v>1207</v>
      </c>
      <c r="AS55" t="s">
        <v>1207</v>
      </c>
    </row>
    <row r="56" spans="1:48" hidden="1" x14ac:dyDescent="0.25">
      <c r="A56" t="s">
        <v>447</v>
      </c>
      <c r="B56" t="s">
        <v>120</v>
      </c>
      <c r="C56" t="s">
        <v>448</v>
      </c>
      <c r="D56">
        <v>986</v>
      </c>
      <c r="E56" t="s">
        <v>120</v>
      </c>
      <c r="F56">
        <v>79</v>
      </c>
      <c r="I56">
        <v>520</v>
      </c>
      <c r="J56" t="s">
        <v>361</v>
      </c>
      <c r="K56" t="s">
        <v>362</v>
      </c>
      <c r="L56" t="str">
        <f>VLOOKUP(K56,'LOOKUP INTERTIES 2023-11-08'!$B$2:$G$206,6,FALSE)</f>
        <v>Railbelt</v>
      </c>
      <c r="M56" t="s">
        <v>1211</v>
      </c>
      <c r="N56" t="s">
        <v>1247</v>
      </c>
      <c r="O56" s="10" t="s">
        <v>1248</v>
      </c>
      <c r="P56" s="10">
        <v>2021</v>
      </c>
      <c r="Q56" s="10" t="s">
        <v>1458</v>
      </c>
      <c r="R56" t="s">
        <v>1205</v>
      </c>
      <c r="S56">
        <v>1.5</v>
      </c>
      <c r="U56" t="s">
        <v>390</v>
      </c>
      <c r="V56">
        <v>1.5</v>
      </c>
      <c r="W56">
        <v>1.5</v>
      </c>
      <c r="X56" t="s">
        <v>390</v>
      </c>
      <c r="Y56" t="s">
        <v>1207</v>
      </c>
      <c r="Z56" t="s">
        <v>390</v>
      </c>
      <c r="AA56" t="s">
        <v>390</v>
      </c>
      <c r="AB56" t="s">
        <v>1411</v>
      </c>
      <c r="AC56" t="s">
        <v>1206</v>
      </c>
      <c r="AD56">
        <v>6</v>
      </c>
      <c r="AE56">
        <v>1952</v>
      </c>
      <c r="AF56">
        <v>8</v>
      </c>
      <c r="AG56">
        <v>2009</v>
      </c>
      <c r="AH56" t="s">
        <v>1208</v>
      </c>
      <c r="AI56" t="s">
        <v>1249</v>
      </c>
      <c r="AJ56">
        <v>3</v>
      </c>
      <c r="AK56" t="s">
        <v>449</v>
      </c>
      <c r="AL56" t="s">
        <v>354</v>
      </c>
      <c r="AM56" t="s">
        <v>1250</v>
      </c>
      <c r="AN56" t="s">
        <v>355</v>
      </c>
      <c r="AO56" t="s">
        <v>390</v>
      </c>
      <c r="AP56" t="s">
        <v>1241</v>
      </c>
      <c r="AQ56" t="s">
        <v>1207</v>
      </c>
      <c r="AR56" t="s">
        <v>1207</v>
      </c>
      <c r="AS56" t="s">
        <v>1207</v>
      </c>
    </row>
    <row r="57" spans="1:48" hidden="1" x14ac:dyDescent="0.25">
      <c r="A57" t="s">
        <v>447</v>
      </c>
      <c r="B57" t="s">
        <v>120</v>
      </c>
      <c r="C57" t="s">
        <v>448</v>
      </c>
      <c r="D57">
        <v>986</v>
      </c>
      <c r="E57" t="s">
        <v>120</v>
      </c>
      <c r="F57">
        <v>79</v>
      </c>
      <c r="I57">
        <v>520</v>
      </c>
      <c r="J57" t="s">
        <v>361</v>
      </c>
      <c r="K57" t="s">
        <v>362</v>
      </c>
      <c r="L57" t="str">
        <f>VLOOKUP(K57,'LOOKUP INTERTIES 2023-11-08'!$B$2:$G$206,6,FALSE)</f>
        <v>Railbelt</v>
      </c>
      <c r="M57" t="s">
        <v>1225</v>
      </c>
      <c r="N57" t="s">
        <v>1247</v>
      </c>
      <c r="O57" s="10" t="s">
        <v>1248</v>
      </c>
      <c r="P57" s="10">
        <v>2021</v>
      </c>
      <c r="Q57" s="10" t="s">
        <v>1458</v>
      </c>
      <c r="R57" t="s">
        <v>1205</v>
      </c>
      <c r="S57">
        <v>2.2999999999999998</v>
      </c>
      <c r="U57" t="s">
        <v>390</v>
      </c>
      <c r="V57">
        <v>2.2999999999999998</v>
      </c>
      <c r="W57">
        <v>2.2999999999999998</v>
      </c>
      <c r="X57" t="s">
        <v>390</v>
      </c>
      <c r="Y57" t="s">
        <v>1207</v>
      </c>
      <c r="Z57" t="s">
        <v>390</v>
      </c>
      <c r="AA57" t="s">
        <v>390</v>
      </c>
      <c r="AB57" t="s">
        <v>1414</v>
      </c>
      <c r="AC57" t="s">
        <v>1206</v>
      </c>
      <c r="AD57" t="s">
        <v>390</v>
      </c>
      <c r="AE57" t="s">
        <v>390</v>
      </c>
      <c r="AF57" t="s">
        <v>390</v>
      </c>
      <c r="AG57" t="s">
        <v>390</v>
      </c>
      <c r="AH57" t="s">
        <v>1208</v>
      </c>
      <c r="AI57" t="s">
        <v>1249</v>
      </c>
      <c r="AJ57">
        <v>3</v>
      </c>
      <c r="AK57" t="s">
        <v>449</v>
      </c>
      <c r="AL57" t="s">
        <v>354</v>
      </c>
      <c r="AM57" t="s">
        <v>354</v>
      </c>
      <c r="AN57" t="s">
        <v>354</v>
      </c>
      <c r="AO57" t="s">
        <v>390</v>
      </c>
      <c r="AP57" t="s">
        <v>1241</v>
      </c>
      <c r="AQ57" t="s">
        <v>1207</v>
      </c>
      <c r="AR57" t="s">
        <v>1207</v>
      </c>
      <c r="AS57" t="s">
        <v>1207</v>
      </c>
    </row>
    <row r="58" spans="1:48" hidden="1" x14ac:dyDescent="0.25">
      <c r="A58" t="s">
        <v>813</v>
      </c>
      <c r="B58" t="s">
        <v>22</v>
      </c>
      <c r="C58" t="s">
        <v>425</v>
      </c>
      <c r="D58">
        <v>213</v>
      </c>
      <c r="E58" t="s">
        <v>18</v>
      </c>
      <c r="F58">
        <v>64</v>
      </c>
      <c r="I58">
        <v>1</v>
      </c>
      <c r="J58" t="s">
        <v>426</v>
      </c>
      <c r="K58" t="s">
        <v>427</v>
      </c>
      <c r="L58" t="str">
        <f>VLOOKUP(K58,'LOOKUP INTERTIES 2023-11-08'!$B$2:$G$206,6,FALSE)</f>
        <v>Southeast</v>
      </c>
      <c r="M58" t="s">
        <v>1212</v>
      </c>
      <c r="N58" t="s">
        <v>1203</v>
      </c>
      <c r="O58" s="10" t="s">
        <v>1224</v>
      </c>
      <c r="P58" s="10">
        <v>2021</v>
      </c>
      <c r="Q58" s="10" t="s">
        <v>1458</v>
      </c>
      <c r="R58" t="s">
        <v>1205</v>
      </c>
      <c r="S58">
        <v>18.600000000000001</v>
      </c>
      <c r="U58">
        <v>0.85</v>
      </c>
      <c r="V58">
        <v>17.5</v>
      </c>
      <c r="W58">
        <v>17.5</v>
      </c>
      <c r="X58">
        <v>4</v>
      </c>
      <c r="Y58" t="s">
        <v>1207</v>
      </c>
      <c r="Z58" t="s">
        <v>390</v>
      </c>
      <c r="AA58" t="s">
        <v>390</v>
      </c>
      <c r="AB58" t="s">
        <v>391</v>
      </c>
      <c r="AC58" t="s">
        <v>1208</v>
      </c>
      <c r="AD58">
        <v>9</v>
      </c>
      <c r="AE58">
        <v>1980</v>
      </c>
      <c r="AF58" t="s">
        <v>390</v>
      </c>
      <c r="AG58" t="s">
        <v>390</v>
      </c>
      <c r="AH58" t="s">
        <v>1207</v>
      </c>
      <c r="AI58" t="s">
        <v>353</v>
      </c>
      <c r="AJ58">
        <v>1</v>
      </c>
      <c r="AK58" t="s">
        <v>355</v>
      </c>
      <c r="AL58" t="s">
        <v>354</v>
      </c>
      <c r="AM58" t="s">
        <v>354</v>
      </c>
      <c r="AN58" t="s">
        <v>354</v>
      </c>
      <c r="AO58" t="s">
        <v>390</v>
      </c>
      <c r="AP58" t="s">
        <v>1218</v>
      </c>
      <c r="AQ58" t="s">
        <v>1207</v>
      </c>
      <c r="AR58" t="s">
        <v>1207</v>
      </c>
      <c r="AS58" t="s">
        <v>1207</v>
      </c>
    </row>
    <row r="59" spans="1:48" hidden="1" x14ac:dyDescent="0.25">
      <c r="A59" t="s">
        <v>813</v>
      </c>
      <c r="B59" t="s">
        <v>22</v>
      </c>
      <c r="C59" t="s">
        <v>425</v>
      </c>
      <c r="D59">
        <v>213</v>
      </c>
      <c r="E59" t="s">
        <v>18</v>
      </c>
      <c r="F59">
        <v>64</v>
      </c>
      <c r="I59">
        <v>1</v>
      </c>
      <c r="J59" t="s">
        <v>426</v>
      </c>
      <c r="K59" t="s">
        <v>427</v>
      </c>
      <c r="L59" t="str">
        <f>VLOOKUP(K59,'LOOKUP INTERTIES 2023-11-08'!$B$2:$G$206,6,FALSE)</f>
        <v>Southeast</v>
      </c>
      <c r="M59" t="s">
        <v>1217</v>
      </c>
      <c r="N59" t="s">
        <v>1203</v>
      </c>
      <c r="O59" s="10" t="s">
        <v>1224</v>
      </c>
      <c r="P59" s="10">
        <v>2021</v>
      </c>
      <c r="Q59" s="10" t="s">
        <v>1458</v>
      </c>
      <c r="R59" t="s">
        <v>1205</v>
      </c>
      <c r="S59">
        <v>18.600000000000001</v>
      </c>
      <c r="U59">
        <v>0.85</v>
      </c>
      <c r="V59">
        <v>17.5</v>
      </c>
      <c r="W59">
        <v>17.5</v>
      </c>
      <c r="X59">
        <v>4</v>
      </c>
      <c r="Y59" t="s">
        <v>1207</v>
      </c>
      <c r="Z59" t="s">
        <v>390</v>
      </c>
      <c r="AA59" t="s">
        <v>390</v>
      </c>
      <c r="AB59" t="s">
        <v>391</v>
      </c>
      <c r="AC59" t="s">
        <v>1208</v>
      </c>
      <c r="AD59">
        <v>8</v>
      </c>
      <c r="AE59">
        <v>1983</v>
      </c>
      <c r="AF59" t="s">
        <v>390</v>
      </c>
      <c r="AG59" t="s">
        <v>390</v>
      </c>
      <c r="AH59" t="s">
        <v>1207</v>
      </c>
      <c r="AI59" t="s">
        <v>353</v>
      </c>
      <c r="AJ59">
        <v>1</v>
      </c>
      <c r="AK59" t="s">
        <v>355</v>
      </c>
      <c r="AL59" t="s">
        <v>354</v>
      </c>
      <c r="AM59" t="s">
        <v>354</v>
      </c>
      <c r="AN59" t="s">
        <v>354</v>
      </c>
      <c r="AO59" t="s">
        <v>390</v>
      </c>
      <c r="AP59" t="s">
        <v>1218</v>
      </c>
      <c r="AQ59" t="s">
        <v>1207</v>
      </c>
      <c r="AR59" t="s">
        <v>1207</v>
      </c>
      <c r="AS59" t="s">
        <v>1207</v>
      </c>
    </row>
    <row r="60" spans="1:48" hidden="1" x14ac:dyDescent="0.25">
      <c r="A60" t="s">
        <v>813</v>
      </c>
      <c r="B60" t="s">
        <v>22</v>
      </c>
      <c r="C60" t="s">
        <v>425</v>
      </c>
      <c r="D60">
        <v>213</v>
      </c>
      <c r="E60" t="s">
        <v>18</v>
      </c>
      <c r="F60">
        <v>64</v>
      </c>
      <c r="I60">
        <v>1</v>
      </c>
      <c r="J60" t="s">
        <v>426</v>
      </c>
      <c r="K60" t="s">
        <v>427</v>
      </c>
      <c r="L60" t="str">
        <f>VLOOKUP(K60,'LOOKUP INTERTIES 2023-11-08'!$B$2:$G$206,6,FALSE)</f>
        <v>Southeast</v>
      </c>
      <c r="M60" t="s">
        <v>1202</v>
      </c>
      <c r="N60" t="s">
        <v>1203</v>
      </c>
      <c r="O60" s="10" t="s">
        <v>1204</v>
      </c>
      <c r="P60" s="10">
        <v>2021</v>
      </c>
      <c r="Q60" s="10" t="s">
        <v>1458</v>
      </c>
      <c r="R60" t="s">
        <v>1205</v>
      </c>
      <c r="S60">
        <v>2.5</v>
      </c>
      <c r="U60">
        <v>0.8</v>
      </c>
      <c r="V60">
        <v>2.5</v>
      </c>
      <c r="W60">
        <v>2.5</v>
      </c>
      <c r="X60">
        <v>0.5</v>
      </c>
      <c r="Y60" t="s">
        <v>1207</v>
      </c>
      <c r="Z60" t="s">
        <v>390</v>
      </c>
      <c r="AA60" t="s">
        <v>390</v>
      </c>
      <c r="AB60" t="s">
        <v>391</v>
      </c>
      <c r="AC60" t="s">
        <v>1208</v>
      </c>
      <c r="AD60">
        <v>8</v>
      </c>
      <c r="AE60">
        <v>1969</v>
      </c>
      <c r="AF60" t="s">
        <v>390</v>
      </c>
      <c r="AG60" t="s">
        <v>390</v>
      </c>
      <c r="AH60" t="s">
        <v>1207</v>
      </c>
      <c r="AI60" t="s">
        <v>353</v>
      </c>
      <c r="AJ60">
        <v>1</v>
      </c>
      <c r="AK60" t="s">
        <v>355</v>
      </c>
      <c r="AL60" t="s">
        <v>354</v>
      </c>
      <c r="AM60" t="s">
        <v>354</v>
      </c>
      <c r="AN60" t="s">
        <v>354</v>
      </c>
      <c r="AO60" t="s">
        <v>390</v>
      </c>
      <c r="AP60" t="s">
        <v>1209</v>
      </c>
      <c r="AQ60" t="s">
        <v>1207</v>
      </c>
      <c r="AR60" t="s">
        <v>1207</v>
      </c>
      <c r="AS60" t="s">
        <v>1207</v>
      </c>
    </row>
    <row r="61" spans="1:48" hidden="1" x14ac:dyDescent="0.25">
      <c r="A61" t="s">
        <v>813</v>
      </c>
      <c r="B61" t="s">
        <v>22</v>
      </c>
      <c r="C61" t="s">
        <v>425</v>
      </c>
      <c r="D61">
        <v>213</v>
      </c>
      <c r="E61" t="s">
        <v>18</v>
      </c>
      <c r="F61">
        <v>64</v>
      </c>
      <c r="I61">
        <v>1</v>
      </c>
      <c r="J61" t="s">
        <v>426</v>
      </c>
      <c r="K61" t="s">
        <v>427</v>
      </c>
      <c r="L61" t="str">
        <f>VLOOKUP(K61,'LOOKUP INTERTIES 2023-11-08'!$B$2:$G$206,6,FALSE)</f>
        <v>Southeast</v>
      </c>
      <c r="M61" t="s">
        <v>1210</v>
      </c>
      <c r="N61" t="s">
        <v>1203</v>
      </c>
      <c r="O61" s="10" t="s">
        <v>1204</v>
      </c>
      <c r="P61" s="10">
        <v>2021</v>
      </c>
      <c r="Q61" s="10" t="s">
        <v>1458</v>
      </c>
      <c r="R61" t="s">
        <v>1205</v>
      </c>
      <c r="S61">
        <v>2.6</v>
      </c>
      <c r="U61">
        <v>0.8</v>
      </c>
      <c r="V61">
        <v>2.5</v>
      </c>
      <c r="W61">
        <v>2.5</v>
      </c>
      <c r="X61">
        <v>0.5</v>
      </c>
      <c r="Y61" t="s">
        <v>1207</v>
      </c>
      <c r="Z61" t="s">
        <v>390</v>
      </c>
      <c r="AA61" t="s">
        <v>390</v>
      </c>
      <c r="AB61" t="s">
        <v>391</v>
      </c>
      <c r="AC61" t="s">
        <v>1208</v>
      </c>
      <c r="AD61">
        <v>9</v>
      </c>
      <c r="AE61">
        <v>1969</v>
      </c>
      <c r="AF61" t="s">
        <v>390</v>
      </c>
      <c r="AG61" t="s">
        <v>390</v>
      </c>
      <c r="AH61" t="s">
        <v>1207</v>
      </c>
      <c r="AI61" t="s">
        <v>353</v>
      </c>
      <c r="AJ61">
        <v>1</v>
      </c>
      <c r="AK61" t="s">
        <v>355</v>
      </c>
      <c r="AL61" t="s">
        <v>354</v>
      </c>
      <c r="AM61" t="s">
        <v>354</v>
      </c>
      <c r="AN61" t="s">
        <v>354</v>
      </c>
      <c r="AO61" t="s">
        <v>390</v>
      </c>
      <c r="AP61" t="s">
        <v>1209</v>
      </c>
      <c r="AQ61" t="s">
        <v>1207</v>
      </c>
      <c r="AR61" t="s">
        <v>354</v>
      </c>
      <c r="AS61" t="s">
        <v>1207</v>
      </c>
    </row>
    <row r="62" spans="1:48" hidden="1" x14ac:dyDescent="0.25">
      <c r="A62" t="s">
        <v>813</v>
      </c>
      <c r="B62" t="s">
        <v>22</v>
      </c>
      <c r="C62" t="s">
        <v>425</v>
      </c>
      <c r="D62">
        <v>213</v>
      </c>
      <c r="E62" t="s">
        <v>18</v>
      </c>
      <c r="F62">
        <v>64</v>
      </c>
      <c r="I62">
        <v>1</v>
      </c>
      <c r="J62" t="s">
        <v>426</v>
      </c>
      <c r="K62" t="s">
        <v>427</v>
      </c>
      <c r="L62" t="str">
        <f>VLOOKUP(K62,'LOOKUP INTERTIES 2023-11-08'!$B$2:$G$206,6,FALSE)</f>
        <v>Southeast</v>
      </c>
      <c r="M62" t="s">
        <v>1211</v>
      </c>
      <c r="N62" t="s">
        <v>1203</v>
      </c>
      <c r="O62" s="10" t="s">
        <v>1204</v>
      </c>
      <c r="P62" s="10">
        <v>2021</v>
      </c>
      <c r="Q62" s="10" t="s">
        <v>1458</v>
      </c>
      <c r="R62" t="s">
        <v>1205</v>
      </c>
      <c r="S62">
        <v>2.6</v>
      </c>
      <c r="U62">
        <v>0.8</v>
      </c>
      <c r="V62">
        <v>2.5</v>
      </c>
      <c r="W62">
        <v>2.5</v>
      </c>
      <c r="X62">
        <v>0.5</v>
      </c>
      <c r="Y62" t="s">
        <v>1207</v>
      </c>
      <c r="Z62" t="s">
        <v>390</v>
      </c>
      <c r="AA62" t="s">
        <v>390</v>
      </c>
      <c r="AB62" t="s">
        <v>391</v>
      </c>
      <c r="AC62" t="s">
        <v>1208</v>
      </c>
      <c r="AD62">
        <v>9</v>
      </c>
      <c r="AE62">
        <v>1974</v>
      </c>
      <c r="AF62" t="s">
        <v>390</v>
      </c>
      <c r="AG62" t="s">
        <v>390</v>
      </c>
      <c r="AH62" t="s">
        <v>1207</v>
      </c>
      <c r="AI62" t="s">
        <v>353</v>
      </c>
      <c r="AJ62">
        <v>1</v>
      </c>
      <c r="AK62" t="s">
        <v>355</v>
      </c>
      <c r="AL62" t="s">
        <v>354</v>
      </c>
      <c r="AM62" t="s">
        <v>354</v>
      </c>
      <c r="AN62" t="s">
        <v>354</v>
      </c>
      <c r="AO62" t="s">
        <v>390</v>
      </c>
      <c r="AP62" t="s">
        <v>1209</v>
      </c>
      <c r="AQ62" t="s">
        <v>1207</v>
      </c>
      <c r="AR62" t="s">
        <v>1207</v>
      </c>
      <c r="AS62" t="s">
        <v>1207</v>
      </c>
    </row>
    <row r="63" spans="1:48" hidden="1" x14ac:dyDescent="0.25">
      <c r="A63" t="s">
        <v>813</v>
      </c>
      <c r="B63" t="s">
        <v>22</v>
      </c>
      <c r="C63" t="s">
        <v>425</v>
      </c>
      <c r="D63">
        <v>213</v>
      </c>
      <c r="E63" t="s">
        <v>18</v>
      </c>
      <c r="F63">
        <v>64</v>
      </c>
      <c r="I63">
        <v>1</v>
      </c>
      <c r="J63" t="s">
        <v>426</v>
      </c>
      <c r="K63" t="s">
        <v>427</v>
      </c>
      <c r="L63" t="str">
        <f>VLOOKUP(K63,'LOOKUP INTERTIES 2023-11-08'!$B$2:$G$206,6,FALSE)</f>
        <v>Southeast</v>
      </c>
      <c r="M63" t="s">
        <v>1225</v>
      </c>
      <c r="N63" t="s">
        <v>1203</v>
      </c>
      <c r="O63" s="10" t="s">
        <v>1204</v>
      </c>
      <c r="P63" s="10">
        <v>2021</v>
      </c>
      <c r="Q63" s="10" t="s">
        <v>1458</v>
      </c>
      <c r="R63" t="s">
        <v>1205</v>
      </c>
      <c r="S63">
        <v>2.8</v>
      </c>
      <c r="U63">
        <v>0.8</v>
      </c>
      <c r="V63">
        <v>2.5</v>
      </c>
      <c r="W63">
        <v>2.5</v>
      </c>
      <c r="X63">
        <v>0.5</v>
      </c>
      <c r="Y63" t="s">
        <v>1207</v>
      </c>
      <c r="Z63" t="s">
        <v>390</v>
      </c>
      <c r="AA63" t="s">
        <v>390</v>
      </c>
      <c r="AB63" t="s">
        <v>391</v>
      </c>
      <c r="AC63" t="s">
        <v>1208</v>
      </c>
      <c r="AD63">
        <v>8</v>
      </c>
      <c r="AE63">
        <v>1983</v>
      </c>
      <c r="AF63" t="s">
        <v>390</v>
      </c>
      <c r="AG63" t="s">
        <v>390</v>
      </c>
      <c r="AH63" t="s">
        <v>1207</v>
      </c>
      <c r="AI63" t="s">
        <v>353</v>
      </c>
      <c r="AJ63">
        <v>1</v>
      </c>
      <c r="AK63" t="s">
        <v>355</v>
      </c>
      <c r="AL63" t="s">
        <v>354</v>
      </c>
      <c r="AM63" t="s">
        <v>354</v>
      </c>
      <c r="AN63" t="s">
        <v>354</v>
      </c>
      <c r="AO63" t="s">
        <v>390</v>
      </c>
      <c r="AP63" t="s">
        <v>1209</v>
      </c>
      <c r="AQ63" t="s">
        <v>1207</v>
      </c>
      <c r="AR63" t="s">
        <v>1207</v>
      </c>
      <c r="AS63" t="s">
        <v>1207</v>
      </c>
    </row>
    <row r="64" spans="1:48" hidden="1" x14ac:dyDescent="0.25">
      <c r="A64" t="s">
        <v>813</v>
      </c>
      <c r="B64" t="s">
        <v>22</v>
      </c>
      <c r="C64" t="s">
        <v>425</v>
      </c>
      <c r="D64">
        <v>213</v>
      </c>
      <c r="E64" t="s">
        <v>18</v>
      </c>
      <c r="F64">
        <v>64</v>
      </c>
      <c r="I64">
        <v>1</v>
      </c>
      <c r="J64" t="s">
        <v>426</v>
      </c>
      <c r="K64" t="s">
        <v>427</v>
      </c>
      <c r="L64" t="str">
        <f>VLOOKUP(K64,'LOOKUP INTERTIES 2023-11-08'!$B$2:$G$206,6,FALSE)</f>
        <v>Southeast</v>
      </c>
      <c r="M64" t="s">
        <v>1226</v>
      </c>
      <c r="N64" t="s">
        <v>1203</v>
      </c>
      <c r="O64" s="10" t="s">
        <v>1204</v>
      </c>
      <c r="P64" s="10">
        <v>2021</v>
      </c>
      <c r="Q64" s="10" t="s">
        <v>1458</v>
      </c>
      <c r="R64" t="s">
        <v>1205</v>
      </c>
      <c r="S64">
        <v>2.8</v>
      </c>
      <c r="U64">
        <v>0.8</v>
      </c>
      <c r="V64">
        <v>2.5</v>
      </c>
      <c r="W64">
        <v>2.5</v>
      </c>
      <c r="X64">
        <v>0.5</v>
      </c>
      <c r="Y64" t="s">
        <v>1207</v>
      </c>
      <c r="Z64" t="s">
        <v>390</v>
      </c>
      <c r="AA64" t="s">
        <v>390</v>
      </c>
      <c r="AB64" t="s">
        <v>391</v>
      </c>
      <c r="AC64" t="s">
        <v>1208</v>
      </c>
      <c r="AD64">
        <v>9</v>
      </c>
      <c r="AE64">
        <v>1984</v>
      </c>
      <c r="AF64" t="s">
        <v>390</v>
      </c>
      <c r="AG64" t="s">
        <v>390</v>
      </c>
      <c r="AH64" t="s">
        <v>1207</v>
      </c>
      <c r="AI64" t="s">
        <v>353</v>
      </c>
      <c r="AJ64">
        <v>1</v>
      </c>
      <c r="AK64" t="s">
        <v>355</v>
      </c>
      <c r="AL64" t="s">
        <v>354</v>
      </c>
      <c r="AM64" t="s">
        <v>354</v>
      </c>
      <c r="AN64" t="s">
        <v>354</v>
      </c>
      <c r="AO64" t="s">
        <v>390</v>
      </c>
      <c r="AP64" t="s">
        <v>1209</v>
      </c>
      <c r="AQ64" t="s">
        <v>1207</v>
      </c>
      <c r="AR64" t="s">
        <v>1207</v>
      </c>
      <c r="AS64" t="s">
        <v>1207</v>
      </c>
    </row>
    <row r="65" spans="1:48" hidden="1" x14ac:dyDescent="0.25">
      <c r="A65" t="s">
        <v>813</v>
      </c>
      <c r="B65" t="s">
        <v>22</v>
      </c>
      <c r="C65" t="s">
        <v>425</v>
      </c>
      <c r="D65">
        <v>213</v>
      </c>
      <c r="E65" t="s">
        <v>18</v>
      </c>
      <c r="F65">
        <v>64</v>
      </c>
      <c r="I65">
        <v>1</v>
      </c>
      <c r="J65" t="s">
        <v>426</v>
      </c>
      <c r="K65" t="s">
        <v>427</v>
      </c>
      <c r="L65" t="str">
        <f>VLOOKUP(K65,'LOOKUP INTERTIES 2023-11-08'!$B$2:$G$206,6,FALSE)</f>
        <v>Southeast</v>
      </c>
      <c r="M65" t="s">
        <v>1227</v>
      </c>
      <c r="N65" t="s">
        <v>1203</v>
      </c>
      <c r="O65" s="10" t="s">
        <v>1204</v>
      </c>
      <c r="P65" s="10">
        <v>2021</v>
      </c>
      <c r="Q65" s="10" t="s">
        <v>1458</v>
      </c>
      <c r="R65" t="s">
        <v>1205</v>
      </c>
      <c r="S65">
        <v>2.8</v>
      </c>
      <c r="U65">
        <v>0.8</v>
      </c>
      <c r="V65">
        <v>2.5</v>
      </c>
      <c r="W65">
        <v>2.5</v>
      </c>
      <c r="X65">
        <v>0.5</v>
      </c>
      <c r="Y65" t="s">
        <v>1207</v>
      </c>
      <c r="Z65" t="s">
        <v>390</v>
      </c>
      <c r="AA65" t="s">
        <v>390</v>
      </c>
      <c r="AB65" t="s">
        <v>391</v>
      </c>
      <c r="AC65" t="s">
        <v>1208</v>
      </c>
      <c r="AD65">
        <v>9</v>
      </c>
      <c r="AE65">
        <v>1984</v>
      </c>
      <c r="AF65" t="s">
        <v>390</v>
      </c>
      <c r="AG65" t="s">
        <v>390</v>
      </c>
      <c r="AH65" t="s">
        <v>1207</v>
      </c>
      <c r="AI65" t="s">
        <v>353</v>
      </c>
      <c r="AJ65">
        <v>1</v>
      </c>
      <c r="AK65" t="s">
        <v>355</v>
      </c>
      <c r="AL65" t="s">
        <v>354</v>
      </c>
      <c r="AM65" t="s">
        <v>354</v>
      </c>
      <c r="AN65" t="s">
        <v>354</v>
      </c>
      <c r="AO65" t="s">
        <v>390</v>
      </c>
      <c r="AP65" t="s">
        <v>1209</v>
      </c>
      <c r="AQ65" t="s">
        <v>1207</v>
      </c>
      <c r="AR65" t="s">
        <v>1207</v>
      </c>
      <c r="AS65" t="s">
        <v>1207</v>
      </c>
    </row>
    <row r="66" spans="1:48" hidden="1" x14ac:dyDescent="0.25">
      <c r="A66" t="s">
        <v>813</v>
      </c>
      <c r="B66" t="s">
        <v>22</v>
      </c>
      <c r="C66" t="s">
        <v>425</v>
      </c>
      <c r="D66">
        <v>213</v>
      </c>
      <c r="E66" t="s">
        <v>18</v>
      </c>
      <c r="F66">
        <v>64</v>
      </c>
      <c r="I66">
        <v>1</v>
      </c>
      <c r="J66" t="s">
        <v>426</v>
      </c>
      <c r="K66" t="s">
        <v>427</v>
      </c>
      <c r="L66" t="str">
        <f>VLOOKUP(K66,'LOOKUP INTERTIES 2023-11-08'!$B$2:$G$206,6,FALSE)</f>
        <v>Southeast</v>
      </c>
      <c r="M66" t="s">
        <v>1228</v>
      </c>
      <c r="N66" t="s">
        <v>1203</v>
      </c>
      <c r="O66" s="10" t="s">
        <v>1204</v>
      </c>
      <c r="P66" s="10">
        <v>2021</v>
      </c>
      <c r="Q66" s="10" t="s">
        <v>1458</v>
      </c>
      <c r="R66" t="s">
        <v>1205</v>
      </c>
      <c r="S66">
        <v>2.8</v>
      </c>
      <c r="U66">
        <v>0.8</v>
      </c>
      <c r="V66">
        <v>2.5</v>
      </c>
      <c r="W66">
        <v>2.5</v>
      </c>
      <c r="X66">
        <v>0.5</v>
      </c>
      <c r="Y66" t="s">
        <v>1207</v>
      </c>
      <c r="Z66" t="s">
        <v>390</v>
      </c>
      <c r="AA66" t="s">
        <v>390</v>
      </c>
      <c r="AB66" t="s">
        <v>391</v>
      </c>
      <c r="AC66" t="s">
        <v>1208</v>
      </c>
      <c r="AD66">
        <v>9</v>
      </c>
      <c r="AE66">
        <v>1984</v>
      </c>
      <c r="AF66" t="s">
        <v>390</v>
      </c>
      <c r="AG66" t="s">
        <v>390</v>
      </c>
      <c r="AH66" t="s">
        <v>1207</v>
      </c>
      <c r="AI66" t="s">
        <v>353</v>
      </c>
      <c r="AJ66">
        <v>1</v>
      </c>
      <c r="AK66" t="s">
        <v>355</v>
      </c>
      <c r="AL66" t="s">
        <v>354</v>
      </c>
      <c r="AM66" t="s">
        <v>354</v>
      </c>
      <c r="AN66" t="s">
        <v>354</v>
      </c>
      <c r="AO66" t="s">
        <v>390</v>
      </c>
      <c r="AP66" t="s">
        <v>1209</v>
      </c>
      <c r="AQ66" t="s">
        <v>1207</v>
      </c>
      <c r="AR66" t="s">
        <v>1207</v>
      </c>
      <c r="AS66" t="s">
        <v>1207</v>
      </c>
    </row>
    <row r="67" spans="1:48" hidden="1" x14ac:dyDescent="0.25">
      <c r="A67" t="s">
        <v>813</v>
      </c>
      <c r="B67" t="s">
        <v>22</v>
      </c>
      <c r="C67" t="s">
        <v>425</v>
      </c>
      <c r="D67">
        <v>213</v>
      </c>
      <c r="E67" t="s">
        <v>18</v>
      </c>
      <c r="F67">
        <v>64</v>
      </c>
      <c r="I67">
        <v>1</v>
      </c>
      <c r="J67" t="s">
        <v>426</v>
      </c>
      <c r="K67" t="s">
        <v>427</v>
      </c>
      <c r="L67" t="str">
        <f>VLOOKUP(K67,'LOOKUP INTERTIES 2023-11-08'!$B$2:$G$206,6,FALSE)</f>
        <v>Southeast</v>
      </c>
      <c r="M67" t="s">
        <v>1229</v>
      </c>
      <c r="N67" t="s">
        <v>1203</v>
      </c>
      <c r="O67" s="10" t="s">
        <v>1204</v>
      </c>
      <c r="P67" s="10">
        <v>2021</v>
      </c>
      <c r="Q67" s="10" t="s">
        <v>1458</v>
      </c>
      <c r="R67" t="s">
        <v>1205</v>
      </c>
      <c r="S67">
        <v>2.8</v>
      </c>
      <c r="U67">
        <v>0.8</v>
      </c>
      <c r="V67">
        <v>2.5</v>
      </c>
      <c r="W67">
        <v>2.5</v>
      </c>
      <c r="X67">
        <v>0.5</v>
      </c>
      <c r="Y67" t="s">
        <v>1207</v>
      </c>
      <c r="Z67" t="s">
        <v>390</v>
      </c>
      <c r="AA67" t="s">
        <v>390</v>
      </c>
      <c r="AB67" t="s">
        <v>391</v>
      </c>
      <c r="AC67" t="s">
        <v>1208</v>
      </c>
      <c r="AD67">
        <v>8</v>
      </c>
      <c r="AE67">
        <v>1985</v>
      </c>
      <c r="AF67" t="s">
        <v>390</v>
      </c>
      <c r="AG67" t="s">
        <v>390</v>
      </c>
      <c r="AH67" t="s">
        <v>1207</v>
      </c>
      <c r="AI67" t="s">
        <v>353</v>
      </c>
      <c r="AJ67">
        <v>1</v>
      </c>
      <c r="AK67" t="s">
        <v>355</v>
      </c>
      <c r="AL67" t="s">
        <v>354</v>
      </c>
      <c r="AM67" t="s">
        <v>354</v>
      </c>
      <c r="AN67" t="s">
        <v>354</v>
      </c>
      <c r="AO67" t="s">
        <v>390</v>
      </c>
      <c r="AP67" t="s">
        <v>1209</v>
      </c>
      <c r="AQ67" t="s">
        <v>1207</v>
      </c>
      <c r="AR67" t="s">
        <v>1207</v>
      </c>
      <c r="AS67" t="s">
        <v>1207</v>
      </c>
    </row>
    <row r="68" spans="1:48" hidden="1" x14ac:dyDescent="0.25">
      <c r="A68" t="s">
        <v>813</v>
      </c>
      <c r="B68" t="s">
        <v>22</v>
      </c>
      <c r="C68" t="s">
        <v>425</v>
      </c>
      <c r="D68">
        <v>213</v>
      </c>
      <c r="E68" t="s">
        <v>18</v>
      </c>
      <c r="F68">
        <v>64</v>
      </c>
      <c r="I68">
        <v>1</v>
      </c>
      <c r="J68" t="s">
        <v>426</v>
      </c>
      <c r="K68" t="s">
        <v>427</v>
      </c>
      <c r="L68" t="str">
        <f>VLOOKUP(K68,'LOOKUP INTERTIES 2023-11-08'!$B$2:$G$206,6,FALSE)</f>
        <v>Southeast</v>
      </c>
      <c r="M68" t="s">
        <v>1230</v>
      </c>
      <c r="N68" t="s">
        <v>1203</v>
      </c>
      <c r="O68" s="10" t="s">
        <v>1204</v>
      </c>
      <c r="P68" s="10">
        <v>2021</v>
      </c>
      <c r="Q68" s="10" t="s">
        <v>1458</v>
      </c>
      <c r="R68" t="s">
        <v>1205</v>
      </c>
      <c r="S68">
        <v>2.8</v>
      </c>
      <c r="U68">
        <v>0.8</v>
      </c>
      <c r="V68">
        <v>2.5</v>
      </c>
      <c r="W68">
        <v>2.5</v>
      </c>
      <c r="X68">
        <v>0.5</v>
      </c>
      <c r="Y68" t="s">
        <v>1207</v>
      </c>
      <c r="Z68" t="s">
        <v>390</v>
      </c>
      <c r="AA68" t="s">
        <v>390</v>
      </c>
      <c r="AB68" t="s">
        <v>391</v>
      </c>
      <c r="AC68" t="s">
        <v>1208</v>
      </c>
      <c r="AD68">
        <v>8</v>
      </c>
      <c r="AE68">
        <v>1985</v>
      </c>
      <c r="AF68" t="s">
        <v>390</v>
      </c>
      <c r="AG68" t="s">
        <v>390</v>
      </c>
      <c r="AH68" t="s">
        <v>1207</v>
      </c>
      <c r="AI68" t="s">
        <v>353</v>
      </c>
      <c r="AJ68">
        <v>1</v>
      </c>
      <c r="AK68" t="s">
        <v>355</v>
      </c>
      <c r="AL68" t="s">
        <v>354</v>
      </c>
      <c r="AM68" t="s">
        <v>354</v>
      </c>
      <c r="AN68" t="s">
        <v>354</v>
      </c>
      <c r="AO68" t="s">
        <v>390</v>
      </c>
      <c r="AP68" t="s">
        <v>1209</v>
      </c>
      <c r="AQ68" t="s">
        <v>1207</v>
      </c>
      <c r="AR68" t="s">
        <v>1207</v>
      </c>
      <c r="AS68" t="s">
        <v>1207</v>
      </c>
    </row>
    <row r="69" spans="1:48" hidden="1" x14ac:dyDescent="0.25">
      <c r="A69" t="s">
        <v>450</v>
      </c>
      <c r="B69" t="s">
        <v>123</v>
      </c>
      <c r="C69" t="s">
        <v>451</v>
      </c>
      <c r="D69">
        <v>1276</v>
      </c>
      <c r="E69" t="s">
        <v>122</v>
      </c>
      <c r="F69">
        <v>7173</v>
      </c>
      <c r="I69">
        <v>214</v>
      </c>
      <c r="J69" t="s">
        <v>452</v>
      </c>
      <c r="K69" t="s">
        <v>453</v>
      </c>
      <c r="L69" t="str">
        <f>VLOOKUP(K69,'LOOKUP INTERTIES 2023-11-08'!$B$2:$G$206,6,FALSE)</f>
        <v>North Slope</v>
      </c>
      <c r="M69" t="s">
        <v>1237</v>
      </c>
      <c r="N69" t="s">
        <v>1243</v>
      </c>
      <c r="O69" s="10" t="s">
        <v>1224</v>
      </c>
      <c r="P69" s="10">
        <v>2021</v>
      </c>
      <c r="Q69" s="10" t="s">
        <v>1458</v>
      </c>
      <c r="R69" t="s">
        <v>1205</v>
      </c>
      <c r="S69">
        <v>4.8</v>
      </c>
      <c r="U69">
        <v>0.8</v>
      </c>
      <c r="V69">
        <v>4.8</v>
      </c>
      <c r="W69">
        <v>5</v>
      </c>
      <c r="X69">
        <v>0.5</v>
      </c>
      <c r="Y69" t="s">
        <v>1207</v>
      </c>
      <c r="Z69" t="s">
        <v>390</v>
      </c>
      <c r="AA69" t="s">
        <v>390</v>
      </c>
      <c r="AB69" t="s">
        <v>371</v>
      </c>
      <c r="AC69" t="s">
        <v>1206</v>
      </c>
      <c r="AD69">
        <v>11</v>
      </c>
      <c r="AE69">
        <v>1996</v>
      </c>
      <c r="AF69" t="s">
        <v>390</v>
      </c>
      <c r="AG69" t="s">
        <v>390</v>
      </c>
      <c r="AH69" t="s">
        <v>1207</v>
      </c>
      <c r="AI69" t="s">
        <v>353</v>
      </c>
      <c r="AJ69">
        <v>1</v>
      </c>
      <c r="AK69" t="s">
        <v>365</v>
      </c>
      <c r="AL69" t="s">
        <v>354</v>
      </c>
      <c r="AM69" t="s">
        <v>354</v>
      </c>
      <c r="AN69" t="s">
        <v>354</v>
      </c>
      <c r="AO69" t="s">
        <v>390</v>
      </c>
      <c r="AP69" t="s">
        <v>1209</v>
      </c>
      <c r="AQ69" t="s">
        <v>1207</v>
      </c>
      <c r="AR69" t="s">
        <v>1207</v>
      </c>
      <c r="AS69" t="s">
        <v>1207</v>
      </c>
    </row>
    <row r="70" spans="1:48" hidden="1" x14ac:dyDescent="0.25">
      <c r="A70" t="s">
        <v>450</v>
      </c>
      <c r="B70" t="s">
        <v>123</v>
      </c>
      <c r="C70" t="s">
        <v>451</v>
      </c>
      <c r="D70">
        <v>1276</v>
      </c>
      <c r="E70" t="s">
        <v>122</v>
      </c>
      <c r="F70">
        <v>7173</v>
      </c>
      <c r="I70">
        <v>214</v>
      </c>
      <c r="J70" t="s">
        <v>452</v>
      </c>
      <c r="K70" t="s">
        <v>453</v>
      </c>
      <c r="L70" t="str">
        <f>VLOOKUP(K70,'LOOKUP INTERTIES 2023-11-08'!$B$2:$G$206,6,FALSE)</f>
        <v>North Slope</v>
      </c>
      <c r="M70" t="s">
        <v>1238</v>
      </c>
      <c r="N70" t="s">
        <v>1243</v>
      </c>
      <c r="O70" s="10" t="s">
        <v>1224</v>
      </c>
      <c r="P70" s="10">
        <v>2021</v>
      </c>
      <c r="Q70" s="10" t="s">
        <v>1458</v>
      </c>
      <c r="R70" t="s">
        <v>1205</v>
      </c>
      <c r="S70">
        <v>5</v>
      </c>
      <c r="U70">
        <v>0.8</v>
      </c>
      <c r="V70">
        <v>5</v>
      </c>
      <c r="W70">
        <v>5.3</v>
      </c>
      <c r="X70">
        <v>0.5</v>
      </c>
      <c r="Y70" t="s">
        <v>1207</v>
      </c>
      <c r="Z70" t="s">
        <v>390</v>
      </c>
      <c r="AA70" t="s">
        <v>390</v>
      </c>
      <c r="AB70" t="s">
        <v>371</v>
      </c>
      <c r="AC70" t="s">
        <v>1206</v>
      </c>
      <c r="AD70">
        <v>6</v>
      </c>
      <c r="AE70">
        <v>2001</v>
      </c>
      <c r="AF70" t="s">
        <v>390</v>
      </c>
      <c r="AG70" t="s">
        <v>390</v>
      </c>
      <c r="AH70" t="s">
        <v>1207</v>
      </c>
      <c r="AI70" t="s">
        <v>353</v>
      </c>
      <c r="AJ70">
        <v>1</v>
      </c>
      <c r="AK70" t="s">
        <v>365</v>
      </c>
      <c r="AL70" t="s">
        <v>355</v>
      </c>
      <c r="AM70" t="s">
        <v>354</v>
      </c>
      <c r="AN70" t="s">
        <v>354</v>
      </c>
      <c r="AO70" t="s">
        <v>390</v>
      </c>
      <c r="AP70" t="s">
        <v>1209</v>
      </c>
      <c r="AQ70" t="s">
        <v>1208</v>
      </c>
      <c r="AR70" t="s">
        <v>1207</v>
      </c>
      <c r="AS70" t="s">
        <v>1208</v>
      </c>
    </row>
    <row r="71" spans="1:48" hidden="1" x14ac:dyDescent="0.25">
      <c r="A71" t="s">
        <v>450</v>
      </c>
      <c r="B71" t="s">
        <v>123</v>
      </c>
      <c r="C71" t="s">
        <v>451</v>
      </c>
      <c r="D71">
        <v>1276</v>
      </c>
      <c r="E71" t="s">
        <v>122</v>
      </c>
      <c r="F71">
        <v>7173</v>
      </c>
      <c r="I71">
        <v>214</v>
      </c>
      <c r="J71" t="s">
        <v>452</v>
      </c>
      <c r="K71" t="s">
        <v>453</v>
      </c>
      <c r="L71" t="str">
        <f>VLOOKUP(K71,'LOOKUP INTERTIES 2023-11-08'!$B$2:$G$206,6,FALSE)</f>
        <v>North Slope</v>
      </c>
      <c r="M71" t="s">
        <v>1217</v>
      </c>
      <c r="N71" t="s">
        <v>1243</v>
      </c>
      <c r="O71" s="10" t="s">
        <v>1224</v>
      </c>
      <c r="P71" s="10">
        <v>2021</v>
      </c>
      <c r="Q71" s="10" t="s">
        <v>1458</v>
      </c>
      <c r="R71" t="s">
        <v>1246</v>
      </c>
      <c r="S71">
        <v>2.5</v>
      </c>
      <c r="U71">
        <v>0.8</v>
      </c>
      <c r="V71">
        <v>2.5</v>
      </c>
      <c r="W71">
        <v>3</v>
      </c>
      <c r="X71">
        <v>0.5</v>
      </c>
      <c r="Y71" t="s">
        <v>1207</v>
      </c>
      <c r="Z71" t="s">
        <v>390</v>
      </c>
      <c r="AA71" t="s">
        <v>390</v>
      </c>
      <c r="AB71" t="s">
        <v>371</v>
      </c>
      <c r="AC71" t="s">
        <v>1206</v>
      </c>
      <c r="AD71">
        <v>2</v>
      </c>
      <c r="AE71">
        <v>1977</v>
      </c>
      <c r="AF71" t="s">
        <v>390</v>
      </c>
      <c r="AG71" t="s">
        <v>390</v>
      </c>
      <c r="AH71" t="s">
        <v>1207</v>
      </c>
      <c r="AI71" t="s">
        <v>353</v>
      </c>
      <c r="AJ71">
        <v>1</v>
      </c>
      <c r="AK71" t="s">
        <v>365</v>
      </c>
      <c r="AL71" t="s">
        <v>355</v>
      </c>
      <c r="AM71" t="s">
        <v>354</v>
      </c>
      <c r="AN71" t="s">
        <v>354</v>
      </c>
      <c r="AO71" t="s">
        <v>390</v>
      </c>
      <c r="AP71" t="s">
        <v>1209</v>
      </c>
      <c r="AQ71" t="s">
        <v>1208</v>
      </c>
      <c r="AR71" t="s">
        <v>1207</v>
      </c>
      <c r="AS71" t="s">
        <v>1208</v>
      </c>
    </row>
    <row r="72" spans="1:48" hidden="1" x14ac:dyDescent="0.25">
      <c r="A72" t="s">
        <v>450</v>
      </c>
      <c r="B72" t="s">
        <v>123</v>
      </c>
      <c r="C72" t="s">
        <v>451</v>
      </c>
      <c r="D72">
        <v>1276</v>
      </c>
      <c r="E72" t="s">
        <v>122</v>
      </c>
      <c r="F72">
        <v>7173</v>
      </c>
      <c r="I72">
        <v>214</v>
      </c>
      <c r="J72" t="s">
        <v>452</v>
      </c>
      <c r="K72" t="s">
        <v>453</v>
      </c>
      <c r="L72" t="str">
        <f>VLOOKUP(K72,'LOOKUP INTERTIES 2023-11-08'!$B$2:$G$206,6,FALSE)</f>
        <v>North Slope</v>
      </c>
      <c r="M72" t="s">
        <v>1225</v>
      </c>
      <c r="N72" t="s">
        <v>1243</v>
      </c>
      <c r="O72" s="10" t="s">
        <v>1224</v>
      </c>
      <c r="P72" s="10">
        <v>2021</v>
      </c>
      <c r="Q72" s="10" t="s">
        <v>1458</v>
      </c>
      <c r="R72" t="s">
        <v>1246</v>
      </c>
      <c r="S72">
        <v>2.5</v>
      </c>
      <c r="U72">
        <v>0.8</v>
      </c>
      <c r="V72">
        <v>2.5</v>
      </c>
      <c r="W72">
        <v>3</v>
      </c>
      <c r="X72">
        <v>0.5</v>
      </c>
      <c r="Y72" t="s">
        <v>1207</v>
      </c>
      <c r="Z72" t="s">
        <v>390</v>
      </c>
      <c r="AA72" t="s">
        <v>390</v>
      </c>
      <c r="AB72" t="s">
        <v>371</v>
      </c>
      <c r="AC72" t="s">
        <v>1206</v>
      </c>
      <c r="AD72">
        <v>12</v>
      </c>
      <c r="AE72">
        <v>1980</v>
      </c>
      <c r="AF72" t="s">
        <v>390</v>
      </c>
      <c r="AG72" t="s">
        <v>390</v>
      </c>
      <c r="AH72" t="s">
        <v>1207</v>
      </c>
      <c r="AI72" t="s">
        <v>353</v>
      </c>
      <c r="AJ72">
        <v>1</v>
      </c>
      <c r="AK72" t="s">
        <v>365</v>
      </c>
      <c r="AL72" t="s">
        <v>355</v>
      </c>
      <c r="AM72" t="s">
        <v>354</v>
      </c>
      <c r="AN72" t="s">
        <v>354</v>
      </c>
      <c r="AO72" t="s">
        <v>390</v>
      </c>
      <c r="AP72" t="s">
        <v>1209</v>
      </c>
      <c r="AQ72" t="s">
        <v>1208</v>
      </c>
      <c r="AR72" t="s">
        <v>1207</v>
      </c>
      <c r="AS72" t="s">
        <v>1208</v>
      </c>
    </row>
    <row r="73" spans="1:48" hidden="1" x14ac:dyDescent="0.25">
      <c r="A73" t="s">
        <v>450</v>
      </c>
      <c r="B73" t="s">
        <v>123</v>
      </c>
      <c r="C73" t="s">
        <v>451</v>
      </c>
      <c r="D73">
        <v>1276</v>
      </c>
      <c r="E73" t="s">
        <v>122</v>
      </c>
      <c r="F73">
        <v>7173</v>
      </c>
      <c r="I73">
        <v>214</v>
      </c>
      <c r="J73" t="s">
        <v>452</v>
      </c>
      <c r="K73" t="s">
        <v>453</v>
      </c>
      <c r="L73" t="str">
        <f>VLOOKUP(K73,'LOOKUP INTERTIES 2023-11-08'!$B$2:$G$206,6,FALSE)</f>
        <v>North Slope</v>
      </c>
      <c r="M73" t="s">
        <v>1269</v>
      </c>
      <c r="N73" t="s">
        <v>1243</v>
      </c>
      <c r="O73" s="10" t="s">
        <v>1224</v>
      </c>
      <c r="P73" s="10">
        <v>2021</v>
      </c>
      <c r="Q73" s="10" t="s">
        <v>1458</v>
      </c>
      <c r="R73" t="s">
        <v>1246</v>
      </c>
      <c r="S73">
        <v>2.5</v>
      </c>
      <c r="U73">
        <v>0.8</v>
      </c>
      <c r="V73">
        <v>2.5</v>
      </c>
      <c r="W73">
        <v>3</v>
      </c>
      <c r="X73">
        <v>0.5</v>
      </c>
      <c r="Y73" t="s">
        <v>1207</v>
      </c>
      <c r="Z73" t="s">
        <v>390</v>
      </c>
      <c r="AA73" t="s">
        <v>390</v>
      </c>
      <c r="AB73" t="s">
        <v>371</v>
      </c>
      <c r="AC73" t="s">
        <v>1206</v>
      </c>
      <c r="AD73">
        <v>10</v>
      </c>
      <c r="AE73">
        <v>1982</v>
      </c>
      <c r="AF73" t="s">
        <v>390</v>
      </c>
      <c r="AG73" t="s">
        <v>390</v>
      </c>
      <c r="AH73" t="s">
        <v>1207</v>
      </c>
      <c r="AI73" t="s">
        <v>353</v>
      </c>
      <c r="AJ73">
        <v>1</v>
      </c>
      <c r="AK73" t="s">
        <v>365</v>
      </c>
      <c r="AL73" t="s">
        <v>355</v>
      </c>
      <c r="AM73" t="s">
        <v>354</v>
      </c>
      <c r="AN73" t="s">
        <v>354</v>
      </c>
      <c r="AO73" t="s">
        <v>390</v>
      </c>
      <c r="AP73" t="s">
        <v>1209</v>
      </c>
      <c r="AQ73" t="s">
        <v>1208</v>
      </c>
      <c r="AR73" t="s">
        <v>1207</v>
      </c>
      <c r="AS73" t="s">
        <v>1208</v>
      </c>
    </row>
    <row r="74" spans="1:48" hidden="1" x14ac:dyDescent="0.25">
      <c r="A74" t="s">
        <v>450</v>
      </c>
      <c r="B74" t="s">
        <v>123</v>
      </c>
      <c r="C74" t="s">
        <v>451</v>
      </c>
      <c r="D74">
        <v>1276</v>
      </c>
      <c r="E74" t="s">
        <v>122</v>
      </c>
      <c r="F74">
        <v>7173</v>
      </c>
      <c r="I74">
        <v>214</v>
      </c>
      <c r="J74" t="s">
        <v>452</v>
      </c>
      <c r="K74" t="s">
        <v>453</v>
      </c>
      <c r="L74" t="str">
        <f>VLOOKUP(K74,'LOOKUP INTERTIES 2023-11-08'!$B$2:$G$206,6,FALSE)</f>
        <v>North Slope</v>
      </c>
      <c r="M74" t="s">
        <v>1236</v>
      </c>
      <c r="N74" t="s">
        <v>1321</v>
      </c>
      <c r="O74" s="10" t="s">
        <v>1204</v>
      </c>
      <c r="P74" s="10">
        <v>2021</v>
      </c>
      <c r="Q74" s="10" t="s">
        <v>1458</v>
      </c>
      <c r="R74" t="s">
        <v>1246</v>
      </c>
      <c r="S74">
        <v>1.5</v>
      </c>
      <c r="U74">
        <v>0.8</v>
      </c>
      <c r="V74">
        <v>1.5</v>
      </c>
      <c r="W74">
        <v>1.5</v>
      </c>
      <c r="X74">
        <v>0.5</v>
      </c>
      <c r="Y74" t="s">
        <v>1207</v>
      </c>
      <c r="Z74" t="s">
        <v>390</v>
      </c>
      <c r="AA74" t="s">
        <v>390</v>
      </c>
      <c r="AB74" t="s">
        <v>364</v>
      </c>
      <c r="AC74" t="s">
        <v>1206</v>
      </c>
      <c r="AD74">
        <v>11</v>
      </c>
      <c r="AE74">
        <v>1994</v>
      </c>
      <c r="AF74" t="s">
        <v>390</v>
      </c>
      <c r="AG74" t="s">
        <v>390</v>
      </c>
      <c r="AH74" t="s">
        <v>1207</v>
      </c>
      <c r="AI74" t="s">
        <v>353</v>
      </c>
      <c r="AJ74">
        <v>1</v>
      </c>
      <c r="AK74" t="s">
        <v>365</v>
      </c>
      <c r="AL74" t="s">
        <v>354</v>
      </c>
      <c r="AM74" t="s">
        <v>354</v>
      </c>
      <c r="AN74" t="s">
        <v>354</v>
      </c>
      <c r="AO74" t="s">
        <v>390</v>
      </c>
      <c r="AP74" t="s">
        <v>1209</v>
      </c>
      <c r="AQ74" t="s">
        <v>1207</v>
      </c>
      <c r="AR74" t="s">
        <v>1207</v>
      </c>
      <c r="AS74" t="s">
        <v>1207</v>
      </c>
    </row>
    <row r="75" spans="1:48" hidden="1" x14ac:dyDescent="0.25">
      <c r="A75" t="s">
        <v>450</v>
      </c>
      <c r="B75" t="s">
        <v>123</v>
      </c>
      <c r="C75" t="s">
        <v>451</v>
      </c>
      <c r="D75">
        <v>1276</v>
      </c>
      <c r="E75" t="s">
        <v>122</v>
      </c>
      <c r="F75">
        <v>7173</v>
      </c>
      <c r="I75">
        <v>214</v>
      </c>
      <c r="J75" t="s">
        <v>452</v>
      </c>
      <c r="K75" t="s">
        <v>453</v>
      </c>
      <c r="L75" t="str">
        <f>VLOOKUP(K75,'LOOKUP INTERTIES 2023-11-08'!$B$2:$G$206,6,FALSE)</f>
        <v>North Slope</v>
      </c>
      <c r="M75" t="s">
        <v>1235</v>
      </c>
      <c r="N75" t="s">
        <v>1321</v>
      </c>
      <c r="O75" s="10" t="s">
        <v>1204</v>
      </c>
      <c r="P75" s="10">
        <v>2021</v>
      </c>
      <c r="Q75" s="10" t="s">
        <v>1458</v>
      </c>
      <c r="R75" t="s">
        <v>1246</v>
      </c>
      <c r="S75">
        <v>1.5</v>
      </c>
      <c r="U75">
        <v>0.8</v>
      </c>
      <c r="V75">
        <v>1.5</v>
      </c>
      <c r="W75">
        <v>1.5</v>
      </c>
      <c r="X75">
        <v>0.5</v>
      </c>
      <c r="Y75" t="s">
        <v>1207</v>
      </c>
      <c r="Z75" t="s">
        <v>390</v>
      </c>
      <c r="AA75" t="s">
        <v>390</v>
      </c>
      <c r="AB75" t="s">
        <v>364</v>
      </c>
      <c r="AC75" t="s">
        <v>1206</v>
      </c>
      <c r="AD75">
        <v>11</v>
      </c>
      <c r="AE75">
        <v>1994</v>
      </c>
      <c r="AF75" t="s">
        <v>390</v>
      </c>
      <c r="AG75" t="s">
        <v>390</v>
      </c>
      <c r="AH75" t="s">
        <v>1207</v>
      </c>
      <c r="AI75" t="s">
        <v>353</v>
      </c>
      <c r="AJ75">
        <v>1</v>
      </c>
      <c r="AK75" t="s">
        <v>365</v>
      </c>
      <c r="AL75" t="s">
        <v>354</v>
      </c>
      <c r="AM75" t="s">
        <v>354</v>
      </c>
      <c r="AN75" t="s">
        <v>354</v>
      </c>
      <c r="AO75" t="s">
        <v>390</v>
      </c>
      <c r="AP75" t="s">
        <v>1209</v>
      </c>
      <c r="AQ75" t="s">
        <v>1207</v>
      </c>
      <c r="AR75" t="s">
        <v>1207</v>
      </c>
      <c r="AS75" t="s">
        <v>1207</v>
      </c>
    </row>
    <row r="76" spans="1:48" hidden="1" x14ac:dyDescent="0.25">
      <c r="A76" t="s">
        <v>458</v>
      </c>
      <c r="B76" t="s">
        <v>125</v>
      </c>
      <c r="C76" t="s">
        <v>459</v>
      </c>
      <c r="E76" t="s">
        <v>124</v>
      </c>
      <c r="H76">
        <v>331790</v>
      </c>
      <c r="I76">
        <v>420</v>
      </c>
      <c r="J76" t="s">
        <v>460</v>
      </c>
      <c r="K76" t="s">
        <v>461</v>
      </c>
      <c r="L76" t="str">
        <f>VLOOKUP(K76,'LOOKUP INTERTIES 2023-11-08'!$B$2:$G$206,6,FALSE)</f>
        <v>Yukon-Koyukuk/Upper Tanana</v>
      </c>
      <c r="M76">
        <v>1</v>
      </c>
      <c r="N76" t="s">
        <v>352</v>
      </c>
      <c r="O76" s="10" t="s">
        <v>1204</v>
      </c>
      <c r="P76" s="10">
        <v>2021</v>
      </c>
      <c r="Q76" s="10" t="s">
        <v>1461</v>
      </c>
      <c r="S76">
        <v>0.11</v>
      </c>
      <c r="AB76" t="s">
        <v>371</v>
      </c>
      <c r="AD76">
        <v>1</v>
      </c>
      <c r="AE76">
        <v>2019</v>
      </c>
      <c r="AI76" t="s">
        <v>353</v>
      </c>
      <c r="AK76" t="s">
        <v>355</v>
      </c>
      <c r="AU76" t="s">
        <v>1480</v>
      </c>
      <c r="AV76" t="s">
        <v>1659</v>
      </c>
    </row>
    <row r="77" spans="1:48" hidden="1" x14ac:dyDescent="0.25">
      <c r="A77" t="s">
        <v>458</v>
      </c>
      <c r="B77" t="s">
        <v>125</v>
      </c>
      <c r="C77" t="s">
        <v>459</v>
      </c>
      <c r="E77" t="s">
        <v>124</v>
      </c>
      <c r="H77">
        <v>331790</v>
      </c>
      <c r="I77">
        <v>420</v>
      </c>
      <c r="J77" t="s">
        <v>460</v>
      </c>
      <c r="K77" t="s">
        <v>461</v>
      </c>
      <c r="L77" t="str">
        <f>VLOOKUP(K77,'LOOKUP INTERTIES 2023-11-08'!$B$2:$G$206,6,FALSE)</f>
        <v>Yukon-Koyukuk/Upper Tanana</v>
      </c>
      <c r="M77">
        <v>2</v>
      </c>
      <c r="N77" t="s">
        <v>352</v>
      </c>
      <c r="O77" s="10" t="s">
        <v>1204</v>
      </c>
      <c r="P77" s="10">
        <v>2021</v>
      </c>
      <c r="Q77" s="10" t="s">
        <v>1461</v>
      </c>
      <c r="S77">
        <v>0.105</v>
      </c>
      <c r="AB77" t="s">
        <v>371</v>
      </c>
      <c r="AD77">
        <v>1</v>
      </c>
      <c r="AE77">
        <v>2020</v>
      </c>
      <c r="AI77" t="s">
        <v>353</v>
      </c>
      <c r="AK77" t="s">
        <v>355</v>
      </c>
      <c r="AU77" t="s">
        <v>1462</v>
      </c>
      <c r="AV77" t="s">
        <v>1582</v>
      </c>
    </row>
    <row r="78" spans="1:48" hidden="1" x14ac:dyDescent="0.25">
      <c r="A78" t="s">
        <v>458</v>
      </c>
      <c r="B78" t="s">
        <v>125</v>
      </c>
      <c r="C78" t="s">
        <v>459</v>
      </c>
      <c r="E78" t="s">
        <v>124</v>
      </c>
      <c r="H78">
        <v>331790</v>
      </c>
      <c r="I78">
        <v>420</v>
      </c>
      <c r="J78" t="s">
        <v>460</v>
      </c>
      <c r="K78" t="s">
        <v>461</v>
      </c>
      <c r="L78" t="str">
        <f>VLOOKUP(K78,'LOOKUP INTERTIES 2023-11-08'!$B$2:$G$206,6,FALSE)</f>
        <v>Yukon-Koyukuk/Upper Tanana</v>
      </c>
      <c r="M78">
        <v>3</v>
      </c>
      <c r="N78" t="s">
        <v>352</v>
      </c>
      <c r="O78" s="10" t="s">
        <v>1204</v>
      </c>
      <c r="P78" s="10">
        <v>2021</v>
      </c>
      <c r="Q78" s="10" t="s">
        <v>1461</v>
      </c>
      <c r="S78">
        <v>0.105</v>
      </c>
      <c r="AB78" t="s">
        <v>371</v>
      </c>
      <c r="AD78">
        <v>1</v>
      </c>
      <c r="AE78">
        <v>2020</v>
      </c>
      <c r="AI78" t="s">
        <v>353</v>
      </c>
      <c r="AK78" t="s">
        <v>355</v>
      </c>
      <c r="AU78" t="s">
        <v>1462</v>
      </c>
      <c r="AV78" t="s">
        <v>1659</v>
      </c>
    </row>
    <row r="79" spans="1:48" hidden="1" x14ac:dyDescent="0.25">
      <c r="A79" t="s">
        <v>497</v>
      </c>
      <c r="B79" t="s">
        <v>129</v>
      </c>
      <c r="C79" t="s">
        <v>498</v>
      </c>
      <c r="E79" t="s">
        <v>128</v>
      </c>
      <c r="H79">
        <v>331820</v>
      </c>
      <c r="I79">
        <v>432</v>
      </c>
      <c r="J79" t="s">
        <v>499</v>
      </c>
      <c r="K79" t="s">
        <v>500</v>
      </c>
      <c r="L79" t="str">
        <f>VLOOKUP(K79,'LOOKUP INTERTIES 2023-11-08'!$B$2:$G$206,6,FALSE)</f>
        <v>Northwest Arctic</v>
      </c>
      <c r="N79" t="s">
        <v>456</v>
      </c>
      <c r="O79" s="10" t="s">
        <v>1301</v>
      </c>
      <c r="Q79" s="10" t="s">
        <v>191</v>
      </c>
      <c r="S79">
        <v>0.27700000000000002</v>
      </c>
      <c r="T79">
        <v>0.19600000000000001</v>
      </c>
      <c r="AB79" t="s">
        <v>371</v>
      </c>
      <c r="AD79">
        <v>12</v>
      </c>
      <c r="AE79">
        <v>2019</v>
      </c>
      <c r="AK79" t="s">
        <v>457</v>
      </c>
    </row>
    <row r="80" spans="1:48" hidden="1" x14ac:dyDescent="0.25">
      <c r="A80" t="s">
        <v>497</v>
      </c>
      <c r="B80" t="s">
        <v>129</v>
      </c>
      <c r="C80" t="s">
        <v>498</v>
      </c>
      <c r="E80" t="s">
        <v>128</v>
      </c>
      <c r="H80">
        <v>331820</v>
      </c>
      <c r="I80">
        <v>432</v>
      </c>
      <c r="J80" t="s">
        <v>499</v>
      </c>
      <c r="K80" t="s">
        <v>500</v>
      </c>
      <c r="L80" t="str">
        <f>VLOOKUP(K80,'LOOKUP INTERTIES 2023-11-08'!$B$2:$G$206,6,FALSE)</f>
        <v>Northwest Arctic</v>
      </c>
      <c r="M80">
        <v>1</v>
      </c>
      <c r="N80" t="s">
        <v>352</v>
      </c>
      <c r="O80" s="10" t="s">
        <v>1204</v>
      </c>
      <c r="P80" s="10">
        <v>2021</v>
      </c>
      <c r="Q80" s="10" t="s">
        <v>1461</v>
      </c>
      <c r="S80">
        <v>0.47599999999999998</v>
      </c>
      <c r="AB80" t="s">
        <v>371</v>
      </c>
      <c r="AI80" t="s">
        <v>353</v>
      </c>
      <c r="AK80" t="s">
        <v>355</v>
      </c>
      <c r="AU80" t="s">
        <v>1467</v>
      </c>
      <c r="AV80" t="s">
        <v>1493</v>
      </c>
    </row>
    <row r="81" spans="1:48" hidden="1" x14ac:dyDescent="0.25">
      <c r="A81" t="s">
        <v>497</v>
      </c>
      <c r="B81" t="s">
        <v>129</v>
      </c>
      <c r="C81" t="s">
        <v>498</v>
      </c>
      <c r="E81" t="s">
        <v>128</v>
      </c>
      <c r="H81">
        <v>331820</v>
      </c>
      <c r="I81">
        <v>432</v>
      </c>
      <c r="J81" t="s">
        <v>499</v>
      </c>
      <c r="K81" t="s">
        <v>500</v>
      </c>
      <c r="L81" t="str">
        <f>VLOOKUP(K81,'LOOKUP INTERTIES 2023-11-08'!$B$2:$G$206,6,FALSE)</f>
        <v>Northwest Arctic</v>
      </c>
      <c r="M81">
        <v>2</v>
      </c>
      <c r="N81" t="s">
        <v>352</v>
      </c>
      <c r="O81" s="10" t="s">
        <v>1204</v>
      </c>
      <c r="P81" s="10">
        <v>2021</v>
      </c>
      <c r="Q81" s="10" t="s">
        <v>1461</v>
      </c>
      <c r="S81">
        <v>0.47599999999999998</v>
      </c>
      <c r="AB81" t="s">
        <v>371</v>
      </c>
      <c r="AI81" t="s">
        <v>353</v>
      </c>
      <c r="AK81" t="s">
        <v>355</v>
      </c>
      <c r="AU81" t="s">
        <v>1467</v>
      </c>
      <c r="AV81" t="s">
        <v>1493</v>
      </c>
    </row>
    <row r="82" spans="1:48" hidden="1" x14ac:dyDescent="0.25">
      <c r="A82" t="s">
        <v>497</v>
      </c>
      <c r="B82" t="s">
        <v>129</v>
      </c>
      <c r="C82" t="s">
        <v>498</v>
      </c>
      <c r="E82" t="s">
        <v>128</v>
      </c>
      <c r="H82">
        <v>331820</v>
      </c>
      <c r="I82">
        <v>432</v>
      </c>
      <c r="J82" t="s">
        <v>499</v>
      </c>
      <c r="K82" t="s">
        <v>500</v>
      </c>
      <c r="L82" t="str">
        <f>VLOOKUP(K82,'LOOKUP INTERTIES 2023-11-08'!$B$2:$G$206,6,FALSE)</f>
        <v>Northwest Arctic</v>
      </c>
      <c r="M82">
        <v>3</v>
      </c>
      <c r="N82" t="s">
        <v>352</v>
      </c>
      <c r="O82" s="10" t="s">
        <v>1204</v>
      </c>
      <c r="P82" s="10">
        <v>2021</v>
      </c>
      <c r="Q82" s="10" t="s">
        <v>1461</v>
      </c>
      <c r="S82">
        <v>0.2</v>
      </c>
      <c r="AB82" t="s">
        <v>371</v>
      </c>
      <c r="AI82" t="s">
        <v>353</v>
      </c>
      <c r="AK82" t="s">
        <v>355</v>
      </c>
      <c r="AU82" t="s">
        <v>1545</v>
      </c>
      <c r="AV82" t="s">
        <v>1661</v>
      </c>
    </row>
    <row r="83" spans="1:48" hidden="1" x14ac:dyDescent="0.25">
      <c r="A83" t="s">
        <v>497</v>
      </c>
      <c r="B83" t="s">
        <v>129</v>
      </c>
      <c r="C83" t="s">
        <v>498</v>
      </c>
      <c r="E83" t="s">
        <v>128</v>
      </c>
      <c r="H83">
        <v>331820</v>
      </c>
      <c r="I83">
        <v>432</v>
      </c>
      <c r="J83" t="s">
        <v>499</v>
      </c>
      <c r="K83" t="s">
        <v>500</v>
      </c>
      <c r="L83" t="str">
        <f>VLOOKUP(K83,'LOOKUP INTERTIES 2023-11-08'!$B$2:$G$206,6,FALSE)</f>
        <v>Northwest Arctic</v>
      </c>
      <c r="N83" t="s">
        <v>502</v>
      </c>
      <c r="O83" s="10" t="s">
        <v>1304</v>
      </c>
      <c r="Q83" s="10" t="s">
        <v>191</v>
      </c>
      <c r="S83">
        <v>4.5999999999999999E-2</v>
      </c>
      <c r="AB83" t="s">
        <v>371</v>
      </c>
      <c r="AD83">
        <v>12</v>
      </c>
      <c r="AE83">
        <v>2019</v>
      </c>
      <c r="AI83" t="s">
        <v>353</v>
      </c>
      <c r="AJ83">
        <v>1</v>
      </c>
      <c r="AK83" t="s">
        <v>503</v>
      </c>
      <c r="AT83" t="s">
        <v>1662</v>
      </c>
    </row>
    <row r="84" spans="1:48" hidden="1" x14ac:dyDescent="0.25">
      <c r="A84" t="s">
        <v>497</v>
      </c>
      <c r="B84" t="s">
        <v>129</v>
      </c>
      <c r="C84" t="s">
        <v>498</v>
      </c>
      <c r="E84" t="s">
        <v>128</v>
      </c>
      <c r="H84">
        <v>331820</v>
      </c>
      <c r="I84">
        <v>432</v>
      </c>
      <c r="J84" t="s">
        <v>499</v>
      </c>
      <c r="K84" t="s">
        <v>500</v>
      </c>
      <c r="L84" t="str">
        <f>VLOOKUP(K84,'LOOKUP INTERTIES 2023-11-08'!$B$2:$G$206,6,FALSE)</f>
        <v>Northwest Arctic</v>
      </c>
      <c r="N84" t="s">
        <v>473</v>
      </c>
      <c r="O84" s="10" t="s">
        <v>501</v>
      </c>
      <c r="Q84" s="10" t="s">
        <v>191</v>
      </c>
      <c r="S84">
        <v>0.2</v>
      </c>
      <c r="AB84" t="s">
        <v>371</v>
      </c>
      <c r="AE84">
        <v>2015</v>
      </c>
      <c r="AI84" t="s">
        <v>353</v>
      </c>
      <c r="AJ84">
        <v>1</v>
      </c>
      <c r="AK84" t="s">
        <v>474</v>
      </c>
    </row>
    <row r="85" spans="1:48" hidden="1" x14ac:dyDescent="0.25">
      <c r="A85" t="s">
        <v>515</v>
      </c>
      <c r="B85" t="s">
        <v>131</v>
      </c>
      <c r="C85" t="s">
        <v>516</v>
      </c>
      <c r="E85" t="s">
        <v>130</v>
      </c>
      <c r="H85">
        <v>331840</v>
      </c>
      <c r="I85">
        <v>682</v>
      </c>
      <c r="J85" t="s">
        <v>517</v>
      </c>
      <c r="K85" t="s">
        <v>518</v>
      </c>
      <c r="L85" t="str">
        <f>VLOOKUP(K85,'LOOKUP INTERTIES 2023-11-08'!$B$2:$G$206,6,FALSE)</f>
        <v>Yukon-Koyukuk/Upper Tanana</v>
      </c>
      <c r="M85">
        <v>1</v>
      </c>
      <c r="N85" t="s">
        <v>352</v>
      </c>
      <c r="O85" s="10" t="s">
        <v>1204</v>
      </c>
      <c r="P85" s="10">
        <v>2021</v>
      </c>
      <c r="Q85" s="10" t="s">
        <v>1461</v>
      </c>
      <c r="S85">
        <v>0.11</v>
      </c>
      <c r="AB85" t="s">
        <v>364</v>
      </c>
      <c r="AI85" t="s">
        <v>353</v>
      </c>
      <c r="AK85" t="s">
        <v>355</v>
      </c>
      <c r="AU85" t="s">
        <v>1462</v>
      </c>
      <c r="AV85" t="s">
        <v>1582</v>
      </c>
    </row>
    <row r="86" spans="1:48" hidden="1" x14ac:dyDescent="0.25">
      <c r="A86" t="s">
        <v>515</v>
      </c>
      <c r="B86" t="s">
        <v>131</v>
      </c>
      <c r="C86" t="s">
        <v>516</v>
      </c>
      <c r="E86" t="s">
        <v>130</v>
      </c>
      <c r="H86">
        <v>331840</v>
      </c>
      <c r="I86">
        <v>682</v>
      </c>
      <c r="J86" t="s">
        <v>517</v>
      </c>
      <c r="K86" t="s">
        <v>518</v>
      </c>
      <c r="L86" t="str">
        <f>VLOOKUP(K86,'LOOKUP INTERTIES 2023-11-08'!$B$2:$G$206,6,FALSE)</f>
        <v>Yukon-Koyukuk/Upper Tanana</v>
      </c>
      <c r="M86">
        <v>2</v>
      </c>
      <c r="N86" t="s">
        <v>352</v>
      </c>
      <c r="O86" s="10" t="s">
        <v>1204</v>
      </c>
      <c r="P86" s="10">
        <v>2021</v>
      </c>
      <c r="Q86" s="10" t="s">
        <v>1461</v>
      </c>
      <c r="S86">
        <v>0.11700000000000001</v>
      </c>
      <c r="AB86" t="s">
        <v>371</v>
      </c>
      <c r="AI86" t="s">
        <v>353</v>
      </c>
      <c r="AK86" t="s">
        <v>355</v>
      </c>
      <c r="AU86" t="s">
        <v>1462</v>
      </c>
      <c r="AV86" t="s">
        <v>1673</v>
      </c>
    </row>
    <row r="87" spans="1:48" hidden="1" x14ac:dyDescent="0.25">
      <c r="A87" t="s">
        <v>515</v>
      </c>
      <c r="B87" t="s">
        <v>131</v>
      </c>
      <c r="C87" t="s">
        <v>516</v>
      </c>
      <c r="E87" t="s">
        <v>130</v>
      </c>
      <c r="H87">
        <v>331840</v>
      </c>
      <c r="I87">
        <v>682</v>
      </c>
      <c r="J87" t="s">
        <v>517</v>
      </c>
      <c r="K87" t="s">
        <v>518</v>
      </c>
      <c r="L87" t="str">
        <f>VLOOKUP(K87,'LOOKUP INTERTIES 2023-11-08'!$B$2:$G$206,6,FALSE)</f>
        <v>Yukon-Koyukuk/Upper Tanana</v>
      </c>
      <c r="M87">
        <v>3</v>
      </c>
      <c r="N87" t="s">
        <v>352</v>
      </c>
      <c r="O87" s="10" t="s">
        <v>1204</v>
      </c>
      <c r="P87" s="10">
        <v>2021</v>
      </c>
      <c r="Q87" s="10" t="s">
        <v>1461</v>
      </c>
      <c r="S87">
        <v>0.1</v>
      </c>
      <c r="AB87" t="s">
        <v>371</v>
      </c>
      <c r="AI87" t="s">
        <v>353</v>
      </c>
      <c r="AK87" t="s">
        <v>355</v>
      </c>
      <c r="AU87" t="s">
        <v>1462</v>
      </c>
      <c r="AV87" t="s">
        <v>1659</v>
      </c>
    </row>
    <row r="88" spans="1:48" hidden="1" x14ac:dyDescent="0.25">
      <c r="A88" t="s">
        <v>523</v>
      </c>
      <c r="B88" t="s">
        <v>133</v>
      </c>
      <c r="C88" t="s">
        <v>524</v>
      </c>
      <c r="E88" t="s">
        <v>132</v>
      </c>
      <c r="H88">
        <v>331850</v>
      </c>
      <c r="I88">
        <v>686</v>
      </c>
      <c r="J88" t="s">
        <v>525</v>
      </c>
      <c r="K88" t="s">
        <v>526</v>
      </c>
      <c r="L88" t="str">
        <f>VLOOKUP(K88,'LOOKUP INTERTIES 2023-11-08'!$B$2:$G$206,6,FALSE)</f>
        <v>Copper River/Chugach</v>
      </c>
      <c r="M88">
        <v>2</v>
      </c>
      <c r="N88" t="s">
        <v>352</v>
      </c>
      <c r="O88" s="10" t="s">
        <v>1204</v>
      </c>
      <c r="P88" s="10">
        <v>2021</v>
      </c>
      <c r="Q88" s="10" t="s">
        <v>1461</v>
      </c>
      <c r="S88">
        <v>7.5999999999999998E-2</v>
      </c>
      <c r="AB88" t="s">
        <v>371</v>
      </c>
      <c r="AI88" t="s">
        <v>353</v>
      </c>
      <c r="AK88" t="s">
        <v>355</v>
      </c>
      <c r="AU88" t="s">
        <v>1480</v>
      </c>
      <c r="AV88" t="s">
        <v>1604</v>
      </c>
    </row>
    <row r="89" spans="1:48" hidden="1" x14ac:dyDescent="0.25">
      <c r="A89" t="s">
        <v>523</v>
      </c>
      <c r="B89" t="s">
        <v>133</v>
      </c>
      <c r="C89" t="s">
        <v>524</v>
      </c>
      <c r="E89" t="s">
        <v>132</v>
      </c>
      <c r="H89">
        <v>331850</v>
      </c>
      <c r="I89">
        <v>686</v>
      </c>
      <c r="J89" t="s">
        <v>525</v>
      </c>
      <c r="K89" t="s">
        <v>526</v>
      </c>
      <c r="L89" t="str">
        <f>VLOOKUP(K89,'LOOKUP INTERTIES 2023-11-08'!$B$2:$G$206,6,FALSE)</f>
        <v>Copper River/Chugach</v>
      </c>
      <c r="M89">
        <v>2</v>
      </c>
      <c r="N89" t="s">
        <v>352</v>
      </c>
      <c r="O89" s="10" t="s">
        <v>1204</v>
      </c>
      <c r="P89" s="10">
        <v>2021</v>
      </c>
      <c r="Q89" s="10" t="s">
        <v>1461</v>
      </c>
      <c r="S89">
        <v>7.5999999999999998E-2</v>
      </c>
      <c r="AB89" t="s">
        <v>371</v>
      </c>
      <c r="AI89" t="s">
        <v>353</v>
      </c>
      <c r="AK89" t="s">
        <v>355</v>
      </c>
      <c r="AU89" t="s">
        <v>1480</v>
      </c>
      <c r="AV89" t="s">
        <v>1604</v>
      </c>
    </row>
    <row r="90" spans="1:48" hidden="1" x14ac:dyDescent="0.25">
      <c r="A90" t="s">
        <v>523</v>
      </c>
      <c r="B90" t="s">
        <v>133</v>
      </c>
      <c r="C90" t="s">
        <v>524</v>
      </c>
      <c r="E90" t="s">
        <v>132</v>
      </c>
      <c r="H90">
        <v>331850</v>
      </c>
      <c r="I90">
        <v>686</v>
      </c>
      <c r="J90" t="s">
        <v>525</v>
      </c>
      <c r="K90" t="s">
        <v>526</v>
      </c>
      <c r="L90" t="str">
        <f>VLOOKUP(K90,'LOOKUP INTERTIES 2023-11-08'!$B$2:$G$206,6,FALSE)</f>
        <v>Copper River/Chugach</v>
      </c>
      <c r="M90">
        <v>1</v>
      </c>
      <c r="N90" t="s">
        <v>352</v>
      </c>
      <c r="O90" s="10" t="s">
        <v>1204</v>
      </c>
      <c r="P90" s="10">
        <v>2021</v>
      </c>
      <c r="Q90" s="10" t="s">
        <v>1461</v>
      </c>
      <c r="S90">
        <v>0.105</v>
      </c>
      <c r="AB90" t="s">
        <v>371</v>
      </c>
      <c r="AD90">
        <v>9</v>
      </c>
      <c r="AE90">
        <v>2020</v>
      </c>
      <c r="AI90" t="s">
        <v>353</v>
      </c>
      <c r="AK90" t="s">
        <v>355</v>
      </c>
      <c r="AU90" t="s">
        <v>1480</v>
      </c>
      <c r="AV90" t="s">
        <v>1582</v>
      </c>
    </row>
    <row r="91" spans="1:48" hidden="1" x14ac:dyDescent="0.25">
      <c r="A91" t="s">
        <v>523</v>
      </c>
      <c r="B91" t="s">
        <v>133</v>
      </c>
      <c r="C91" t="s">
        <v>524</v>
      </c>
      <c r="E91" t="s">
        <v>132</v>
      </c>
      <c r="H91">
        <v>331850</v>
      </c>
      <c r="I91">
        <v>686</v>
      </c>
      <c r="J91" t="s">
        <v>525</v>
      </c>
      <c r="K91" t="s">
        <v>526</v>
      </c>
      <c r="L91" t="str">
        <f>VLOOKUP(K91,'LOOKUP INTERTIES 2023-11-08'!$B$2:$G$206,6,FALSE)</f>
        <v>Copper River/Chugach</v>
      </c>
      <c r="M91">
        <v>1</v>
      </c>
      <c r="N91" t="s">
        <v>352</v>
      </c>
      <c r="O91" s="10" t="s">
        <v>1204</v>
      </c>
      <c r="P91" s="10">
        <v>2021</v>
      </c>
      <c r="Q91" s="10" t="s">
        <v>1461</v>
      </c>
      <c r="S91">
        <v>0.105</v>
      </c>
      <c r="AB91" t="s">
        <v>371</v>
      </c>
      <c r="AD91">
        <v>9</v>
      </c>
      <c r="AE91">
        <v>2020</v>
      </c>
      <c r="AI91" t="s">
        <v>353</v>
      </c>
      <c r="AK91" t="s">
        <v>355</v>
      </c>
      <c r="AU91" t="s">
        <v>1480</v>
      </c>
      <c r="AV91" t="s">
        <v>1582</v>
      </c>
    </row>
    <row r="92" spans="1:48" hidden="1" x14ac:dyDescent="0.25">
      <c r="A92" t="s">
        <v>523</v>
      </c>
      <c r="B92" t="s">
        <v>133</v>
      </c>
      <c r="C92" t="s">
        <v>524</v>
      </c>
      <c r="E92" t="s">
        <v>132</v>
      </c>
      <c r="H92">
        <v>331850</v>
      </c>
      <c r="I92">
        <v>686</v>
      </c>
      <c r="J92" t="s">
        <v>525</v>
      </c>
      <c r="K92" t="s">
        <v>526</v>
      </c>
      <c r="L92" t="str">
        <f>VLOOKUP(K92,'LOOKUP INTERTIES 2023-11-08'!$B$2:$G$206,6,FALSE)</f>
        <v>Copper River/Chugach</v>
      </c>
      <c r="M92">
        <v>3</v>
      </c>
      <c r="N92" t="s">
        <v>352</v>
      </c>
      <c r="O92" s="10" t="s">
        <v>1204</v>
      </c>
      <c r="P92" s="10">
        <v>2021</v>
      </c>
      <c r="Q92" s="10" t="s">
        <v>1461</v>
      </c>
      <c r="S92">
        <v>0.125</v>
      </c>
      <c r="AB92" t="s">
        <v>371</v>
      </c>
      <c r="AD92">
        <v>3</v>
      </c>
      <c r="AE92">
        <v>2022</v>
      </c>
      <c r="AI92" t="s">
        <v>353</v>
      </c>
      <c r="AK92" t="s">
        <v>355</v>
      </c>
      <c r="AU92" t="s">
        <v>1480</v>
      </c>
      <c r="AV92" t="s">
        <v>1582</v>
      </c>
    </row>
    <row r="93" spans="1:48" hidden="1" x14ac:dyDescent="0.25">
      <c r="A93" t="s">
        <v>537</v>
      </c>
      <c r="B93" t="s">
        <v>137</v>
      </c>
      <c r="C93" t="s">
        <v>538</v>
      </c>
      <c r="E93" t="s">
        <v>136</v>
      </c>
      <c r="G93" t="s">
        <v>1665</v>
      </c>
      <c r="H93">
        <v>331870</v>
      </c>
      <c r="I93">
        <v>658</v>
      </c>
      <c r="J93" t="s">
        <v>539</v>
      </c>
      <c r="K93" t="s">
        <v>540</v>
      </c>
      <c r="L93" t="str">
        <f>VLOOKUP(K93,'LOOKUP INTERTIES 2023-11-08'!$B$2:$G$206,6,FALSE)</f>
        <v>Bristol Bay</v>
      </c>
      <c r="N93" t="s">
        <v>1215</v>
      </c>
      <c r="O93" s="10" t="s">
        <v>1216</v>
      </c>
      <c r="Q93" s="10" t="s">
        <v>191</v>
      </c>
      <c r="S93">
        <v>0.16700000000000001</v>
      </c>
      <c r="AB93" t="s">
        <v>371</v>
      </c>
      <c r="AD93">
        <v>6</v>
      </c>
      <c r="AE93">
        <v>2015</v>
      </c>
      <c r="AI93" t="s">
        <v>353</v>
      </c>
      <c r="AJ93">
        <v>1</v>
      </c>
      <c r="AK93" t="s">
        <v>474</v>
      </c>
      <c r="AO93">
        <v>0</v>
      </c>
    </row>
    <row r="94" spans="1:48" hidden="1" x14ac:dyDescent="0.25">
      <c r="A94" t="s">
        <v>537</v>
      </c>
      <c r="B94" t="s">
        <v>137</v>
      </c>
      <c r="C94" t="s">
        <v>538</v>
      </c>
      <c r="E94" t="s">
        <v>136</v>
      </c>
      <c r="H94">
        <v>331870</v>
      </c>
      <c r="I94">
        <v>658</v>
      </c>
      <c r="J94" t="s">
        <v>539</v>
      </c>
      <c r="K94" t="s">
        <v>540</v>
      </c>
      <c r="L94" t="str">
        <f>VLOOKUP(K94,'LOOKUP INTERTIES 2023-11-08'!$B$2:$G$206,6,FALSE)</f>
        <v>Bristol Bay</v>
      </c>
      <c r="M94">
        <v>1</v>
      </c>
      <c r="N94" t="s">
        <v>352</v>
      </c>
      <c r="O94" s="10" t="s">
        <v>1204</v>
      </c>
      <c r="P94" s="10">
        <v>2021</v>
      </c>
      <c r="Q94" s="10" t="s">
        <v>1461</v>
      </c>
      <c r="S94">
        <v>0.14799999999999999</v>
      </c>
      <c r="AB94" t="s">
        <v>371</v>
      </c>
      <c r="AI94" t="s">
        <v>353</v>
      </c>
      <c r="AK94" t="s">
        <v>355</v>
      </c>
      <c r="AU94" t="s">
        <v>1480</v>
      </c>
      <c r="AV94" t="s">
        <v>1666</v>
      </c>
    </row>
    <row r="95" spans="1:48" hidden="1" x14ac:dyDescent="0.25">
      <c r="A95" t="s">
        <v>537</v>
      </c>
      <c r="B95" t="s">
        <v>137</v>
      </c>
      <c r="C95" t="s">
        <v>538</v>
      </c>
      <c r="E95" t="s">
        <v>136</v>
      </c>
      <c r="H95">
        <v>331870</v>
      </c>
      <c r="I95">
        <v>658</v>
      </c>
      <c r="J95" t="s">
        <v>539</v>
      </c>
      <c r="K95" t="s">
        <v>540</v>
      </c>
      <c r="L95" t="str">
        <f>VLOOKUP(K95,'LOOKUP INTERTIES 2023-11-08'!$B$2:$G$206,6,FALSE)</f>
        <v>Bristol Bay</v>
      </c>
      <c r="M95">
        <v>2</v>
      </c>
      <c r="N95" t="s">
        <v>352</v>
      </c>
      <c r="O95" s="10" t="s">
        <v>1204</v>
      </c>
      <c r="P95" s="10">
        <v>2021</v>
      </c>
      <c r="Q95" s="10" t="s">
        <v>1461</v>
      </c>
      <c r="S95">
        <v>0.16</v>
      </c>
      <c r="AB95" t="s">
        <v>371</v>
      </c>
      <c r="AI95" t="s">
        <v>353</v>
      </c>
      <c r="AK95" t="s">
        <v>355</v>
      </c>
      <c r="AU95" t="s">
        <v>1462</v>
      </c>
      <c r="AV95" t="s">
        <v>1470</v>
      </c>
    </row>
    <row r="96" spans="1:48" hidden="1" x14ac:dyDescent="0.25">
      <c r="A96" t="s">
        <v>537</v>
      </c>
      <c r="B96" t="s">
        <v>137</v>
      </c>
      <c r="C96" t="s">
        <v>538</v>
      </c>
      <c r="E96" t="s">
        <v>136</v>
      </c>
      <c r="H96">
        <v>331870</v>
      </c>
      <c r="I96">
        <v>658</v>
      </c>
      <c r="J96" t="s">
        <v>539</v>
      </c>
      <c r="K96" t="s">
        <v>540</v>
      </c>
      <c r="L96" t="str">
        <f>VLOOKUP(K96,'LOOKUP INTERTIES 2023-11-08'!$B$2:$G$206,6,FALSE)</f>
        <v>Bristol Bay</v>
      </c>
      <c r="M96">
        <v>3</v>
      </c>
      <c r="N96" t="s">
        <v>352</v>
      </c>
      <c r="O96" s="10" t="s">
        <v>1204</v>
      </c>
      <c r="P96" s="10">
        <v>2021</v>
      </c>
      <c r="Q96" s="10" t="s">
        <v>1461</v>
      </c>
      <c r="S96">
        <v>0.185</v>
      </c>
      <c r="AB96" t="s">
        <v>371</v>
      </c>
      <c r="AI96" t="s">
        <v>353</v>
      </c>
      <c r="AK96" t="s">
        <v>355</v>
      </c>
      <c r="AU96" t="s">
        <v>1462</v>
      </c>
      <c r="AV96" t="s">
        <v>1628</v>
      </c>
    </row>
    <row r="97" spans="1:49" hidden="1" x14ac:dyDescent="0.25">
      <c r="A97" t="s">
        <v>541</v>
      </c>
      <c r="B97" t="s">
        <v>139</v>
      </c>
      <c r="C97" t="s">
        <v>542</v>
      </c>
      <c r="E97" t="s">
        <v>138</v>
      </c>
      <c r="H97">
        <v>331880</v>
      </c>
      <c r="I97">
        <v>437</v>
      </c>
      <c r="J97" t="s">
        <v>543</v>
      </c>
      <c r="K97" t="s">
        <v>544</v>
      </c>
      <c r="L97" t="str">
        <f>VLOOKUP(K97,'LOOKUP INTERTIES 2023-11-08'!$B$2:$G$206,6,FALSE)</f>
        <v>Bristol Bay</v>
      </c>
      <c r="M97">
        <v>2</v>
      </c>
      <c r="N97" t="s">
        <v>352</v>
      </c>
      <c r="O97" s="10" t="s">
        <v>1204</v>
      </c>
      <c r="P97" s="10">
        <v>2021</v>
      </c>
      <c r="Q97" s="10" t="s">
        <v>1461</v>
      </c>
      <c r="S97">
        <v>0.11</v>
      </c>
      <c r="AB97" t="s">
        <v>364</v>
      </c>
      <c r="AD97">
        <v>5</v>
      </c>
      <c r="AE97">
        <v>2015</v>
      </c>
      <c r="AI97" t="s">
        <v>353</v>
      </c>
      <c r="AK97" t="s">
        <v>355</v>
      </c>
      <c r="AU97" t="s">
        <v>1480</v>
      </c>
      <c r="AV97" t="s">
        <v>1582</v>
      </c>
    </row>
    <row r="98" spans="1:49" hidden="1" x14ac:dyDescent="0.25">
      <c r="A98" t="s">
        <v>541</v>
      </c>
      <c r="B98" t="s">
        <v>139</v>
      </c>
      <c r="C98" t="s">
        <v>542</v>
      </c>
      <c r="E98" t="s">
        <v>138</v>
      </c>
      <c r="H98">
        <v>331880</v>
      </c>
      <c r="I98">
        <v>437</v>
      </c>
      <c r="J98" t="s">
        <v>543</v>
      </c>
      <c r="K98" t="s">
        <v>544</v>
      </c>
      <c r="L98" t="str">
        <f>VLOOKUP(K98,'LOOKUP INTERTIES 2023-11-08'!$B$2:$G$206,6,FALSE)</f>
        <v>Bristol Bay</v>
      </c>
      <c r="M98">
        <v>3</v>
      </c>
      <c r="N98" t="s">
        <v>352</v>
      </c>
      <c r="O98" s="10" t="s">
        <v>1204</v>
      </c>
      <c r="P98" s="10">
        <v>2021</v>
      </c>
      <c r="Q98" s="10" t="s">
        <v>1461</v>
      </c>
      <c r="S98">
        <v>0.11</v>
      </c>
      <c r="AB98" t="s">
        <v>371</v>
      </c>
      <c r="AD98">
        <v>5</v>
      </c>
      <c r="AE98">
        <v>2015</v>
      </c>
      <c r="AI98" t="s">
        <v>353</v>
      </c>
      <c r="AK98" t="s">
        <v>355</v>
      </c>
      <c r="AU98" t="s">
        <v>1480</v>
      </c>
      <c r="AV98" t="s">
        <v>1582</v>
      </c>
    </row>
    <row r="99" spans="1:49" hidden="1" x14ac:dyDescent="0.25">
      <c r="A99" t="s">
        <v>541</v>
      </c>
      <c r="B99" t="s">
        <v>139</v>
      </c>
      <c r="C99" t="s">
        <v>542</v>
      </c>
      <c r="E99" t="s">
        <v>138</v>
      </c>
      <c r="H99">
        <v>331880</v>
      </c>
      <c r="I99">
        <v>437</v>
      </c>
      <c r="J99" t="s">
        <v>543</v>
      </c>
      <c r="K99" t="s">
        <v>544</v>
      </c>
      <c r="L99" t="str">
        <f>VLOOKUP(K99,'LOOKUP INTERTIES 2023-11-08'!$B$2:$G$206,6,FALSE)</f>
        <v>Bristol Bay</v>
      </c>
      <c r="M99">
        <v>1</v>
      </c>
      <c r="N99" t="s">
        <v>352</v>
      </c>
      <c r="O99" s="10" t="s">
        <v>1204</v>
      </c>
      <c r="P99" s="10">
        <v>2021</v>
      </c>
      <c r="Q99" s="10" t="s">
        <v>1461</v>
      </c>
      <c r="S99">
        <v>0.15</v>
      </c>
      <c r="AB99" t="s">
        <v>364</v>
      </c>
      <c r="AD99">
        <v>9</v>
      </c>
      <c r="AE99">
        <v>2020</v>
      </c>
      <c r="AI99" t="s">
        <v>353</v>
      </c>
      <c r="AK99" t="s">
        <v>355</v>
      </c>
      <c r="AU99" t="s">
        <v>1480</v>
      </c>
      <c r="AV99" t="s">
        <v>1610</v>
      </c>
    </row>
    <row r="100" spans="1:49" hidden="1" x14ac:dyDescent="0.25">
      <c r="A100" t="s">
        <v>541</v>
      </c>
      <c r="B100" t="s">
        <v>139</v>
      </c>
      <c r="C100" t="s">
        <v>542</v>
      </c>
      <c r="E100" t="s">
        <v>138</v>
      </c>
      <c r="H100">
        <v>331880</v>
      </c>
      <c r="I100">
        <v>437</v>
      </c>
      <c r="J100" t="s">
        <v>543</v>
      </c>
      <c r="K100" t="s">
        <v>544</v>
      </c>
      <c r="L100" t="str">
        <f>VLOOKUP(K100,'LOOKUP INTERTIES 2023-11-08'!$B$2:$G$206,6,FALSE)</f>
        <v>Bristol Bay</v>
      </c>
      <c r="M100">
        <v>4</v>
      </c>
      <c r="N100" t="s">
        <v>352</v>
      </c>
      <c r="O100" s="10" t="s">
        <v>1204</v>
      </c>
      <c r="P100" s="10">
        <v>2021</v>
      </c>
      <c r="Q100" s="10" t="s">
        <v>1461</v>
      </c>
      <c r="S100">
        <v>6.5000000000000002E-2</v>
      </c>
      <c r="AB100" t="s">
        <v>371</v>
      </c>
      <c r="AD100">
        <v>9</v>
      </c>
      <c r="AE100">
        <v>2020</v>
      </c>
      <c r="AI100" t="s">
        <v>353</v>
      </c>
      <c r="AK100" t="s">
        <v>355</v>
      </c>
      <c r="AU100" t="s">
        <v>1480</v>
      </c>
      <c r="AV100" t="s">
        <v>1463</v>
      </c>
    </row>
    <row r="101" spans="1:49" hidden="1" x14ac:dyDescent="0.25">
      <c r="A101" t="s">
        <v>531</v>
      </c>
      <c r="B101" t="s">
        <v>532</v>
      </c>
      <c r="C101" t="s">
        <v>533</v>
      </c>
      <c r="E101" t="s">
        <v>134</v>
      </c>
      <c r="H101">
        <v>331860</v>
      </c>
      <c r="I101">
        <v>297</v>
      </c>
      <c r="J101" t="s">
        <v>534</v>
      </c>
      <c r="K101" t="s">
        <v>535</v>
      </c>
      <c r="L101" t="str">
        <f>VLOOKUP(K101,'LOOKUP INTERTIES 2023-11-08'!$B$2:$G$206,6,FALSE)</f>
        <v>Bristol Bay</v>
      </c>
      <c r="N101" t="s">
        <v>1215</v>
      </c>
      <c r="O101" s="10" t="s">
        <v>1216</v>
      </c>
      <c r="Q101" s="10" t="s">
        <v>191</v>
      </c>
      <c r="S101">
        <v>0.06</v>
      </c>
      <c r="AB101" t="s">
        <v>371</v>
      </c>
      <c r="AE101">
        <v>1949</v>
      </c>
      <c r="AI101" t="s">
        <v>353</v>
      </c>
      <c r="AJ101">
        <v>1</v>
      </c>
      <c r="AK101" t="s">
        <v>385</v>
      </c>
      <c r="AO101">
        <v>0</v>
      </c>
    </row>
    <row r="102" spans="1:49" hidden="1" x14ac:dyDescent="0.25">
      <c r="A102" t="s">
        <v>531</v>
      </c>
      <c r="B102" t="s">
        <v>532</v>
      </c>
      <c r="C102" t="s">
        <v>533</v>
      </c>
      <c r="E102" t="s">
        <v>134</v>
      </c>
      <c r="H102">
        <v>331860</v>
      </c>
      <c r="I102">
        <v>297</v>
      </c>
      <c r="J102" t="s">
        <v>534</v>
      </c>
      <c r="K102" t="s">
        <v>535</v>
      </c>
      <c r="L102" t="str">
        <f>VLOOKUP(K102,'LOOKUP INTERTIES 2023-11-08'!$B$2:$G$206,6,FALSE)</f>
        <v>Bristol Bay</v>
      </c>
      <c r="M102">
        <v>1</v>
      </c>
      <c r="N102" t="s">
        <v>352</v>
      </c>
      <c r="O102" s="10" t="s">
        <v>1204</v>
      </c>
      <c r="P102" s="10">
        <v>2021</v>
      </c>
      <c r="Q102" s="10" t="s">
        <v>1461</v>
      </c>
      <c r="S102">
        <v>0.22900000000000001</v>
      </c>
      <c r="AB102" t="s">
        <v>371</v>
      </c>
      <c r="AI102" t="s">
        <v>353</v>
      </c>
      <c r="AK102" t="s">
        <v>355</v>
      </c>
      <c r="AU102" t="s">
        <v>1480</v>
      </c>
      <c r="AV102" t="s">
        <v>1596</v>
      </c>
    </row>
    <row r="103" spans="1:49" hidden="1" x14ac:dyDescent="0.25">
      <c r="A103" t="s">
        <v>531</v>
      </c>
      <c r="B103" t="s">
        <v>532</v>
      </c>
      <c r="C103" t="s">
        <v>533</v>
      </c>
      <c r="E103" t="s">
        <v>134</v>
      </c>
      <c r="H103">
        <v>331860</v>
      </c>
      <c r="I103">
        <v>297</v>
      </c>
      <c r="J103" t="s">
        <v>534</v>
      </c>
      <c r="K103" t="s">
        <v>535</v>
      </c>
      <c r="L103" t="str">
        <f>VLOOKUP(K103,'LOOKUP INTERTIES 2023-11-08'!$B$2:$G$206,6,FALSE)</f>
        <v>Bristol Bay</v>
      </c>
      <c r="M103">
        <v>2</v>
      </c>
      <c r="N103" t="s">
        <v>352</v>
      </c>
      <c r="O103" s="10" t="s">
        <v>1204</v>
      </c>
      <c r="P103" s="10">
        <v>2021</v>
      </c>
      <c r="Q103" s="10" t="s">
        <v>1461</v>
      </c>
      <c r="S103">
        <v>0.22900000000000001</v>
      </c>
      <c r="AB103" t="s">
        <v>371</v>
      </c>
      <c r="AI103" t="s">
        <v>353</v>
      </c>
      <c r="AK103" t="s">
        <v>355</v>
      </c>
      <c r="AU103" t="s">
        <v>1597</v>
      </c>
      <c r="AV103" t="s">
        <v>1596</v>
      </c>
    </row>
    <row r="104" spans="1:49" hidden="1" x14ac:dyDescent="0.25">
      <c r="A104" t="s">
        <v>531</v>
      </c>
      <c r="B104" t="s">
        <v>532</v>
      </c>
      <c r="C104" t="s">
        <v>533</v>
      </c>
      <c r="E104" t="s">
        <v>134</v>
      </c>
      <c r="H104">
        <v>331860</v>
      </c>
      <c r="I104">
        <v>297</v>
      </c>
      <c r="J104" t="s">
        <v>534</v>
      </c>
      <c r="K104" t="s">
        <v>535</v>
      </c>
      <c r="L104" t="str">
        <f>VLOOKUP(K104,'LOOKUP INTERTIES 2023-11-08'!$B$2:$G$206,6,FALSE)</f>
        <v>Bristol Bay</v>
      </c>
      <c r="M104">
        <v>3</v>
      </c>
      <c r="N104" t="s">
        <v>352</v>
      </c>
      <c r="O104" s="10" t="s">
        <v>1204</v>
      </c>
      <c r="P104" s="10">
        <v>2021</v>
      </c>
      <c r="Q104" s="10" t="s">
        <v>1461</v>
      </c>
      <c r="S104">
        <v>0.11700000000000001</v>
      </c>
      <c r="AB104" t="s">
        <v>371</v>
      </c>
      <c r="AI104" t="s">
        <v>353</v>
      </c>
      <c r="AK104" t="s">
        <v>355</v>
      </c>
      <c r="AU104" t="s">
        <v>1597</v>
      </c>
      <c r="AV104" t="s">
        <v>1598</v>
      </c>
    </row>
    <row r="105" spans="1:49" hidden="1" x14ac:dyDescent="0.25">
      <c r="A105" t="s">
        <v>551</v>
      </c>
      <c r="B105" t="s">
        <v>141</v>
      </c>
      <c r="C105" t="s">
        <v>552</v>
      </c>
      <c r="E105" t="s">
        <v>140</v>
      </c>
      <c r="H105">
        <v>331890</v>
      </c>
      <c r="I105">
        <v>368</v>
      </c>
      <c r="J105" t="s">
        <v>553</v>
      </c>
      <c r="K105" t="s">
        <v>554</v>
      </c>
      <c r="L105" t="str">
        <f>VLOOKUP(K105,'LOOKUP INTERTIES 2023-11-08'!$B$2:$G$206,6,FALSE)</f>
        <v>Copper River/Chugach</v>
      </c>
      <c r="M105">
        <v>1</v>
      </c>
      <c r="N105" t="s">
        <v>352</v>
      </c>
      <c r="O105" s="10" t="s">
        <v>1204</v>
      </c>
      <c r="P105" s="10">
        <v>2021</v>
      </c>
      <c r="Q105" s="10" t="s">
        <v>1461</v>
      </c>
      <c r="S105">
        <v>0.11700000000000001</v>
      </c>
      <c r="AB105" t="s">
        <v>364</v>
      </c>
      <c r="AI105" t="s">
        <v>353</v>
      </c>
      <c r="AK105" t="s">
        <v>355</v>
      </c>
      <c r="AU105" t="s">
        <v>1480</v>
      </c>
      <c r="AV105" t="s">
        <v>1598</v>
      </c>
      <c r="AW105">
        <v>472</v>
      </c>
    </row>
    <row r="106" spans="1:49" hidden="1" x14ac:dyDescent="0.25">
      <c r="A106" t="s">
        <v>551</v>
      </c>
      <c r="B106" t="s">
        <v>141</v>
      </c>
      <c r="C106" t="s">
        <v>552</v>
      </c>
      <c r="E106" t="s">
        <v>140</v>
      </c>
      <c r="H106">
        <v>331890</v>
      </c>
      <c r="I106">
        <v>368</v>
      </c>
      <c r="J106" t="s">
        <v>553</v>
      </c>
      <c r="K106" t="s">
        <v>554</v>
      </c>
      <c r="L106" t="str">
        <f>VLOOKUP(K106,'LOOKUP INTERTIES 2023-11-08'!$B$2:$G$206,6,FALSE)</f>
        <v>Copper River/Chugach</v>
      </c>
      <c r="M106">
        <v>2</v>
      </c>
      <c r="N106" t="s">
        <v>352</v>
      </c>
      <c r="O106" s="10" t="s">
        <v>1204</v>
      </c>
      <c r="P106" s="10">
        <v>2021</v>
      </c>
      <c r="Q106" s="10" t="s">
        <v>1461</v>
      </c>
      <c r="S106">
        <v>0.11700000000000001</v>
      </c>
      <c r="AB106" t="s">
        <v>371</v>
      </c>
      <c r="AI106" t="s">
        <v>353</v>
      </c>
      <c r="AK106" t="s">
        <v>355</v>
      </c>
      <c r="AU106" t="s">
        <v>1480</v>
      </c>
      <c r="AV106" t="s">
        <v>1598</v>
      </c>
    </row>
    <row r="107" spans="1:49" hidden="1" x14ac:dyDescent="0.25">
      <c r="A107" t="s">
        <v>551</v>
      </c>
      <c r="B107" t="s">
        <v>141</v>
      </c>
      <c r="C107" t="s">
        <v>552</v>
      </c>
      <c r="E107" t="s">
        <v>140</v>
      </c>
      <c r="H107">
        <v>331890</v>
      </c>
      <c r="I107">
        <v>368</v>
      </c>
      <c r="J107" t="s">
        <v>553</v>
      </c>
      <c r="K107" t="s">
        <v>554</v>
      </c>
      <c r="L107" t="str">
        <f>VLOOKUP(K107,'LOOKUP INTERTIES 2023-11-08'!$B$2:$G$206,6,FALSE)</f>
        <v>Copper River/Chugach</v>
      </c>
      <c r="M107">
        <v>3</v>
      </c>
      <c r="N107" t="s">
        <v>352</v>
      </c>
      <c r="O107" s="10" t="s">
        <v>1204</v>
      </c>
      <c r="P107" s="10">
        <v>2021</v>
      </c>
      <c r="Q107" s="10" t="s">
        <v>1461</v>
      </c>
      <c r="S107">
        <v>0.11700000000000001</v>
      </c>
      <c r="AB107" t="s">
        <v>371</v>
      </c>
      <c r="AI107" t="s">
        <v>353</v>
      </c>
      <c r="AK107" t="s">
        <v>355</v>
      </c>
      <c r="AU107" t="s">
        <v>1480</v>
      </c>
      <c r="AV107" t="s">
        <v>1604</v>
      </c>
    </row>
    <row r="108" spans="1:49" hidden="1" x14ac:dyDescent="0.25">
      <c r="A108" t="s">
        <v>999</v>
      </c>
      <c r="B108" t="s">
        <v>23</v>
      </c>
      <c r="C108" t="s">
        <v>425</v>
      </c>
      <c r="D108">
        <v>213</v>
      </c>
      <c r="E108" t="s">
        <v>18</v>
      </c>
      <c r="F108">
        <v>65</v>
      </c>
      <c r="G108" t="s">
        <v>1465</v>
      </c>
      <c r="I108">
        <v>1</v>
      </c>
      <c r="J108" t="s">
        <v>426</v>
      </c>
      <c r="K108" t="s">
        <v>427</v>
      </c>
      <c r="L108" t="str">
        <f>VLOOKUP(K108,'LOOKUP INTERTIES 2023-11-08'!$B$2:$G$206,6,FALSE)</f>
        <v>Southeast</v>
      </c>
      <c r="M108" t="s">
        <v>1231</v>
      </c>
      <c r="N108" t="s">
        <v>1215</v>
      </c>
      <c r="O108" s="10" t="s">
        <v>1216</v>
      </c>
      <c r="P108" s="10">
        <v>2021</v>
      </c>
      <c r="Q108" s="10" t="s">
        <v>1458</v>
      </c>
      <c r="R108" t="s">
        <v>1205</v>
      </c>
      <c r="S108">
        <v>8.5</v>
      </c>
      <c r="U108">
        <v>0.8</v>
      </c>
      <c r="V108">
        <v>5.2</v>
      </c>
      <c r="W108">
        <v>5.2</v>
      </c>
      <c r="X108">
        <v>0.5</v>
      </c>
      <c r="Y108" t="s">
        <v>1207</v>
      </c>
      <c r="Z108">
        <v>12</v>
      </c>
      <c r="AA108">
        <v>1984</v>
      </c>
      <c r="AB108" t="s">
        <v>371</v>
      </c>
      <c r="AC108" t="s">
        <v>1206</v>
      </c>
      <c r="AE108">
        <v>1913</v>
      </c>
      <c r="AF108" t="s">
        <v>390</v>
      </c>
      <c r="AG108" t="s">
        <v>390</v>
      </c>
      <c r="AH108" t="s">
        <v>1207</v>
      </c>
      <c r="AI108" t="s">
        <v>353</v>
      </c>
      <c r="AJ108">
        <v>1</v>
      </c>
      <c r="AK108" t="s">
        <v>385</v>
      </c>
      <c r="AL108" t="s">
        <v>354</v>
      </c>
      <c r="AM108" t="s">
        <v>354</v>
      </c>
      <c r="AN108" t="s">
        <v>354</v>
      </c>
      <c r="AO108" t="s">
        <v>390</v>
      </c>
      <c r="AP108" t="s">
        <v>1209</v>
      </c>
      <c r="AQ108" t="s">
        <v>1207</v>
      </c>
      <c r="AR108" t="s">
        <v>354</v>
      </c>
      <c r="AS108" t="s">
        <v>354</v>
      </c>
    </row>
    <row r="109" spans="1:49" hidden="1" x14ac:dyDescent="0.25">
      <c r="A109" t="s">
        <v>466</v>
      </c>
      <c r="B109" t="s">
        <v>143</v>
      </c>
      <c r="C109" t="s">
        <v>467</v>
      </c>
      <c r="D109">
        <v>3522</v>
      </c>
      <c r="E109" t="s">
        <v>142</v>
      </c>
      <c r="F109">
        <v>96</v>
      </c>
      <c r="I109">
        <v>8</v>
      </c>
      <c r="J109" t="s">
        <v>361</v>
      </c>
      <c r="K109" t="s">
        <v>362</v>
      </c>
      <c r="L109" t="str">
        <f>VLOOKUP(K109,'LOOKUP INTERTIES 2023-11-08'!$B$2:$G$206,6,FALSE)</f>
        <v>Railbelt</v>
      </c>
      <c r="M109" t="s">
        <v>1269</v>
      </c>
      <c r="N109" t="s">
        <v>1317</v>
      </c>
      <c r="O109" s="10" t="s">
        <v>1279</v>
      </c>
      <c r="P109" s="10">
        <v>2021</v>
      </c>
      <c r="Q109" s="10" t="s">
        <v>1458</v>
      </c>
      <c r="R109" t="s">
        <v>1205</v>
      </c>
      <c r="S109">
        <v>62</v>
      </c>
      <c r="U109">
        <v>0.9</v>
      </c>
      <c r="V109">
        <v>44</v>
      </c>
      <c r="W109">
        <v>53</v>
      </c>
      <c r="X109">
        <v>10</v>
      </c>
      <c r="Y109" t="s">
        <v>1207</v>
      </c>
      <c r="Z109" t="s">
        <v>390</v>
      </c>
      <c r="AA109" t="s">
        <v>390</v>
      </c>
      <c r="AB109" t="s">
        <v>1411</v>
      </c>
      <c r="AC109" t="s">
        <v>1206</v>
      </c>
      <c r="AD109">
        <v>9</v>
      </c>
      <c r="AE109">
        <v>1982</v>
      </c>
      <c r="AF109">
        <v>4</v>
      </c>
      <c r="AG109">
        <v>2015</v>
      </c>
      <c r="AH109" t="s">
        <v>1207</v>
      </c>
      <c r="AI109" t="s">
        <v>353</v>
      </c>
      <c r="AJ109">
        <v>1</v>
      </c>
      <c r="AK109" t="s">
        <v>365</v>
      </c>
      <c r="AL109" t="s">
        <v>354</v>
      </c>
      <c r="AM109" t="s">
        <v>354</v>
      </c>
      <c r="AN109" t="s">
        <v>354</v>
      </c>
      <c r="AO109" t="s">
        <v>390</v>
      </c>
      <c r="AP109" t="s">
        <v>1241</v>
      </c>
      <c r="AQ109" t="s">
        <v>1207</v>
      </c>
      <c r="AR109" t="s">
        <v>1207</v>
      </c>
      <c r="AS109" t="s">
        <v>1207</v>
      </c>
    </row>
    <row r="110" spans="1:49" hidden="1" x14ac:dyDescent="0.25">
      <c r="A110" t="s">
        <v>466</v>
      </c>
      <c r="B110" t="s">
        <v>143</v>
      </c>
      <c r="C110" t="s">
        <v>467</v>
      </c>
      <c r="D110">
        <v>3522</v>
      </c>
      <c r="E110" t="s">
        <v>142</v>
      </c>
      <c r="F110">
        <v>96</v>
      </c>
      <c r="I110">
        <v>8</v>
      </c>
      <c r="J110" t="s">
        <v>361</v>
      </c>
      <c r="K110" t="s">
        <v>362</v>
      </c>
      <c r="L110" t="str">
        <f>VLOOKUP(K110,'LOOKUP INTERTIES 2023-11-08'!$B$2:$G$206,6,FALSE)</f>
        <v>Railbelt</v>
      </c>
      <c r="M110" t="s">
        <v>1202</v>
      </c>
      <c r="N110" t="s">
        <v>1243</v>
      </c>
      <c r="O110" s="10" t="s">
        <v>1224</v>
      </c>
      <c r="P110" s="10">
        <v>2021</v>
      </c>
      <c r="Q110" s="10" t="s">
        <v>1458</v>
      </c>
      <c r="R110" t="s">
        <v>1205</v>
      </c>
      <c r="S110">
        <v>16</v>
      </c>
      <c r="U110">
        <v>0.85</v>
      </c>
      <c r="V110">
        <v>18.899999999999999</v>
      </c>
      <c r="W110">
        <v>19.600000000000001</v>
      </c>
      <c r="X110">
        <v>1</v>
      </c>
      <c r="Y110" t="s">
        <v>1207</v>
      </c>
      <c r="Z110" t="s">
        <v>390</v>
      </c>
      <c r="AA110" t="s">
        <v>390</v>
      </c>
      <c r="AB110" t="s">
        <v>371</v>
      </c>
      <c r="AC110" t="s">
        <v>1206</v>
      </c>
      <c r="AD110">
        <v>1</v>
      </c>
      <c r="AE110">
        <v>1968</v>
      </c>
      <c r="AF110" t="s">
        <v>390</v>
      </c>
      <c r="AG110" t="s">
        <v>390</v>
      </c>
      <c r="AH110" t="s">
        <v>1207</v>
      </c>
      <c r="AI110" t="s">
        <v>353</v>
      </c>
      <c r="AJ110">
        <v>1</v>
      </c>
      <c r="AK110" t="s">
        <v>365</v>
      </c>
      <c r="AL110" t="s">
        <v>354</v>
      </c>
      <c r="AM110" t="s">
        <v>354</v>
      </c>
      <c r="AN110" t="s">
        <v>354</v>
      </c>
      <c r="AO110" t="s">
        <v>390</v>
      </c>
      <c r="AP110" t="s">
        <v>1218</v>
      </c>
      <c r="AQ110" t="s">
        <v>1207</v>
      </c>
      <c r="AR110" t="s">
        <v>354</v>
      </c>
      <c r="AS110" t="s">
        <v>354</v>
      </c>
    </row>
    <row r="111" spans="1:49" hidden="1" x14ac:dyDescent="0.25">
      <c r="A111" t="s">
        <v>466</v>
      </c>
      <c r="B111" t="s">
        <v>143</v>
      </c>
      <c r="C111" t="s">
        <v>467</v>
      </c>
      <c r="D111">
        <v>3522</v>
      </c>
      <c r="E111" t="s">
        <v>142</v>
      </c>
      <c r="F111">
        <v>96</v>
      </c>
      <c r="I111">
        <v>8</v>
      </c>
      <c r="J111" t="s">
        <v>361</v>
      </c>
      <c r="K111" t="s">
        <v>362</v>
      </c>
      <c r="L111" t="str">
        <f>VLOOKUP(K111,'LOOKUP INTERTIES 2023-11-08'!$B$2:$G$206,6,FALSE)</f>
        <v>Railbelt</v>
      </c>
      <c r="M111" t="s">
        <v>1210</v>
      </c>
      <c r="N111" t="s">
        <v>1243</v>
      </c>
      <c r="O111" s="10" t="s">
        <v>1224</v>
      </c>
      <c r="P111" s="10">
        <v>2021</v>
      </c>
      <c r="Q111" s="10" t="s">
        <v>1458</v>
      </c>
      <c r="R111" t="s">
        <v>1205</v>
      </c>
      <c r="S111">
        <v>16</v>
      </c>
      <c r="U111">
        <v>0.85</v>
      </c>
      <c r="V111">
        <v>18.899999999999999</v>
      </c>
      <c r="W111">
        <v>19.600000000000001</v>
      </c>
      <c r="X111">
        <v>1</v>
      </c>
      <c r="Y111" t="s">
        <v>1207</v>
      </c>
      <c r="Z111" t="s">
        <v>390</v>
      </c>
      <c r="AA111" t="s">
        <v>390</v>
      </c>
      <c r="AB111" t="s">
        <v>364</v>
      </c>
      <c r="AC111" t="s">
        <v>1206</v>
      </c>
      <c r="AD111">
        <v>1</v>
      </c>
      <c r="AE111">
        <v>1968</v>
      </c>
      <c r="AF111" t="s">
        <v>390</v>
      </c>
      <c r="AG111" t="s">
        <v>390</v>
      </c>
      <c r="AH111" t="s">
        <v>1207</v>
      </c>
      <c r="AI111" t="s">
        <v>353</v>
      </c>
      <c r="AJ111">
        <v>1</v>
      </c>
      <c r="AK111" t="s">
        <v>365</v>
      </c>
      <c r="AL111" t="s">
        <v>354</v>
      </c>
      <c r="AM111" t="s">
        <v>354</v>
      </c>
      <c r="AN111" t="s">
        <v>354</v>
      </c>
      <c r="AO111" t="s">
        <v>390</v>
      </c>
      <c r="AP111" t="s">
        <v>1218</v>
      </c>
      <c r="AQ111" t="s">
        <v>1207</v>
      </c>
      <c r="AR111" t="s">
        <v>354</v>
      </c>
      <c r="AS111" t="s">
        <v>354</v>
      </c>
    </row>
    <row r="112" spans="1:49" hidden="1" x14ac:dyDescent="0.25">
      <c r="A112" t="s">
        <v>466</v>
      </c>
      <c r="B112" t="s">
        <v>143</v>
      </c>
      <c r="C112" t="s">
        <v>467</v>
      </c>
      <c r="D112">
        <v>3522</v>
      </c>
      <c r="E112" t="s">
        <v>142</v>
      </c>
      <c r="F112">
        <v>96</v>
      </c>
      <c r="I112">
        <v>8</v>
      </c>
      <c r="J112" t="s">
        <v>361</v>
      </c>
      <c r="K112" t="s">
        <v>362</v>
      </c>
      <c r="L112" t="str">
        <f>VLOOKUP(K112,'LOOKUP INTERTIES 2023-11-08'!$B$2:$G$206,6,FALSE)</f>
        <v>Railbelt</v>
      </c>
      <c r="M112" t="s">
        <v>1211</v>
      </c>
      <c r="N112" t="s">
        <v>1243</v>
      </c>
      <c r="O112" s="10" t="s">
        <v>1224</v>
      </c>
      <c r="P112" s="10">
        <v>2021</v>
      </c>
      <c r="Q112" s="10" t="s">
        <v>1458</v>
      </c>
      <c r="R112" t="s">
        <v>1205</v>
      </c>
      <c r="S112">
        <v>59.1</v>
      </c>
      <c r="U112">
        <v>0.9</v>
      </c>
      <c r="V112">
        <v>58</v>
      </c>
      <c r="W112">
        <v>64.8</v>
      </c>
      <c r="X112">
        <v>2</v>
      </c>
      <c r="Y112" t="s">
        <v>1207</v>
      </c>
      <c r="Z112" t="s">
        <v>390</v>
      </c>
      <c r="AA112" t="s">
        <v>390</v>
      </c>
      <c r="AB112" t="s">
        <v>371</v>
      </c>
      <c r="AC112" t="s">
        <v>1206</v>
      </c>
      <c r="AD112">
        <v>5</v>
      </c>
      <c r="AE112">
        <v>1972</v>
      </c>
      <c r="AF112" t="s">
        <v>390</v>
      </c>
      <c r="AG112" t="s">
        <v>390</v>
      </c>
      <c r="AH112" t="s">
        <v>1207</v>
      </c>
      <c r="AI112" t="s">
        <v>353</v>
      </c>
      <c r="AJ112">
        <v>1</v>
      </c>
      <c r="AK112" t="s">
        <v>365</v>
      </c>
      <c r="AL112" t="s">
        <v>354</v>
      </c>
      <c r="AM112" t="s">
        <v>354</v>
      </c>
      <c r="AN112" t="s">
        <v>354</v>
      </c>
      <c r="AO112" t="s">
        <v>390</v>
      </c>
      <c r="AP112" t="s">
        <v>1218</v>
      </c>
      <c r="AQ112" t="s">
        <v>1207</v>
      </c>
      <c r="AR112" t="s">
        <v>354</v>
      </c>
      <c r="AS112" t="s">
        <v>354</v>
      </c>
    </row>
    <row r="113" spans="1:48" hidden="1" x14ac:dyDescent="0.25">
      <c r="A113" t="s">
        <v>466</v>
      </c>
      <c r="B113" t="s">
        <v>143</v>
      </c>
      <c r="C113" t="s">
        <v>467</v>
      </c>
      <c r="D113">
        <v>3522</v>
      </c>
      <c r="E113" t="s">
        <v>142</v>
      </c>
      <c r="F113">
        <v>96</v>
      </c>
      <c r="I113">
        <v>8</v>
      </c>
      <c r="J113" t="s">
        <v>361</v>
      </c>
      <c r="K113" t="s">
        <v>362</v>
      </c>
      <c r="L113" t="str">
        <f>VLOOKUP(K113,'LOOKUP INTERTIES 2023-11-08'!$B$2:$G$206,6,FALSE)</f>
        <v>Railbelt</v>
      </c>
      <c r="M113" t="s">
        <v>1212</v>
      </c>
      <c r="N113" t="s">
        <v>1243</v>
      </c>
      <c r="O113" s="10" t="s">
        <v>1224</v>
      </c>
      <c r="P113" s="10">
        <v>2021</v>
      </c>
      <c r="Q113" s="10" t="s">
        <v>1458</v>
      </c>
      <c r="R113" t="s">
        <v>1205</v>
      </c>
      <c r="S113">
        <v>68.3</v>
      </c>
      <c r="U113">
        <v>0.9</v>
      </c>
      <c r="V113">
        <v>61.4</v>
      </c>
      <c r="W113">
        <v>68.7</v>
      </c>
      <c r="X113">
        <v>2</v>
      </c>
      <c r="Y113" t="s">
        <v>1207</v>
      </c>
      <c r="Z113" t="s">
        <v>390</v>
      </c>
      <c r="AA113" t="s">
        <v>390</v>
      </c>
      <c r="AB113" t="s">
        <v>371</v>
      </c>
      <c r="AC113" t="s">
        <v>1206</v>
      </c>
      <c r="AD113">
        <v>10</v>
      </c>
      <c r="AE113">
        <v>1975</v>
      </c>
      <c r="AF113" t="s">
        <v>390</v>
      </c>
      <c r="AG113" t="s">
        <v>390</v>
      </c>
      <c r="AH113" t="s">
        <v>1207</v>
      </c>
      <c r="AI113" t="s">
        <v>353</v>
      </c>
      <c r="AJ113">
        <v>1</v>
      </c>
      <c r="AK113" t="s">
        <v>365</v>
      </c>
      <c r="AL113" t="s">
        <v>354</v>
      </c>
      <c r="AM113" t="s">
        <v>354</v>
      </c>
      <c r="AN113" t="s">
        <v>354</v>
      </c>
      <c r="AO113" t="s">
        <v>390</v>
      </c>
      <c r="AP113" t="s">
        <v>1218</v>
      </c>
      <c r="AQ113" t="s">
        <v>1207</v>
      </c>
      <c r="AR113" t="s">
        <v>1207</v>
      </c>
      <c r="AS113" t="s">
        <v>1207</v>
      </c>
    </row>
    <row r="114" spans="1:48" hidden="1" x14ac:dyDescent="0.25">
      <c r="A114" t="s">
        <v>466</v>
      </c>
      <c r="B114" t="s">
        <v>143</v>
      </c>
      <c r="C114" t="s">
        <v>467</v>
      </c>
      <c r="D114">
        <v>3522</v>
      </c>
      <c r="E114" t="s">
        <v>142</v>
      </c>
      <c r="F114">
        <v>96</v>
      </c>
      <c r="I114">
        <v>8</v>
      </c>
      <c r="J114" t="s">
        <v>361</v>
      </c>
      <c r="K114" t="s">
        <v>362</v>
      </c>
      <c r="L114" t="str">
        <f>VLOOKUP(K114,'LOOKUP INTERTIES 2023-11-08'!$B$2:$G$206,6,FALSE)</f>
        <v>Railbelt</v>
      </c>
      <c r="M114" t="s">
        <v>1217</v>
      </c>
      <c r="N114" t="s">
        <v>1243</v>
      </c>
      <c r="O114" s="10" t="s">
        <v>1224</v>
      </c>
      <c r="P114" s="10">
        <v>2021</v>
      </c>
      <c r="Q114" s="10" t="s">
        <v>1458</v>
      </c>
      <c r="R114" t="s">
        <v>1205</v>
      </c>
      <c r="S114">
        <v>76.5</v>
      </c>
      <c r="U114">
        <v>0.9</v>
      </c>
      <c r="V114">
        <v>72.599999999999994</v>
      </c>
      <c r="W114">
        <v>79.2</v>
      </c>
      <c r="X114">
        <v>2</v>
      </c>
      <c r="Y114" t="s">
        <v>1207</v>
      </c>
      <c r="Z114" t="s">
        <v>390</v>
      </c>
      <c r="AA114" t="s">
        <v>390</v>
      </c>
      <c r="AB114" t="s">
        <v>364</v>
      </c>
      <c r="AC114" t="s">
        <v>1206</v>
      </c>
      <c r="AD114">
        <v>5</v>
      </c>
      <c r="AE114">
        <v>1976</v>
      </c>
      <c r="AF114" t="s">
        <v>390</v>
      </c>
      <c r="AG114" t="s">
        <v>390</v>
      </c>
      <c r="AH114" t="s">
        <v>1207</v>
      </c>
      <c r="AI114" t="s">
        <v>353</v>
      </c>
      <c r="AJ114">
        <v>1</v>
      </c>
      <c r="AK114" t="s">
        <v>365</v>
      </c>
      <c r="AL114" t="s">
        <v>354</v>
      </c>
      <c r="AM114" t="s">
        <v>354</v>
      </c>
      <c r="AN114" t="s">
        <v>354</v>
      </c>
      <c r="AO114" t="s">
        <v>390</v>
      </c>
      <c r="AP114" t="s">
        <v>1218</v>
      </c>
      <c r="AQ114" t="s">
        <v>1207</v>
      </c>
      <c r="AR114" t="s">
        <v>1207</v>
      </c>
      <c r="AS114" t="s">
        <v>354</v>
      </c>
    </row>
    <row r="115" spans="1:48" hidden="1" x14ac:dyDescent="0.25">
      <c r="A115" t="s">
        <v>466</v>
      </c>
      <c r="B115" t="s">
        <v>143</v>
      </c>
      <c r="C115" t="s">
        <v>467</v>
      </c>
      <c r="D115">
        <v>3522</v>
      </c>
      <c r="E115" t="s">
        <v>142</v>
      </c>
      <c r="F115">
        <v>96</v>
      </c>
      <c r="I115">
        <v>8</v>
      </c>
      <c r="J115" t="s">
        <v>361</v>
      </c>
      <c r="K115" t="s">
        <v>362</v>
      </c>
      <c r="L115" t="str">
        <f>VLOOKUP(K115,'LOOKUP INTERTIES 2023-11-08'!$B$2:$G$206,6,FALSE)</f>
        <v>Railbelt</v>
      </c>
      <c r="M115" t="s">
        <v>1225</v>
      </c>
      <c r="N115" t="s">
        <v>1243</v>
      </c>
      <c r="O115" s="10" t="s">
        <v>1224</v>
      </c>
      <c r="P115" s="10">
        <v>2021</v>
      </c>
      <c r="Q115" s="10" t="s">
        <v>1458</v>
      </c>
      <c r="R115" t="s">
        <v>1205</v>
      </c>
      <c r="S115">
        <v>76.5</v>
      </c>
      <c r="U115">
        <v>0.9</v>
      </c>
      <c r="V115">
        <v>70.599999999999994</v>
      </c>
      <c r="W115">
        <v>80.099999999999994</v>
      </c>
      <c r="X115">
        <v>2</v>
      </c>
      <c r="Y115" t="s">
        <v>1207</v>
      </c>
      <c r="Z115" t="s">
        <v>390</v>
      </c>
      <c r="AA115" t="s">
        <v>390</v>
      </c>
      <c r="AB115" t="s">
        <v>371</v>
      </c>
      <c r="AC115" t="s">
        <v>1206</v>
      </c>
      <c r="AD115">
        <v>12</v>
      </c>
      <c r="AE115">
        <v>1978</v>
      </c>
      <c r="AF115" t="s">
        <v>390</v>
      </c>
      <c r="AG115" t="s">
        <v>390</v>
      </c>
      <c r="AH115" t="s">
        <v>1207</v>
      </c>
      <c r="AI115" t="s">
        <v>353</v>
      </c>
      <c r="AJ115">
        <v>1</v>
      </c>
      <c r="AK115" t="s">
        <v>365</v>
      </c>
      <c r="AL115" t="s">
        <v>354</v>
      </c>
      <c r="AM115" t="s">
        <v>1264</v>
      </c>
      <c r="AN115" t="s">
        <v>354</v>
      </c>
      <c r="AO115" t="s">
        <v>390</v>
      </c>
      <c r="AP115" t="s">
        <v>1218</v>
      </c>
      <c r="AQ115" t="s">
        <v>1207</v>
      </c>
      <c r="AR115" t="s">
        <v>1207</v>
      </c>
      <c r="AS115" t="s">
        <v>1207</v>
      </c>
    </row>
    <row r="116" spans="1:48" hidden="1" x14ac:dyDescent="0.25">
      <c r="A116" t="s">
        <v>574</v>
      </c>
      <c r="B116" t="s">
        <v>144</v>
      </c>
      <c r="C116" t="s">
        <v>467</v>
      </c>
      <c r="D116">
        <v>3522</v>
      </c>
      <c r="E116" t="s">
        <v>142</v>
      </c>
      <c r="F116">
        <v>6291</v>
      </c>
      <c r="G116" t="s">
        <v>1509</v>
      </c>
      <c r="I116">
        <v>8</v>
      </c>
      <c r="J116" t="s">
        <v>361</v>
      </c>
      <c r="K116" t="s">
        <v>362</v>
      </c>
      <c r="L116" t="str">
        <f>VLOOKUP(K116,'LOOKUP INTERTIES 2023-11-08'!$B$2:$G$206,6,FALSE)</f>
        <v>Railbelt</v>
      </c>
      <c r="M116" t="s">
        <v>1202</v>
      </c>
      <c r="N116" t="s">
        <v>1215</v>
      </c>
      <c r="O116" s="10" t="s">
        <v>1216</v>
      </c>
      <c r="P116" s="10">
        <v>2021</v>
      </c>
      <c r="Q116" s="10" t="s">
        <v>1458</v>
      </c>
      <c r="R116" t="s">
        <v>1205</v>
      </c>
      <c r="S116">
        <v>9.6999999999999993</v>
      </c>
      <c r="U116">
        <v>0.85</v>
      </c>
      <c r="V116">
        <v>9.6999999999999993</v>
      </c>
      <c r="W116">
        <v>9.6999999999999993</v>
      </c>
      <c r="X116">
        <v>6.5</v>
      </c>
      <c r="Y116" t="s">
        <v>1207</v>
      </c>
      <c r="Z116">
        <v>8</v>
      </c>
      <c r="AA116">
        <v>2015</v>
      </c>
      <c r="AB116" t="s">
        <v>371</v>
      </c>
      <c r="AC116" t="s">
        <v>1206</v>
      </c>
      <c r="AD116">
        <v>5</v>
      </c>
      <c r="AE116">
        <v>1961</v>
      </c>
      <c r="AF116" t="s">
        <v>390</v>
      </c>
      <c r="AG116" t="s">
        <v>390</v>
      </c>
      <c r="AH116" t="s">
        <v>1207</v>
      </c>
      <c r="AI116" t="s">
        <v>353</v>
      </c>
      <c r="AJ116">
        <v>1</v>
      </c>
      <c r="AK116" t="s">
        <v>385</v>
      </c>
      <c r="AL116" t="s">
        <v>354</v>
      </c>
      <c r="AM116" t="s">
        <v>354</v>
      </c>
      <c r="AN116" t="s">
        <v>354</v>
      </c>
      <c r="AO116" t="s">
        <v>390</v>
      </c>
      <c r="AP116" t="s">
        <v>1218</v>
      </c>
      <c r="AQ116" t="s">
        <v>354</v>
      </c>
      <c r="AR116" t="s">
        <v>354</v>
      </c>
      <c r="AS116" t="s">
        <v>354</v>
      </c>
    </row>
    <row r="117" spans="1:48" hidden="1" x14ac:dyDescent="0.25">
      <c r="A117" t="s">
        <v>574</v>
      </c>
      <c r="B117" t="s">
        <v>144</v>
      </c>
      <c r="C117" t="s">
        <v>467</v>
      </c>
      <c r="D117">
        <v>3522</v>
      </c>
      <c r="E117" t="s">
        <v>142</v>
      </c>
      <c r="F117">
        <v>6291</v>
      </c>
      <c r="G117" t="s">
        <v>1509</v>
      </c>
      <c r="I117">
        <v>8</v>
      </c>
      <c r="J117" t="s">
        <v>361</v>
      </c>
      <c r="K117" t="s">
        <v>362</v>
      </c>
      <c r="L117" t="str">
        <f>VLOOKUP(K117,'LOOKUP INTERTIES 2023-11-08'!$B$2:$G$206,6,FALSE)</f>
        <v>Railbelt</v>
      </c>
      <c r="M117" t="s">
        <v>1210</v>
      </c>
      <c r="N117" t="s">
        <v>1215</v>
      </c>
      <c r="O117" s="10" t="s">
        <v>1216</v>
      </c>
      <c r="P117" s="10">
        <v>2021</v>
      </c>
      <c r="Q117" s="10" t="s">
        <v>1458</v>
      </c>
      <c r="R117" t="s">
        <v>1205</v>
      </c>
      <c r="S117">
        <v>9.6999999999999993</v>
      </c>
      <c r="U117">
        <v>0.85</v>
      </c>
      <c r="V117">
        <v>9.6999999999999993</v>
      </c>
      <c r="W117">
        <v>9.6999999999999993</v>
      </c>
      <c r="X117">
        <v>6.5</v>
      </c>
      <c r="Y117" t="s">
        <v>1207</v>
      </c>
      <c r="Z117">
        <v>8</v>
      </c>
      <c r="AA117">
        <v>2015</v>
      </c>
      <c r="AB117" t="s">
        <v>371</v>
      </c>
      <c r="AC117" t="s">
        <v>1206</v>
      </c>
      <c r="AD117">
        <v>5</v>
      </c>
      <c r="AE117">
        <v>1961</v>
      </c>
      <c r="AF117" t="s">
        <v>390</v>
      </c>
      <c r="AG117" t="s">
        <v>390</v>
      </c>
      <c r="AH117" t="s">
        <v>1207</v>
      </c>
      <c r="AI117" t="s">
        <v>353</v>
      </c>
      <c r="AJ117">
        <v>1</v>
      </c>
      <c r="AK117" t="s">
        <v>385</v>
      </c>
      <c r="AL117" t="s">
        <v>354</v>
      </c>
      <c r="AM117" t="s">
        <v>354</v>
      </c>
      <c r="AN117" t="s">
        <v>354</v>
      </c>
      <c r="AO117" t="s">
        <v>390</v>
      </c>
      <c r="AP117" t="s">
        <v>1218</v>
      </c>
      <c r="AQ117" t="s">
        <v>354</v>
      </c>
      <c r="AR117" t="s">
        <v>354</v>
      </c>
      <c r="AS117" t="s">
        <v>354</v>
      </c>
    </row>
    <row r="118" spans="1:48" hidden="1" x14ac:dyDescent="0.25">
      <c r="A118" t="s">
        <v>722</v>
      </c>
      <c r="B118" t="s">
        <v>145</v>
      </c>
      <c r="C118" t="s">
        <v>467</v>
      </c>
      <c r="D118">
        <v>3522</v>
      </c>
      <c r="E118" t="s">
        <v>142</v>
      </c>
      <c r="F118">
        <v>6293</v>
      </c>
      <c r="I118">
        <v>8</v>
      </c>
      <c r="J118" t="s">
        <v>361</v>
      </c>
      <c r="K118" t="s">
        <v>362</v>
      </c>
      <c r="L118" t="str">
        <f>VLOOKUP(K118,'LOOKUP INTERTIES 2023-11-08'!$B$2:$G$206,6,FALSE)</f>
        <v>Railbelt</v>
      </c>
      <c r="M118" t="s">
        <v>1202</v>
      </c>
      <c r="N118" t="s">
        <v>1243</v>
      </c>
      <c r="O118" s="10" t="s">
        <v>1224</v>
      </c>
      <c r="P118" s="10">
        <v>2021</v>
      </c>
      <c r="Q118" s="10" t="s">
        <v>1458</v>
      </c>
      <c r="R118" t="s">
        <v>1205</v>
      </c>
      <c r="S118">
        <v>15</v>
      </c>
      <c r="U118">
        <v>0.85</v>
      </c>
      <c r="V118">
        <v>12.6</v>
      </c>
      <c r="W118">
        <v>14.1</v>
      </c>
      <c r="X118">
        <v>1</v>
      </c>
      <c r="Y118" t="s">
        <v>1207</v>
      </c>
      <c r="Z118" t="s">
        <v>390</v>
      </c>
      <c r="AA118" t="s">
        <v>390</v>
      </c>
      <c r="AB118" t="s">
        <v>364</v>
      </c>
      <c r="AC118" t="s">
        <v>1206</v>
      </c>
      <c r="AD118">
        <v>12</v>
      </c>
      <c r="AE118">
        <v>1964</v>
      </c>
      <c r="AF118" t="s">
        <v>390</v>
      </c>
      <c r="AG118" t="s">
        <v>390</v>
      </c>
      <c r="AH118" t="s">
        <v>1207</v>
      </c>
      <c r="AI118" t="s">
        <v>353</v>
      </c>
      <c r="AJ118">
        <v>1</v>
      </c>
      <c r="AK118" t="s">
        <v>365</v>
      </c>
      <c r="AL118" t="s">
        <v>354</v>
      </c>
      <c r="AM118" t="s">
        <v>354</v>
      </c>
      <c r="AN118" t="s">
        <v>354</v>
      </c>
      <c r="AO118" t="s">
        <v>390</v>
      </c>
      <c r="AP118" t="s">
        <v>1218</v>
      </c>
      <c r="AQ118" t="s">
        <v>1207</v>
      </c>
      <c r="AR118" t="s">
        <v>354</v>
      </c>
      <c r="AS118" t="s">
        <v>354</v>
      </c>
    </row>
    <row r="119" spans="1:48" hidden="1" x14ac:dyDescent="0.25">
      <c r="A119" t="s">
        <v>722</v>
      </c>
      <c r="B119" t="s">
        <v>145</v>
      </c>
      <c r="C119" t="s">
        <v>467</v>
      </c>
      <c r="D119">
        <v>3522</v>
      </c>
      <c r="E119" t="s">
        <v>142</v>
      </c>
      <c r="F119">
        <v>6293</v>
      </c>
      <c r="I119">
        <v>8</v>
      </c>
      <c r="J119" t="s">
        <v>361</v>
      </c>
      <c r="K119" t="s">
        <v>362</v>
      </c>
      <c r="L119" t="str">
        <f>VLOOKUP(K119,'LOOKUP INTERTIES 2023-11-08'!$B$2:$G$206,6,FALSE)</f>
        <v>Railbelt</v>
      </c>
      <c r="M119" t="s">
        <v>1210</v>
      </c>
      <c r="N119" t="s">
        <v>1243</v>
      </c>
      <c r="O119" s="10" t="s">
        <v>1224</v>
      </c>
      <c r="P119" s="10">
        <v>2021</v>
      </c>
      <c r="Q119" s="10" t="s">
        <v>1458</v>
      </c>
      <c r="R119" t="s">
        <v>1205</v>
      </c>
      <c r="S119">
        <v>15</v>
      </c>
      <c r="U119">
        <v>0.85</v>
      </c>
      <c r="V119">
        <v>12.6</v>
      </c>
      <c r="W119">
        <v>14.1</v>
      </c>
      <c r="X119">
        <v>1</v>
      </c>
      <c r="Y119" t="s">
        <v>1207</v>
      </c>
      <c r="Z119" t="s">
        <v>390</v>
      </c>
      <c r="AA119" t="s">
        <v>390</v>
      </c>
      <c r="AB119" t="s">
        <v>1411</v>
      </c>
      <c r="AC119" t="s">
        <v>1206</v>
      </c>
      <c r="AD119">
        <v>11</v>
      </c>
      <c r="AE119">
        <v>1965</v>
      </c>
      <c r="AF119">
        <v>8</v>
      </c>
      <c r="AG119">
        <v>2020</v>
      </c>
      <c r="AH119" t="s">
        <v>1207</v>
      </c>
      <c r="AI119" t="s">
        <v>353</v>
      </c>
      <c r="AJ119">
        <v>1</v>
      </c>
      <c r="AK119" t="s">
        <v>365</v>
      </c>
      <c r="AL119" t="s">
        <v>354</v>
      </c>
      <c r="AM119" t="s">
        <v>354</v>
      </c>
      <c r="AN119" t="s">
        <v>354</v>
      </c>
      <c r="AO119" t="s">
        <v>390</v>
      </c>
      <c r="AP119" t="s">
        <v>1218</v>
      </c>
      <c r="AQ119" t="s">
        <v>1207</v>
      </c>
      <c r="AR119" t="s">
        <v>354</v>
      </c>
      <c r="AS119" t="s">
        <v>354</v>
      </c>
    </row>
    <row r="120" spans="1:48" hidden="1" x14ac:dyDescent="0.25">
      <c r="A120" t="s">
        <v>722</v>
      </c>
      <c r="B120" t="s">
        <v>145</v>
      </c>
      <c r="C120" t="s">
        <v>467</v>
      </c>
      <c r="D120">
        <v>3522</v>
      </c>
      <c r="E120" t="s">
        <v>142</v>
      </c>
      <c r="F120">
        <v>6293</v>
      </c>
      <c r="I120">
        <v>8</v>
      </c>
      <c r="J120" t="s">
        <v>361</v>
      </c>
      <c r="K120" t="s">
        <v>362</v>
      </c>
      <c r="L120" t="str">
        <f>VLOOKUP(K120,'LOOKUP INTERTIES 2023-11-08'!$B$2:$G$206,6,FALSE)</f>
        <v>Railbelt</v>
      </c>
      <c r="M120" t="s">
        <v>1211</v>
      </c>
      <c r="N120" t="s">
        <v>1243</v>
      </c>
      <c r="O120" s="10" t="s">
        <v>1224</v>
      </c>
      <c r="P120" s="10">
        <v>2021</v>
      </c>
      <c r="Q120" s="10" t="s">
        <v>1458</v>
      </c>
      <c r="R120" t="s">
        <v>1205</v>
      </c>
      <c r="S120">
        <v>16.3</v>
      </c>
      <c r="U120">
        <v>0.85</v>
      </c>
      <c r="V120">
        <v>16.7</v>
      </c>
      <c r="W120">
        <v>18.5</v>
      </c>
      <c r="X120">
        <v>2</v>
      </c>
      <c r="Y120" t="s">
        <v>1207</v>
      </c>
      <c r="Z120" t="s">
        <v>390</v>
      </c>
      <c r="AA120" t="s">
        <v>390</v>
      </c>
      <c r="AB120" t="s">
        <v>1411</v>
      </c>
      <c r="AC120" t="s">
        <v>1206</v>
      </c>
      <c r="AD120">
        <v>11</v>
      </c>
      <c r="AE120">
        <v>1969</v>
      </c>
      <c r="AF120">
        <v>8</v>
      </c>
      <c r="AG120">
        <v>2015</v>
      </c>
      <c r="AH120" t="s">
        <v>1207</v>
      </c>
      <c r="AI120" t="s">
        <v>353</v>
      </c>
      <c r="AJ120">
        <v>1</v>
      </c>
      <c r="AK120" t="s">
        <v>365</v>
      </c>
      <c r="AL120" t="s">
        <v>354</v>
      </c>
      <c r="AM120" t="s">
        <v>354</v>
      </c>
      <c r="AN120" t="s">
        <v>354</v>
      </c>
      <c r="AO120" t="s">
        <v>390</v>
      </c>
      <c r="AP120" t="s">
        <v>1218</v>
      </c>
      <c r="AQ120" t="s">
        <v>1207</v>
      </c>
      <c r="AR120" t="s">
        <v>354</v>
      </c>
      <c r="AS120" t="s">
        <v>354</v>
      </c>
    </row>
    <row r="121" spans="1:48" hidden="1" x14ac:dyDescent="0.25">
      <c r="A121" t="s">
        <v>1046</v>
      </c>
      <c r="B121" t="s">
        <v>146</v>
      </c>
      <c r="C121" t="s">
        <v>467</v>
      </c>
      <c r="D121">
        <v>3522</v>
      </c>
      <c r="E121" t="s">
        <v>142</v>
      </c>
      <c r="F121">
        <v>57036</v>
      </c>
      <c r="I121">
        <v>8</v>
      </c>
      <c r="J121" t="s">
        <v>361</v>
      </c>
      <c r="K121" t="s">
        <v>362</v>
      </c>
      <c r="L121" t="str">
        <f>VLOOKUP(K121,'LOOKUP INTERTIES 2023-11-08'!$B$2:$G$206,6,FALSE)</f>
        <v>Railbelt</v>
      </c>
      <c r="M121" t="s">
        <v>1232</v>
      </c>
      <c r="N121" t="s">
        <v>1317</v>
      </c>
      <c r="O121" s="10" t="s">
        <v>1279</v>
      </c>
      <c r="P121" s="10">
        <v>2021</v>
      </c>
      <c r="Q121" s="10" t="s">
        <v>1458</v>
      </c>
      <c r="R121" t="s">
        <v>1245</v>
      </c>
      <c r="S121">
        <v>57.5</v>
      </c>
      <c r="U121">
        <v>0.85</v>
      </c>
      <c r="V121">
        <v>50.3</v>
      </c>
      <c r="W121">
        <v>57</v>
      </c>
      <c r="X121">
        <v>5</v>
      </c>
      <c r="Y121" t="s">
        <v>1207</v>
      </c>
      <c r="Z121" t="s">
        <v>390</v>
      </c>
      <c r="AA121" t="s">
        <v>390</v>
      </c>
      <c r="AB121" t="s">
        <v>371</v>
      </c>
      <c r="AC121" t="s">
        <v>1206</v>
      </c>
      <c r="AD121">
        <v>1</v>
      </c>
      <c r="AE121">
        <v>2013</v>
      </c>
      <c r="AF121" t="s">
        <v>390</v>
      </c>
      <c r="AG121" t="s">
        <v>390</v>
      </c>
      <c r="AH121" t="s">
        <v>1207</v>
      </c>
      <c r="AI121" t="s">
        <v>353</v>
      </c>
      <c r="AJ121">
        <v>1</v>
      </c>
      <c r="AK121" t="s">
        <v>365</v>
      </c>
      <c r="AL121" t="s">
        <v>354</v>
      </c>
      <c r="AM121" t="s">
        <v>354</v>
      </c>
      <c r="AN121" t="s">
        <v>354</v>
      </c>
      <c r="AO121" t="s">
        <v>390</v>
      </c>
      <c r="AP121" t="s">
        <v>1241</v>
      </c>
      <c r="AQ121" t="s">
        <v>1207</v>
      </c>
      <c r="AR121" t="s">
        <v>354</v>
      </c>
      <c r="AS121" t="s">
        <v>354</v>
      </c>
    </row>
    <row r="122" spans="1:48" hidden="1" x14ac:dyDescent="0.25">
      <c r="A122" t="s">
        <v>1046</v>
      </c>
      <c r="B122" t="s">
        <v>146</v>
      </c>
      <c r="C122" t="s">
        <v>467</v>
      </c>
      <c r="D122">
        <v>3522</v>
      </c>
      <c r="E122" t="s">
        <v>142</v>
      </c>
      <c r="F122">
        <v>57036</v>
      </c>
      <c r="I122">
        <v>8</v>
      </c>
      <c r="J122" t="s">
        <v>361</v>
      </c>
      <c r="K122" t="s">
        <v>362</v>
      </c>
      <c r="L122" t="str">
        <f>VLOOKUP(K122,'LOOKUP INTERTIES 2023-11-08'!$B$2:$G$206,6,FALSE)</f>
        <v>Railbelt</v>
      </c>
      <c r="M122" t="s">
        <v>1202</v>
      </c>
      <c r="N122" t="s">
        <v>1317</v>
      </c>
      <c r="O122" s="10" t="s">
        <v>1277</v>
      </c>
      <c r="P122" s="10">
        <v>2021</v>
      </c>
      <c r="Q122" s="10" t="s">
        <v>1458</v>
      </c>
      <c r="R122" t="s">
        <v>1245</v>
      </c>
      <c r="S122">
        <v>48.8</v>
      </c>
      <c r="U122">
        <v>0.85</v>
      </c>
      <c r="V122">
        <v>39.799999999999997</v>
      </c>
      <c r="W122">
        <v>48.8</v>
      </c>
      <c r="X122">
        <v>5</v>
      </c>
      <c r="Y122" t="s">
        <v>1207</v>
      </c>
      <c r="Z122" t="s">
        <v>390</v>
      </c>
      <c r="AA122" t="s">
        <v>390</v>
      </c>
      <c r="AB122" t="s">
        <v>371</v>
      </c>
      <c r="AC122" t="s">
        <v>1206</v>
      </c>
      <c r="AD122">
        <v>1</v>
      </c>
      <c r="AE122">
        <v>2013</v>
      </c>
      <c r="AF122" t="s">
        <v>390</v>
      </c>
      <c r="AG122" t="s">
        <v>390</v>
      </c>
      <c r="AH122" t="s">
        <v>1207</v>
      </c>
      <c r="AI122" t="s">
        <v>353</v>
      </c>
      <c r="AJ122">
        <v>1</v>
      </c>
      <c r="AK122" t="s">
        <v>365</v>
      </c>
      <c r="AL122" t="s">
        <v>354</v>
      </c>
      <c r="AM122" t="s">
        <v>354</v>
      </c>
      <c r="AN122" t="s">
        <v>354</v>
      </c>
      <c r="AO122" t="s">
        <v>390</v>
      </c>
      <c r="AP122" t="s">
        <v>1209</v>
      </c>
      <c r="AQ122" t="s">
        <v>1207</v>
      </c>
      <c r="AR122" t="s">
        <v>354</v>
      </c>
      <c r="AS122" t="s">
        <v>354</v>
      </c>
    </row>
    <row r="123" spans="1:48" hidden="1" x14ac:dyDescent="0.25">
      <c r="A123" t="s">
        <v>1046</v>
      </c>
      <c r="B123" t="s">
        <v>146</v>
      </c>
      <c r="C123" t="s">
        <v>467</v>
      </c>
      <c r="D123">
        <v>3522</v>
      </c>
      <c r="E123" t="s">
        <v>142</v>
      </c>
      <c r="F123">
        <v>57036</v>
      </c>
      <c r="I123">
        <v>8</v>
      </c>
      <c r="J123" t="s">
        <v>361</v>
      </c>
      <c r="K123" t="s">
        <v>362</v>
      </c>
      <c r="L123" t="str">
        <f>VLOOKUP(K123,'LOOKUP INTERTIES 2023-11-08'!$B$2:$G$206,6,FALSE)</f>
        <v>Railbelt</v>
      </c>
      <c r="M123" t="s">
        <v>1210</v>
      </c>
      <c r="N123" t="s">
        <v>1317</v>
      </c>
      <c r="O123" s="10" t="s">
        <v>1277</v>
      </c>
      <c r="P123" s="10">
        <v>2021</v>
      </c>
      <c r="Q123" s="10" t="s">
        <v>1458</v>
      </c>
      <c r="R123" t="s">
        <v>1245</v>
      </c>
      <c r="S123">
        <v>48.8</v>
      </c>
      <c r="U123">
        <v>0.85</v>
      </c>
      <c r="V123">
        <v>39.799999999999997</v>
      </c>
      <c r="W123">
        <v>48.8</v>
      </c>
      <c r="X123">
        <v>5</v>
      </c>
      <c r="Y123" t="s">
        <v>1207</v>
      </c>
      <c r="Z123" t="s">
        <v>390</v>
      </c>
      <c r="AA123" t="s">
        <v>390</v>
      </c>
      <c r="AB123" t="s">
        <v>371</v>
      </c>
      <c r="AC123" t="s">
        <v>1206</v>
      </c>
      <c r="AD123">
        <v>1</v>
      </c>
      <c r="AE123">
        <v>2013</v>
      </c>
      <c r="AF123" t="s">
        <v>390</v>
      </c>
      <c r="AG123" t="s">
        <v>390</v>
      </c>
      <c r="AH123" t="s">
        <v>1207</v>
      </c>
      <c r="AI123" t="s">
        <v>353</v>
      </c>
      <c r="AJ123">
        <v>1</v>
      </c>
      <c r="AK123" t="s">
        <v>365</v>
      </c>
      <c r="AL123" t="s">
        <v>354</v>
      </c>
      <c r="AM123" t="s">
        <v>354</v>
      </c>
      <c r="AN123" t="s">
        <v>354</v>
      </c>
      <c r="AO123" t="s">
        <v>390</v>
      </c>
      <c r="AP123" t="s">
        <v>1209</v>
      </c>
      <c r="AQ123" t="s">
        <v>1207</v>
      </c>
      <c r="AR123" t="s">
        <v>354</v>
      </c>
      <c r="AS123" t="s">
        <v>354</v>
      </c>
    </row>
    <row r="124" spans="1:48" hidden="1" x14ac:dyDescent="0.25">
      <c r="A124" t="s">
        <v>1046</v>
      </c>
      <c r="B124" t="s">
        <v>146</v>
      </c>
      <c r="C124" t="s">
        <v>467</v>
      </c>
      <c r="D124">
        <v>3522</v>
      </c>
      <c r="E124" t="s">
        <v>142</v>
      </c>
      <c r="F124">
        <v>57036</v>
      </c>
      <c r="I124">
        <v>8</v>
      </c>
      <c r="J124" t="s">
        <v>361</v>
      </c>
      <c r="K124" t="s">
        <v>362</v>
      </c>
      <c r="L124" t="str">
        <f>VLOOKUP(K124,'LOOKUP INTERTIES 2023-11-08'!$B$2:$G$206,6,FALSE)</f>
        <v>Railbelt</v>
      </c>
      <c r="M124" t="s">
        <v>1211</v>
      </c>
      <c r="N124" t="s">
        <v>1317</v>
      </c>
      <c r="O124" s="10" t="s">
        <v>1277</v>
      </c>
      <c r="P124" s="10">
        <v>2021</v>
      </c>
      <c r="Q124" s="10" t="s">
        <v>1458</v>
      </c>
      <c r="R124" t="s">
        <v>1245</v>
      </c>
      <c r="S124">
        <v>48.8</v>
      </c>
      <c r="U124">
        <v>0.85</v>
      </c>
      <c r="V124">
        <v>39.799999999999997</v>
      </c>
      <c r="W124">
        <v>48.8</v>
      </c>
      <c r="X124">
        <v>5</v>
      </c>
      <c r="Y124" t="s">
        <v>1207</v>
      </c>
      <c r="Z124" t="s">
        <v>390</v>
      </c>
      <c r="AA124" t="s">
        <v>390</v>
      </c>
      <c r="AB124" t="s">
        <v>371</v>
      </c>
      <c r="AC124" t="s">
        <v>1206</v>
      </c>
      <c r="AD124">
        <v>1</v>
      </c>
      <c r="AE124">
        <v>2013</v>
      </c>
      <c r="AF124" t="s">
        <v>390</v>
      </c>
      <c r="AG124" t="s">
        <v>390</v>
      </c>
      <c r="AH124" t="s">
        <v>1207</v>
      </c>
      <c r="AI124" t="s">
        <v>353</v>
      </c>
      <c r="AJ124">
        <v>1</v>
      </c>
      <c r="AK124" t="s">
        <v>365</v>
      </c>
      <c r="AL124" t="s">
        <v>354</v>
      </c>
      <c r="AM124" t="s">
        <v>354</v>
      </c>
      <c r="AN124" t="s">
        <v>354</v>
      </c>
      <c r="AO124" t="s">
        <v>390</v>
      </c>
      <c r="AP124" t="s">
        <v>1209</v>
      </c>
      <c r="AQ124" t="s">
        <v>1207</v>
      </c>
      <c r="AR124" t="s">
        <v>354</v>
      </c>
      <c r="AS124" t="s">
        <v>354</v>
      </c>
    </row>
    <row r="125" spans="1:48" hidden="1" x14ac:dyDescent="0.25">
      <c r="A125" t="s">
        <v>562</v>
      </c>
      <c r="B125" t="s">
        <v>148</v>
      </c>
      <c r="C125" t="s">
        <v>563</v>
      </c>
      <c r="E125" t="s">
        <v>147</v>
      </c>
      <c r="H125">
        <v>331900</v>
      </c>
      <c r="I125">
        <v>256</v>
      </c>
      <c r="J125" t="s">
        <v>564</v>
      </c>
      <c r="K125" t="s">
        <v>565</v>
      </c>
      <c r="L125" t="str">
        <f>VLOOKUP(K125,'LOOKUP INTERTIES 2023-11-08'!$B$2:$G$206,6,FALSE)</f>
        <v>Yukon-Koyukuk/Upper Tanana</v>
      </c>
      <c r="M125">
        <v>3</v>
      </c>
      <c r="N125" t="s">
        <v>352</v>
      </c>
      <c r="O125" s="10" t="s">
        <v>1204</v>
      </c>
      <c r="P125" s="10">
        <v>2021</v>
      </c>
      <c r="Q125" s="10" t="s">
        <v>1461</v>
      </c>
      <c r="S125">
        <v>0.09</v>
      </c>
      <c r="AB125" t="s">
        <v>371</v>
      </c>
      <c r="AD125">
        <v>8</v>
      </c>
      <c r="AE125">
        <v>2017</v>
      </c>
      <c r="AI125" t="s">
        <v>353</v>
      </c>
      <c r="AK125" t="s">
        <v>355</v>
      </c>
      <c r="AU125" t="s">
        <v>1480</v>
      </c>
      <c r="AV125" t="s">
        <v>1581</v>
      </c>
    </row>
    <row r="126" spans="1:48" hidden="1" x14ac:dyDescent="0.25">
      <c r="A126" t="s">
        <v>562</v>
      </c>
      <c r="B126" t="s">
        <v>148</v>
      </c>
      <c r="C126" t="s">
        <v>563</v>
      </c>
      <c r="E126" t="s">
        <v>147</v>
      </c>
      <c r="H126">
        <v>331900</v>
      </c>
      <c r="I126">
        <v>256</v>
      </c>
      <c r="J126" t="s">
        <v>564</v>
      </c>
      <c r="K126" t="s">
        <v>565</v>
      </c>
      <c r="L126" t="str">
        <f>VLOOKUP(K126,'LOOKUP INTERTIES 2023-11-08'!$B$2:$G$206,6,FALSE)</f>
        <v>Yukon-Koyukuk/Upper Tanana</v>
      </c>
      <c r="M126">
        <v>1</v>
      </c>
      <c r="N126" t="s">
        <v>352</v>
      </c>
      <c r="O126" s="10" t="s">
        <v>1204</v>
      </c>
      <c r="P126" s="10">
        <v>2021</v>
      </c>
      <c r="Q126" s="10" t="s">
        <v>1461</v>
      </c>
      <c r="S126">
        <v>0.1</v>
      </c>
      <c r="AB126" t="s">
        <v>371</v>
      </c>
      <c r="AD126">
        <v>8</v>
      </c>
      <c r="AE126">
        <v>2020</v>
      </c>
      <c r="AI126" t="s">
        <v>353</v>
      </c>
      <c r="AK126" t="s">
        <v>355</v>
      </c>
      <c r="AU126" t="s">
        <v>1480</v>
      </c>
      <c r="AV126" t="s">
        <v>1582</v>
      </c>
    </row>
    <row r="127" spans="1:48" hidden="1" x14ac:dyDescent="0.25">
      <c r="A127" t="s">
        <v>562</v>
      </c>
      <c r="B127" t="s">
        <v>148</v>
      </c>
      <c r="C127" t="s">
        <v>563</v>
      </c>
      <c r="E127" t="s">
        <v>147</v>
      </c>
      <c r="H127">
        <v>331900</v>
      </c>
      <c r="I127">
        <v>256</v>
      </c>
      <c r="J127" t="s">
        <v>564</v>
      </c>
      <c r="K127" t="s">
        <v>565</v>
      </c>
      <c r="L127" t="str">
        <f>VLOOKUP(K127,'LOOKUP INTERTIES 2023-11-08'!$B$2:$G$206,6,FALSE)</f>
        <v>Yukon-Koyukuk/Upper Tanana</v>
      </c>
      <c r="M127">
        <v>2</v>
      </c>
      <c r="N127" t="s">
        <v>352</v>
      </c>
      <c r="O127" s="10" t="s">
        <v>1204</v>
      </c>
      <c r="P127" s="10">
        <v>2021</v>
      </c>
      <c r="Q127" s="10" t="s">
        <v>1461</v>
      </c>
      <c r="S127">
        <v>0.1</v>
      </c>
      <c r="AB127" t="s">
        <v>371</v>
      </c>
      <c r="AD127">
        <v>8</v>
      </c>
      <c r="AE127">
        <v>2020</v>
      </c>
      <c r="AI127" t="s">
        <v>353</v>
      </c>
      <c r="AK127" t="s">
        <v>355</v>
      </c>
      <c r="AU127" t="s">
        <v>1462</v>
      </c>
      <c r="AV127" t="s">
        <v>1582</v>
      </c>
    </row>
    <row r="128" spans="1:48" hidden="1" x14ac:dyDescent="0.25">
      <c r="A128" t="s">
        <v>566</v>
      </c>
      <c r="B128" t="s">
        <v>150</v>
      </c>
      <c r="C128" t="s">
        <v>567</v>
      </c>
      <c r="E128" t="s">
        <v>149</v>
      </c>
      <c r="H128">
        <v>331910</v>
      </c>
      <c r="I128">
        <v>360</v>
      </c>
      <c r="J128" t="s">
        <v>568</v>
      </c>
      <c r="K128" t="s">
        <v>569</v>
      </c>
      <c r="L128" t="str">
        <f>VLOOKUP(K128,'LOOKUP INTERTIES 2023-11-08'!$B$2:$G$206,6,FALSE)</f>
        <v>Bristol Bay</v>
      </c>
      <c r="M128">
        <v>1</v>
      </c>
      <c r="N128" t="s">
        <v>352</v>
      </c>
      <c r="O128" s="10" t="s">
        <v>1204</v>
      </c>
      <c r="P128" s="10">
        <v>2021</v>
      </c>
      <c r="Q128" s="10" t="s">
        <v>1461</v>
      </c>
      <c r="S128">
        <v>0.16980000000000001</v>
      </c>
      <c r="AB128" t="s">
        <v>371</v>
      </c>
      <c r="AD128">
        <v>9</v>
      </c>
      <c r="AE128">
        <v>2019</v>
      </c>
      <c r="AI128" t="s">
        <v>353</v>
      </c>
      <c r="AK128" t="s">
        <v>355</v>
      </c>
      <c r="AU128" t="s">
        <v>1480</v>
      </c>
      <c r="AV128" t="s">
        <v>1610</v>
      </c>
    </row>
    <row r="129" spans="1:48" hidden="1" x14ac:dyDescent="0.25">
      <c r="A129" t="s">
        <v>566</v>
      </c>
      <c r="B129" t="s">
        <v>150</v>
      </c>
      <c r="C129" t="s">
        <v>567</v>
      </c>
      <c r="E129" t="s">
        <v>149</v>
      </c>
      <c r="H129">
        <v>331910</v>
      </c>
      <c r="I129">
        <v>360</v>
      </c>
      <c r="J129" t="s">
        <v>568</v>
      </c>
      <c r="K129" t="s">
        <v>569</v>
      </c>
      <c r="L129" t="str">
        <f>VLOOKUP(K129,'LOOKUP INTERTIES 2023-11-08'!$B$2:$G$206,6,FALSE)</f>
        <v>Bristol Bay</v>
      </c>
      <c r="M129">
        <v>2</v>
      </c>
      <c r="N129" t="s">
        <v>352</v>
      </c>
      <c r="O129" s="10" t="s">
        <v>1204</v>
      </c>
      <c r="P129" s="10">
        <v>2021</v>
      </c>
      <c r="Q129" s="10" t="s">
        <v>1461</v>
      </c>
      <c r="S129">
        <v>0.09</v>
      </c>
      <c r="AB129" t="s">
        <v>371</v>
      </c>
      <c r="AD129">
        <v>9</v>
      </c>
      <c r="AE129">
        <v>2019</v>
      </c>
      <c r="AI129" t="s">
        <v>353</v>
      </c>
      <c r="AK129" t="s">
        <v>355</v>
      </c>
      <c r="AU129" t="s">
        <v>1480</v>
      </c>
      <c r="AV129" t="s">
        <v>1604</v>
      </c>
    </row>
    <row r="130" spans="1:48" hidden="1" x14ac:dyDescent="0.25">
      <c r="A130" t="s">
        <v>566</v>
      </c>
      <c r="B130" t="s">
        <v>150</v>
      </c>
      <c r="C130" t="s">
        <v>567</v>
      </c>
      <c r="E130" t="s">
        <v>149</v>
      </c>
      <c r="H130">
        <v>331910</v>
      </c>
      <c r="I130">
        <v>360</v>
      </c>
      <c r="J130" t="s">
        <v>568</v>
      </c>
      <c r="K130" t="s">
        <v>569</v>
      </c>
      <c r="L130" t="str">
        <f>VLOOKUP(K130,'LOOKUP INTERTIES 2023-11-08'!$B$2:$G$206,6,FALSE)</f>
        <v>Bristol Bay</v>
      </c>
      <c r="M130">
        <v>3</v>
      </c>
      <c r="N130" t="s">
        <v>352</v>
      </c>
      <c r="O130" s="10" t="s">
        <v>1204</v>
      </c>
      <c r="P130" s="10">
        <v>2021</v>
      </c>
      <c r="Q130" s="10" t="s">
        <v>1461</v>
      </c>
      <c r="S130">
        <v>0.09</v>
      </c>
      <c r="AB130" t="s">
        <v>371</v>
      </c>
      <c r="AD130">
        <v>9</v>
      </c>
      <c r="AE130">
        <v>2019</v>
      </c>
      <c r="AI130" t="s">
        <v>353</v>
      </c>
      <c r="AK130" t="s">
        <v>355</v>
      </c>
      <c r="AU130" t="s">
        <v>1480</v>
      </c>
      <c r="AV130" t="s">
        <v>1604</v>
      </c>
    </row>
    <row r="131" spans="1:48" hidden="1" x14ac:dyDescent="0.25">
      <c r="A131" t="s">
        <v>398</v>
      </c>
      <c r="B131" t="s">
        <v>399</v>
      </c>
      <c r="C131" t="s">
        <v>400</v>
      </c>
      <c r="D131">
        <v>4329</v>
      </c>
      <c r="E131" t="s">
        <v>151</v>
      </c>
      <c r="F131">
        <v>58982</v>
      </c>
      <c r="I131">
        <v>10</v>
      </c>
      <c r="J131" t="s">
        <v>401</v>
      </c>
      <c r="K131" t="s">
        <v>402</v>
      </c>
      <c r="L131" t="str">
        <f>VLOOKUP(K131,'LOOKUP INTERTIES 2023-11-08'!$B$2:$G$206,6,FALSE)</f>
        <v>Copper River/Chugach</v>
      </c>
      <c r="M131" t="s">
        <v>1345</v>
      </c>
      <c r="N131" t="s">
        <v>1215</v>
      </c>
      <c r="O131" s="10" t="s">
        <v>1216</v>
      </c>
      <c r="P131" s="10">
        <v>2021</v>
      </c>
      <c r="Q131" s="10" t="s">
        <v>1458</v>
      </c>
      <c r="R131" t="s">
        <v>1205</v>
      </c>
      <c r="S131">
        <v>6.5</v>
      </c>
      <c r="U131">
        <v>0.9</v>
      </c>
      <c r="V131">
        <v>6.5</v>
      </c>
      <c r="W131">
        <v>6.5</v>
      </c>
      <c r="X131">
        <v>0.3</v>
      </c>
      <c r="Y131" t="s">
        <v>1207</v>
      </c>
      <c r="Z131" t="s">
        <v>390</v>
      </c>
      <c r="AA131" t="s">
        <v>390</v>
      </c>
      <c r="AB131" t="s">
        <v>371</v>
      </c>
      <c r="AC131" t="s">
        <v>1206</v>
      </c>
      <c r="AD131">
        <v>10</v>
      </c>
      <c r="AE131">
        <v>2016</v>
      </c>
      <c r="AF131" t="s">
        <v>390</v>
      </c>
      <c r="AG131" t="s">
        <v>390</v>
      </c>
      <c r="AH131" t="s">
        <v>1207</v>
      </c>
      <c r="AI131" t="s">
        <v>353</v>
      </c>
      <c r="AJ131">
        <v>1</v>
      </c>
      <c r="AK131" t="s">
        <v>385</v>
      </c>
      <c r="AL131" t="s">
        <v>354</v>
      </c>
      <c r="AM131" t="s">
        <v>354</v>
      </c>
      <c r="AN131" t="s">
        <v>354</v>
      </c>
      <c r="AO131" t="s">
        <v>390</v>
      </c>
      <c r="AP131" t="s">
        <v>1218</v>
      </c>
      <c r="AQ131" t="s">
        <v>1207</v>
      </c>
      <c r="AR131" t="s">
        <v>354</v>
      </c>
      <c r="AS131" t="s">
        <v>354</v>
      </c>
    </row>
    <row r="132" spans="1:48" hidden="1" x14ac:dyDescent="0.25">
      <c r="A132" t="s">
        <v>667</v>
      </c>
      <c r="B132" t="s">
        <v>152</v>
      </c>
      <c r="C132" t="s">
        <v>400</v>
      </c>
      <c r="D132">
        <v>4329</v>
      </c>
      <c r="E132" t="s">
        <v>151</v>
      </c>
      <c r="F132">
        <v>6305</v>
      </c>
      <c r="I132">
        <v>10</v>
      </c>
      <c r="J132" t="s">
        <v>401</v>
      </c>
      <c r="K132" t="s">
        <v>402</v>
      </c>
      <c r="L132" t="str">
        <f>VLOOKUP(K132,'LOOKUP INTERTIES 2023-11-08'!$B$2:$G$206,6,FALSE)</f>
        <v>Copper River/Chugach</v>
      </c>
      <c r="M132" t="s">
        <v>1217</v>
      </c>
      <c r="N132" t="s">
        <v>1203</v>
      </c>
      <c r="O132" s="10" t="s">
        <v>1204</v>
      </c>
      <c r="P132" s="10">
        <v>2021</v>
      </c>
      <c r="Q132" s="10" t="s">
        <v>1458</v>
      </c>
      <c r="R132" t="s">
        <v>1205</v>
      </c>
      <c r="S132">
        <v>2.6</v>
      </c>
      <c r="U132">
        <v>0.8</v>
      </c>
      <c r="V132">
        <v>2.5</v>
      </c>
      <c r="W132">
        <v>2.5</v>
      </c>
      <c r="X132">
        <v>0.5</v>
      </c>
      <c r="Y132" t="s">
        <v>1207</v>
      </c>
      <c r="Z132" t="s">
        <v>390</v>
      </c>
      <c r="AA132" t="s">
        <v>390</v>
      </c>
      <c r="AB132" t="s">
        <v>371</v>
      </c>
      <c r="AC132" t="s">
        <v>1206</v>
      </c>
      <c r="AD132">
        <v>5</v>
      </c>
      <c r="AE132">
        <v>1976</v>
      </c>
      <c r="AF132" t="s">
        <v>390</v>
      </c>
      <c r="AG132" t="s">
        <v>390</v>
      </c>
      <c r="AH132" t="s">
        <v>1207</v>
      </c>
      <c r="AI132" t="s">
        <v>353</v>
      </c>
      <c r="AJ132">
        <v>1</v>
      </c>
      <c r="AK132" t="s">
        <v>355</v>
      </c>
      <c r="AL132" t="s">
        <v>354</v>
      </c>
      <c r="AM132" t="s">
        <v>354</v>
      </c>
      <c r="AN132" t="s">
        <v>354</v>
      </c>
      <c r="AO132" t="s">
        <v>390</v>
      </c>
      <c r="AP132" t="s">
        <v>1209</v>
      </c>
      <c r="AQ132" t="s">
        <v>1207</v>
      </c>
      <c r="AR132" t="s">
        <v>1207</v>
      </c>
      <c r="AS132" t="s">
        <v>1207</v>
      </c>
    </row>
    <row r="133" spans="1:48" hidden="1" x14ac:dyDescent="0.25">
      <c r="A133" t="s">
        <v>667</v>
      </c>
      <c r="B133" t="s">
        <v>152</v>
      </c>
      <c r="C133" t="s">
        <v>400</v>
      </c>
      <c r="D133">
        <v>4329</v>
      </c>
      <c r="E133" t="s">
        <v>151</v>
      </c>
      <c r="F133">
        <v>6305</v>
      </c>
      <c r="I133">
        <v>10</v>
      </c>
      <c r="J133" t="s">
        <v>401</v>
      </c>
      <c r="K133" t="s">
        <v>402</v>
      </c>
      <c r="L133" t="str">
        <f>VLOOKUP(K133,'LOOKUP INTERTIES 2023-11-08'!$B$2:$G$206,6,FALSE)</f>
        <v>Copper River/Chugach</v>
      </c>
      <c r="M133" t="s">
        <v>1225</v>
      </c>
      <c r="N133" t="s">
        <v>1203</v>
      </c>
      <c r="O133" s="10" t="s">
        <v>1204</v>
      </c>
      <c r="P133" s="10">
        <v>2021</v>
      </c>
      <c r="Q133" s="10" t="s">
        <v>1458</v>
      </c>
      <c r="R133" t="s">
        <v>1205</v>
      </c>
      <c r="S133">
        <v>2.6</v>
      </c>
      <c r="U133">
        <v>0.8</v>
      </c>
      <c r="V133">
        <v>2.5</v>
      </c>
      <c r="W133">
        <v>2.5</v>
      </c>
      <c r="X133">
        <v>0.5</v>
      </c>
      <c r="Y133" t="s">
        <v>1207</v>
      </c>
      <c r="Z133" t="s">
        <v>390</v>
      </c>
      <c r="AA133" t="s">
        <v>390</v>
      </c>
      <c r="AB133" t="s">
        <v>371</v>
      </c>
      <c r="AC133" t="s">
        <v>1206</v>
      </c>
      <c r="AD133">
        <v>5</v>
      </c>
      <c r="AE133">
        <v>1976</v>
      </c>
      <c r="AF133" t="s">
        <v>390</v>
      </c>
      <c r="AG133" t="s">
        <v>390</v>
      </c>
      <c r="AH133" t="s">
        <v>1207</v>
      </c>
      <c r="AI133" t="s">
        <v>353</v>
      </c>
      <c r="AJ133">
        <v>1</v>
      </c>
      <c r="AK133" t="s">
        <v>355</v>
      </c>
      <c r="AL133" t="s">
        <v>354</v>
      </c>
      <c r="AM133" t="s">
        <v>354</v>
      </c>
      <c r="AN133" t="s">
        <v>354</v>
      </c>
      <c r="AO133" t="s">
        <v>390</v>
      </c>
      <c r="AP133" t="s">
        <v>1209</v>
      </c>
      <c r="AQ133" t="s">
        <v>1207</v>
      </c>
      <c r="AR133" t="s">
        <v>1207</v>
      </c>
      <c r="AS133" t="s">
        <v>1207</v>
      </c>
    </row>
    <row r="134" spans="1:48" hidden="1" x14ac:dyDescent="0.25">
      <c r="A134" t="s">
        <v>667</v>
      </c>
      <c r="B134" t="s">
        <v>152</v>
      </c>
      <c r="C134" t="s">
        <v>400</v>
      </c>
      <c r="D134">
        <v>4329</v>
      </c>
      <c r="E134" t="s">
        <v>151</v>
      </c>
      <c r="F134">
        <v>6305</v>
      </c>
      <c r="I134">
        <v>10</v>
      </c>
      <c r="J134" t="s">
        <v>401</v>
      </c>
      <c r="K134" t="s">
        <v>402</v>
      </c>
      <c r="L134" t="str">
        <f>VLOOKUP(K134,'LOOKUP INTERTIES 2023-11-08'!$B$2:$G$206,6,FALSE)</f>
        <v>Copper River/Chugach</v>
      </c>
      <c r="M134" t="s">
        <v>1269</v>
      </c>
      <c r="N134" t="s">
        <v>1203</v>
      </c>
      <c r="O134" s="10" t="s">
        <v>1204</v>
      </c>
      <c r="P134" s="10">
        <v>2021</v>
      </c>
      <c r="Q134" s="10" t="s">
        <v>1458</v>
      </c>
      <c r="R134" t="s">
        <v>1205</v>
      </c>
      <c r="S134">
        <v>1.2</v>
      </c>
      <c r="U134">
        <v>0.8</v>
      </c>
      <c r="V134">
        <v>1.2</v>
      </c>
      <c r="W134">
        <v>1.2</v>
      </c>
      <c r="X134">
        <v>0.2</v>
      </c>
      <c r="Y134" t="s">
        <v>1207</v>
      </c>
      <c r="Z134" t="s">
        <v>390</v>
      </c>
      <c r="AA134" t="s">
        <v>390</v>
      </c>
      <c r="AB134" t="s">
        <v>371</v>
      </c>
      <c r="AC134" t="s">
        <v>1206</v>
      </c>
      <c r="AD134">
        <v>2</v>
      </c>
      <c r="AE134">
        <v>1999</v>
      </c>
      <c r="AF134" t="s">
        <v>390</v>
      </c>
      <c r="AG134" t="s">
        <v>390</v>
      </c>
      <c r="AH134" t="s">
        <v>1207</v>
      </c>
      <c r="AI134" t="s">
        <v>353</v>
      </c>
      <c r="AJ134">
        <v>1</v>
      </c>
      <c r="AK134" t="s">
        <v>355</v>
      </c>
      <c r="AL134" t="s">
        <v>354</v>
      </c>
      <c r="AM134" t="s">
        <v>354</v>
      </c>
      <c r="AN134" t="s">
        <v>354</v>
      </c>
      <c r="AO134" t="s">
        <v>390</v>
      </c>
      <c r="AP134" t="s">
        <v>1209</v>
      </c>
      <c r="AQ134" t="s">
        <v>1207</v>
      </c>
      <c r="AR134" t="s">
        <v>1207</v>
      </c>
      <c r="AS134" t="s">
        <v>1207</v>
      </c>
    </row>
    <row r="135" spans="1:48" hidden="1" x14ac:dyDescent="0.25">
      <c r="A135" t="s">
        <v>667</v>
      </c>
      <c r="B135" t="s">
        <v>152</v>
      </c>
      <c r="C135" t="s">
        <v>400</v>
      </c>
      <c r="D135">
        <v>4329</v>
      </c>
      <c r="E135" t="s">
        <v>151</v>
      </c>
      <c r="F135">
        <v>6305</v>
      </c>
      <c r="I135">
        <v>10</v>
      </c>
      <c r="J135" t="s">
        <v>401</v>
      </c>
      <c r="K135" t="s">
        <v>402</v>
      </c>
      <c r="L135" t="str">
        <f>VLOOKUP(K135,'LOOKUP INTERTIES 2023-11-08'!$B$2:$G$206,6,FALSE)</f>
        <v>Copper River/Chugach</v>
      </c>
      <c r="M135" t="s">
        <v>1235</v>
      </c>
      <c r="N135" t="s">
        <v>1203</v>
      </c>
      <c r="O135" s="10" t="s">
        <v>1204</v>
      </c>
      <c r="P135" s="10">
        <v>2021</v>
      </c>
      <c r="Q135" s="10" t="s">
        <v>1458</v>
      </c>
      <c r="R135" t="s">
        <v>1205</v>
      </c>
      <c r="S135">
        <v>2.8</v>
      </c>
      <c r="U135">
        <v>0.8</v>
      </c>
      <c r="V135">
        <v>2.8</v>
      </c>
      <c r="W135">
        <v>2.8</v>
      </c>
      <c r="X135">
        <v>0.5</v>
      </c>
      <c r="Y135" t="s">
        <v>1207</v>
      </c>
      <c r="Z135" t="s">
        <v>390</v>
      </c>
      <c r="AA135" t="s">
        <v>390</v>
      </c>
      <c r="AB135" t="s">
        <v>371</v>
      </c>
      <c r="AC135" t="s">
        <v>1206</v>
      </c>
      <c r="AD135">
        <v>5</v>
      </c>
      <c r="AE135">
        <v>2010</v>
      </c>
      <c r="AF135" t="s">
        <v>390</v>
      </c>
      <c r="AG135" t="s">
        <v>390</v>
      </c>
      <c r="AH135" t="s">
        <v>1207</v>
      </c>
      <c r="AI135" t="s">
        <v>353</v>
      </c>
      <c r="AJ135">
        <v>1</v>
      </c>
      <c r="AK135" t="s">
        <v>355</v>
      </c>
      <c r="AL135" t="s">
        <v>354</v>
      </c>
      <c r="AM135" t="s">
        <v>354</v>
      </c>
      <c r="AN135" t="s">
        <v>354</v>
      </c>
      <c r="AO135" t="s">
        <v>390</v>
      </c>
      <c r="AP135" t="s">
        <v>1254</v>
      </c>
      <c r="AQ135" t="s">
        <v>1207</v>
      </c>
      <c r="AR135" t="s">
        <v>1207</v>
      </c>
      <c r="AS135" t="s">
        <v>1207</v>
      </c>
    </row>
    <row r="136" spans="1:48" hidden="1" x14ac:dyDescent="0.25">
      <c r="A136" t="s">
        <v>667</v>
      </c>
      <c r="B136" t="s">
        <v>152</v>
      </c>
      <c r="C136" t="s">
        <v>400</v>
      </c>
      <c r="D136">
        <v>4329</v>
      </c>
      <c r="E136" t="s">
        <v>151</v>
      </c>
      <c r="F136">
        <v>6305</v>
      </c>
      <c r="I136">
        <v>10</v>
      </c>
      <c r="J136" t="s">
        <v>401</v>
      </c>
      <c r="K136" t="s">
        <v>402</v>
      </c>
      <c r="L136" t="str">
        <f>VLOOKUP(K136,'LOOKUP INTERTIES 2023-11-08'!$B$2:$G$206,6,FALSE)</f>
        <v>Copper River/Chugach</v>
      </c>
      <c r="M136" t="s">
        <v>1202</v>
      </c>
      <c r="N136" t="s">
        <v>1203</v>
      </c>
      <c r="O136" s="10" t="s">
        <v>1204</v>
      </c>
      <c r="P136" s="10">
        <v>2021</v>
      </c>
      <c r="Q136" s="10" t="s">
        <v>1458</v>
      </c>
      <c r="R136" t="s">
        <v>1205</v>
      </c>
      <c r="S136">
        <v>0.3</v>
      </c>
      <c r="U136" t="s">
        <v>390</v>
      </c>
      <c r="V136">
        <v>0.3</v>
      </c>
      <c r="W136">
        <v>0.3</v>
      </c>
      <c r="X136" t="s">
        <v>390</v>
      </c>
      <c r="Y136" t="s">
        <v>1207</v>
      </c>
      <c r="Z136" t="s">
        <v>390</v>
      </c>
      <c r="AA136" t="s">
        <v>390</v>
      </c>
      <c r="AB136" t="s">
        <v>1411</v>
      </c>
      <c r="AC136" t="s">
        <v>1206</v>
      </c>
      <c r="AD136">
        <v>88</v>
      </c>
      <c r="AE136">
        <v>1959</v>
      </c>
      <c r="AF136">
        <v>7</v>
      </c>
      <c r="AG136">
        <v>2008</v>
      </c>
      <c r="AH136" t="s">
        <v>1207</v>
      </c>
      <c r="AI136" t="s">
        <v>353</v>
      </c>
      <c r="AJ136">
        <v>1</v>
      </c>
      <c r="AK136" t="s">
        <v>355</v>
      </c>
      <c r="AL136" t="s">
        <v>354</v>
      </c>
      <c r="AM136" t="s">
        <v>354</v>
      </c>
      <c r="AN136" t="s">
        <v>354</v>
      </c>
      <c r="AO136" t="s">
        <v>390</v>
      </c>
      <c r="AP136" t="s">
        <v>354</v>
      </c>
      <c r="AQ136" t="s">
        <v>354</v>
      </c>
      <c r="AR136" t="s">
        <v>354</v>
      </c>
      <c r="AS136" t="s">
        <v>354</v>
      </c>
    </row>
    <row r="137" spans="1:48" hidden="1" x14ac:dyDescent="0.25">
      <c r="A137" t="s">
        <v>667</v>
      </c>
      <c r="B137" t="s">
        <v>152</v>
      </c>
      <c r="C137" t="s">
        <v>400</v>
      </c>
      <c r="D137">
        <v>4329</v>
      </c>
      <c r="E137" t="s">
        <v>151</v>
      </c>
      <c r="F137">
        <v>6305</v>
      </c>
      <c r="I137">
        <v>10</v>
      </c>
      <c r="J137" t="s">
        <v>401</v>
      </c>
      <c r="K137" t="s">
        <v>402</v>
      </c>
      <c r="L137" t="str">
        <f>VLOOKUP(K137,'LOOKUP INTERTIES 2023-11-08'!$B$2:$G$206,6,FALSE)</f>
        <v>Copper River/Chugach</v>
      </c>
      <c r="M137" t="s">
        <v>1210</v>
      </c>
      <c r="N137" t="s">
        <v>1203</v>
      </c>
      <c r="O137" s="10" t="s">
        <v>1204</v>
      </c>
      <c r="P137" s="10">
        <v>2021</v>
      </c>
      <c r="Q137" s="10" t="s">
        <v>1458</v>
      </c>
      <c r="R137" t="s">
        <v>1205</v>
      </c>
      <c r="S137">
        <v>0.3</v>
      </c>
      <c r="U137" t="s">
        <v>390</v>
      </c>
      <c r="V137">
        <v>0.3</v>
      </c>
      <c r="W137">
        <v>0.3</v>
      </c>
      <c r="X137" t="s">
        <v>390</v>
      </c>
      <c r="Y137" t="s">
        <v>1207</v>
      </c>
      <c r="Z137" t="s">
        <v>390</v>
      </c>
      <c r="AA137" t="s">
        <v>390</v>
      </c>
      <c r="AB137" t="s">
        <v>1411</v>
      </c>
      <c r="AC137" t="s">
        <v>1206</v>
      </c>
      <c r="AD137">
        <v>88</v>
      </c>
      <c r="AE137">
        <v>1959</v>
      </c>
      <c r="AF137">
        <v>7</v>
      </c>
      <c r="AG137">
        <v>2008</v>
      </c>
      <c r="AH137" t="s">
        <v>1207</v>
      </c>
      <c r="AI137" t="s">
        <v>353</v>
      </c>
      <c r="AJ137">
        <v>1</v>
      </c>
      <c r="AK137" t="s">
        <v>355</v>
      </c>
      <c r="AL137" t="s">
        <v>354</v>
      </c>
      <c r="AM137" t="s">
        <v>354</v>
      </c>
      <c r="AN137" t="s">
        <v>354</v>
      </c>
      <c r="AO137" t="s">
        <v>390</v>
      </c>
      <c r="AP137" t="s">
        <v>354</v>
      </c>
      <c r="AQ137" t="s">
        <v>354</v>
      </c>
      <c r="AR137" t="s">
        <v>354</v>
      </c>
      <c r="AS137" t="s">
        <v>354</v>
      </c>
    </row>
    <row r="138" spans="1:48" hidden="1" x14ac:dyDescent="0.25">
      <c r="A138" t="s">
        <v>667</v>
      </c>
      <c r="B138" t="s">
        <v>152</v>
      </c>
      <c r="C138" t="s">
        <v>400</v>
      </c>
      <c r="D138">
        <v>4329</v>
      </c>
      <c r="E138" t="s">
        <v>151</v>
      </c>
      <c r="F138">
        <v>6305</v>
      </c>
      <c r="I138">
        <v>10</v>
      </c>
      <c r="J138" t="s">
        <v>401</v>
      </c>
      <c r="K138" t="s">
        <v>402</v>
      </c>
      <c r="L138" t="str">
        <f>VLOOKUP(K138,'LOOKUP INTERTIES 2023-11-08'!$B$2:$G$206,6,FALSE)</f>
        <v>Copper River/Chugach</v>
      </c>
      <c r="M138" t="s">
        <v>1211</v>
      </c>
      <c r="N138" t="s">
        <v>1203</v>
      </c>
      <c r="O138" s="10" t="s">
        <v>1204</v>
      </c>
      <c r="P138" s="10">
        <v>2021</v>
      </c>
      <c r="Q138" s="10" t="s">
        <v>1458</v>
      </c>
      <c r="R138" t="s">
        <v>1205</v>
      </c>
      <c r="S138">
        <v>0.5</v>
      </c>
      <c r="U138">
        <v>0.8</v>
      </c>
      <c r="V138">
        <v>0.5</v>
      </c>
      <c r="W138">
        <v>0.5</v>
      </c>
      <c r="X138">
        <v>0.1</v>
      </c>
      <c r="Y138" t="s">
        <v>1207</v>
      </c>
      <c r="Z138" t="s">
        <v>390</v>
      </c>
      <c r="AA138" t="s">
        <v>390</v>
      </c>
      <c r="AB138" t="s">
        <v>1411</v>
      </c>
      <c r="AC138" t="s">
        <v>1206</v>
      </c>
      <c r="AD138">
        <v>4</v>
      </c>
      <c r="AE138">
        <v>1963</v>
      </c>
      <c r="AF138">
        <v>5</v>
      </c>
      <c r="AG138">
        <v>2019</v>
      </c>
      <c r="AH138" t="s">
        <v>1207</v>
      </c>
      <c r="AI138" t="s">
        <v>353</v>
      </c>
      <c r="AJ138">
        <v>1</v>
      </c>
      <c r="AK138" t="s">
        <v>355</v>
      </c>
      <c r="AL138" t="s">
        <v>354</v>
      </c>
      <c r="AM138" t="s">
        <v>354</v>
      </c>
      <c r="AN138" t="s">
        <v>354</v>
      </c>
      <c r="AO138" t="s">
        <v>390</v>
      </c>
      <c r="AP138" t="s">
        <v>1209</v>
      </c>
      <c r="AQ138" t="s">
        <v>1207</v>
      </c>
      <c r="AR138" t="s">
        <v>1207</v>
      </c>
      <c r="AS138" t="s">
        <v>1207</v>
      </c>
    </row>
    <row r="139" spans="1:48" hidden="1" x14ac:dyDescent="0.25">
      <c r="A139" t="s">
        <v>667</v>
      </c>
      <c r="B139" t="s">
        <v>152</v>
      </c>
      <c r="C139" t="s">
        <v>400</v>
      </c>
      <c r="D139">
        <v>4329</v>
      </c>
      <c r="E139" t="s">
        <v>151</v>
      </c>
      <c r="F139">
        <v>6305</v>
      </c>
      <c r="I139">
        <v>10</v>
      </c>
      <c r="J139" t="s">
        <v>401</v>
      </c>
      <c r="K139" t="s">
        <v>402</v>
      </c>
      <c r="L139" t="str">
        <f>VLOOKUP(K139,'LOOKUP INTERTIES 2023-11-08'!$B$2:$G$206,6,FALSE)</f>
        <v>Copper River/Chugach</v>
      </c>
      <c r="M139" t="s">
        <v>1232</v>
      </c>
      <c r="N139" t="s">
        <v>1203</v>
      </c>
      <c r="O139" s="10" t="s">
        <v>1204</v>
      </c>
      <c r="P139" s="10">
        <v>2021</v>
      </c>
      <c r="Q139" s="10" t="s">
        <v>1458</v>
      </c>
      <c r="R139" t="s">
        <v>1205</v>
      </c>
      <c r="S139">
        <v>0.5</v>
      </c>
      <c r="U139">
        <v>0.8</v>
      </c>
      <c r="V139">
        <v>0.5</v>
      </c>
      <c r="W139">
        <v>0.5</v>
      </c>
      <c r="X139">
        <v>0.1</v>
      </c>
      <c r="Y139" t="s">
        <v>1207</v>
      </c>
      <c r="Z139" t="s">
        <v>390</v>
      </c>
      <c r="AA139" t="s">
        <v>390</v>
      </c>
      <c r="AB139" t="s">
        <v>1411</v>
      </c>
      <c r="AC139" t="s">
        <v>1206</v>
      </c>
      <c r="AD139">
        <v>4</v>
      </c>
      <c r="AE139">
        <v>1966</v>
      </c>
      <c r="AF139">
        <v>5</v>
      </c>
      <c r="AG139">
        <v>2019</v>
      </c>
      <c r="AH139" t="s">
        <v>1207</v>
      </c>
      <c r="AI139" t="s">
        <v>353</v>
      </c>
      <c r="AJ139">
        <v>1</v>
      </c>
      <c r="AK139" t="s">
        <v>355</v>
      </c>
      <c r="AL139" t="s">
        <v>354</v>
      </c>
      <c r="AM139" t="s">
        <v>354</v>
      </c>
      <c r="AN139" t="s">
        <v>354</v>
      </c>
      <c r="AO139" t="s">
        <v>390</v>
      </c>
      <c r="AP139" t="s">
        <v>1209</v>
      </c>
      <c r="AQ139" t="s">
        <v>1207</v>
      </c>
      <c r="AR139" t="s">
        <v>1207</v>
      </c>
      <c r="AS139" t="s">
        <v>1207</v>
      </c>
    </row>
    <row r="140" spans="1:48" hidden="1" x14ac:dyDescent="0.25">
      <c r="A140" t="s">
        <v>667</v>
      </c>
      <c r="B140" t="s">
        <v>152</v>
      </c>
      <c r="C140" t="s">
        <v>400</v>
      </c>
      <c r="D140">
        <v>4329</v>
      </c>
      <c r="E140" t="s">
        <v>151</v>
      </c>
      <c r="F140">
        <v>6305</v>
      </c>
      <c r="I140">
        <v>10</v>
      </c>
      <c r="J140" t="s">
        <v>401</v>
      </c>
      <c r="K140" t="s">
        <v>402</v>
      </c>
      <c r="L140" t="str">
        <f>VLOOKUP(K140,'LOOKUP INTERTIES 2023-11-08'!$B$2:$G$206,6,FALSE)</f>
        <v>Copper River/Chugach</v>
      </c>
      <c r="M140" t="s">
        <v>1212</v>
      </c>
      <c r="N140" t="s">
        <v>1203</v>
      </c>
      <c r="O140" s="10" t="s">
        <v>1204</v>
      </c>
      <c r="P140" s="10">
        <v>2021</v>
      </c>
      <c r="Q140" s="10" t="s">
        <v>1458</v>
      </c>
      <c r="R140" t="s">
        <v>1205</v>
      </c>
      <c r="S140">
        <v>0.5</v>
      </c>
      <c r="U140">
        <v>0.8</v>
      </c>
      <c r="V140">
        <v>0.5</v>
      </c>
      <c r="W140">
        <v>0.5</v>
      </c>
      <c r="X140">
        <v>0.1</v>
      </c>
      <c r="Y140" t="s">
        <v>1207</v>
      </c>
      <c r="Z140" t="s">
        <v>390</v>
      </c>
      <c r="AA140" t="s">
        <v>390</v>
      </c>
      <c r="AB140" t="s">
        <v>1411</v>
      </c>
      <c r="AC140" t="s">
        <v>1206</v>
      </c>
      <c r="AD140">
        <v>4</v>
      </c>
      <c r="AE140">
        <v>1966</v>
      </c>
      <c r="AF140">
        <v>5</v>
      </c>
      <c r="AG140">
        <v>2019</v>
      </c>
      <c r="AH140" t="s">
        <v>1207</v>
      </c>
      <c r="AI140" t="s">
        <v>353</v>
      </c>
      <c r="AJ140">
        <v>1</v>
      </c>
      <c r="AK140" t="s">
        <v>355</v>
      </c>
      <c r="AL140" t="s">
        <v>354</v>
      </c>
      <c r="AM140" t="s">
        <v>354</v>
      </c>
      <c r="AN140" t="s">
        <v>354</v>
      </c>
      <c r="AO140" t="s">
        <v>390</v>
      </c>
      <c r="AP140" t="s">
        <v>1209</v>
      </c>
      <c r="AQ140" t="s">
        <v>1207</v>
      </c>
      <c r="AR140" t="s">
        <v>1207</v>
      </c>
      <c r="AS140" t="s">
        <v>1207</v>
      </c>
    </row>
    <row r="141" spans="1:48" hidden="1" x14ac:dyDescent="0.25">
      <c r="A141" t="s">
        <v>1040</v>
      </c>
      <c r="B141" t="s">
        <v>155</v>
      </c>
      <c r="C141" t="s">
        <v>400</v>
      </c>
      <c r="D141">
        <v>4329</v>
      </c>
      <c r="E141" t="s">
        <v>151</v>
      </c>
      <c r="F141">
        <v>390</v>
      </c>
      <c r="I141">
        <v>10</v>
      </c>
      <c r="J141" t="s">
        <v>401</v>
      </c>
      <c r="K141" t="s">
        <v>402</v>
      </c>
      <c r="L141" t="str">
        <f>VLOOKUP(K141,'LOOKUP INTERTIES 2023-11-08'!$B$2:$G$206,6,FALSE)</f>
        <v>Copper River/Chugach</v>
      </c>
      <c r="M141" t="s">
        <v>1202</v>
      </c>
      <c r="N141" t="s">
        <v>1215</v>
      </c>
      <c r="O141" s="10" t="s">
        <v>1216</v>
      </c>
      <c r="P141" s="10">
        <v>2021</v>
      </c>
      <c r="Q141" s="10" t="s">
        <v>1458</v>
      </c>
      <c r="R141" t="s">
        <v>1205</v>
      </c>
      <c r="S141">
        <v>6</v>
      </c>
      <c r="U141">
        <v>0.8</v>
      </c>
      <c r="V141">
        <v>6</v>
      </c>
      <c r="W141">
        <v>6</v>
      </c>
      <c r="X141">
        <v>0.5</v>
      </c>
      <c r="Y141" t="s">
        <v>1207</v>
      </c>
      <c r="Z141" t="s">
        <v>390</v>
      </c>
      <c r="AA141" t="s">
        <v>390</v>
      </c>
      <c r="AB141" t="s">
        <v>371</v>
      </c>
      <c r="AC141" t="s">
        <v>1206</v>
      </c>
      <c r="AD141">
        <v>1</v>
      </c>
      <c r="AE141">
        <v>1982</v>
      </c>
      <c r="AF141" t="s">
        <v>390</v>
      </c>
      <c r="AG141" t="s">
        <v>390</v>
      </c>
      <c r="AH141" t="s">
        <v>1207</v>
      </c>
      <c r="AI141" t="s">
        <v>353</v>
      </c>
      <c r="AJ141">
        <v>1</v>
      </c>
      <c r="AK141" t="s">
        <v>385</v>
      </c>
      <c r="AL141" t="s">
        <v>354</v>
      </c>
      <c r="AM141" t="s">
        <v>354</v>
      </c>
      <c r="AN141" t="s">
        <v>354</v>
      </c>
      <c r="AO141" t="s">
        <v>390</v>
      </c>
      <c r="AP141" t="s">
        <v>1218</v>
      </c>
      <c r="AQ141" t="s">
        <v>1207</v>
      </c>
      <c r="AR141" t="s">
        <v>354</v>
      </c>
      <c r="AS141" t="s">
        <v>354</v>
      </c>
    </row>
    <row r="142" spans="1:48" hidden="1" x14ac:dyDescent="0.25">
      <c r="A142" t="s">
        <v>1040</v>
      </c>
      <c r="B142" t="s">
        <v>155</v>
      </c>
      <c r="C142" t="s">
        <v>400</v>
      </c>
      <c r="D142">
        <v>4329</v>
      </c>
      <c r="E142" t="s">
        <v>151</v>
      </c>
      <c r="F142">
        <v>390</v>
      </c>
      <c r="I142">
        <v>10</v>
      </c>
      <c r="J142" t="s">
        <v>401</v>
      </c>
      <c r="K142" t="s">
        <v>402</v>
      </c>
      <c r="L142" t="str">
        <f>VLOOKUP(K142,'LOOKUP INTERTIES 2023-11-08'!$B$2:$G$206,6,FALSE)</f>
        <v>Copper River/Chugach</v>
      </c>
      <c r="M142" t="s">
        <v>1210</v>
      </c>
      <c r="N142" t="s">
        <v>1215</v>
      </c>
      <c r="O142" s="10" t="s">
        <v>1216</v>
      </c>
      <c r="P142" s="10">
        <v>2021</v>
      </c>
      <c r="Q142" s="10" t="s">
        <v>1458</v>
      </c>
      <c r="R142" t="s">
        <v>1205</v>
      </c>
      <c r="S142">
        <v>6</v>
      </c>
      <c r="U142">
        <v>0.8</v>
      </c>
      <c r="V142">
        <v>6</v>
      </c>
      <c r="W142">
        <v>6</v>
      </c>
      <c r="X142">
        <v>0.5</v>
      </c>
      <c r="Y142" t="s">
        <v>1207</v>
      </c>
      <c r="Z142" t="s">
        <v>390</v>
      </c>
      <c r="AA142" t="s">
        <v>390</v>
      </c>
      <c r="AB142" t="s">
        <v>371</v>
      </c>
      <c r="AC142" t="s">
        <v>1206</v>
      </c>
      <c r="AD142">
        <v>1</v>
      </c>
      <c r="AE142">
        <v>1982</v>
      </c>
      <c r="AF142" t="s">
        <v>390</v>
      </c>
      <c r="AG142" t="s">
        <v>390</v>
      </c>
      <c r="AH142" t="s">
        <v>1207</v>
      </c>
      <c r="AI142" t="s">
        <v>353</v>
      </c>
      <c r="AJ142">
        <v>1</v>
      </c>
      <c r="AK142" t="s">
        <v>385</v>
      </c>
      <c r="AL142" t="s">
        <v>354</v>
      </c>
      <c r="AM142" t="s">
        <v>354</v>
      </c>
      <c r="AN142" t="s">
        <v>354</v>
      </c>
      <c r="AO142" t="s">
        <v>390</v>
      </c>
      <c r="AP142" t="s">
        <v>1218</v>
      </c>
      <c r="AQ142" t="s">
        <v>1207</v>
      </c>
      <c r="AR142" t="s">
        <v>354</v>
      </c>
      <c r="AS142" t="s">
        <v>354</v>
      </c>
    </row>
    <row r="143" spans="1:48" hidden="1" x14ac:dyDescent="0.25">
      <c r="A143" t="s">
        <v>1131</v>
      </c>
      <c r="B143" t="s">
        <v>153</v>
      </c>
      <c r="C143" t="s">
        <v>400</v>
      </c>
      <c r="D143">
        <v>4329</v>
      </c>
      <c r="E143" t="s">
        <v>151</v>
      </c>
      <c r="F143">
        <v>6306</v>
      </c>
      <c r="I143">
        <v>10</v>
      </c>
      <c r="J143" t="s">
        <v>401</v>
      </c>
      <c r="K143" t="s">
        <v>402</v>
      </c>
      <c r="L143" t="str">
        <f>VLOOKUP(K143,'LOOKUP INTERTIES 2023-11-08'!$B$2:$G$206,6,FALSE)</f>
        <v>Copper River/Chugach</v>
      </c>
      <c r="M143" t="s">
        <v>1225</v>
      </c>
      <c r="N143" t="s">
        <v>1203</v>
      </c>
      <c r="O143" s="10" t="s">
        <v>1224</v>
      </c>
      <c r="P143" s="10">
        <v>2021</v>
      </c>
      <c r="Q143" s="10" t="s">
        <v>1458</v>
      </c>
      <c r="R143" t="s">
        <v>1205</v>
      </c>
      <c r="S143">
        <v>2.8</v>
      </c>
      <c r="U143">
        <v>0.8</v>
      </c>
      <c r="V143">
        <v>2.8</v>
      </c>
      <c r="W143">
        <v>2.8</v>
      </c>
      <c r="X143">
        <v>0.5</v>
      </c>
      <c r="Y143" t="s">
        <v>1207</v>
      </c>
      <c r="Z143" t="s">
        <v>390</v>
      </c>
      <c r="AA143" t="s">
        <v>390</v>
      </c>
      <c r="AB143" t="s">
        <v>1411</v>
      </c>
      <c r="AC143" t="s">
        <v>1206</v>
      </c>
      <c r="AD143">
        <v>8</v>
      </c>
      <c r="AE143">
        <v>1976</v>
      </c>
      <c r="AF143">
        <v>1</v>
      </c>
      <c r="AG143">
        <v>2018</v>
      </c>
      <c r="AH143" t="s">
        <v>1207</v>
      </c>
      <c r="AI143" t="s">
        <v>353</v>
      </c>
      <c r="AJ143">
        <v>1</v>
      </c>
      <c r="AK143" t="s">
        <v>355</v>
      </c>
      <c r="AL143" t="s">
        <v>354</v>
      </c>
      <c r="AM143" t="s">
        <v>354</v>
      </c>
      <c r="AN143" t="s">
        <v>354</v>
      </c>
      <c r="AO143" t="s">
        <v>390</v>
      </c>
      <c r="AP143" t="s">
        <v>1209</v>
      </c>
      <c r="AQ143" t="s">
        <v>1207</v>
      </c>
      <c r="AR143" t="s">
        <v>1207</v>
      </c>
      <c r="AS143" t="s">
        <v>1207</v>
      </c>
    </row>
    <row r="144" spans="1:48" hidden="1" x14ac:dyDescent="0.25">
      <c r="A144" t="s">
        <v>1131</v>
      </c>
      <c r="B144" t="s">
        <v>153</v>
      </c>
      <c r="C144" t="s">
        <v>400</v>
      </c>
      <c r="D144">
        <v>4329</v>
      </c>
      <c r="E144" t="s">
        <v>151</v>
      </c>
      <c r="F144">
        <v>6306</v>
      </c>
      <c r="I144">
        <v>10</v>
      </c>
      <c r="J144" t="s">
        <v>401</v>
      </c>
      <c r="K144" t="s">
        <v>402</v>
      </c>
      <c r="L144" t="str">
        <f>VLOOKUP(K144,'LOOKUP INTERTIES 2023-11-08'!$B$2:$G$206,6,FALSE)</f>
        <v>Copper River/Chugach</v>
      </c>
      <c r="M144" t="s">
        <v>1237</v>
      </c>
      <c r="N144" t="s">
        <v>1203</v>
      </c>
      <c r="O144" s="10" t="s">
        <v>1204</v>
      </c>
      <c r="P144" s="10">
        <v>2021</v>
      </c>
      <c r="Q144" s="10" t="s">
        <v>1458</v>
      </c>
      <c r="R144" t="s">
        <v>1205</v>
      </c>
      <c r="S144">
        <v>1.6</v>
      </c>
      <c r="U144">
        <v>0.8</v>
      </c>
      <c r="V144">
        <v>1.6</v>
      </c>
      <c r="W144">
        <v>1.6</v>
      </c>
      <c r="X144">
        <v>0.1</v>
      </c>
      <c r="Y144" t="s">
        <v>1207</v>
      </c>
      <c r="Z144" t="s">
        <v>390</v>
      </c>
      <c r="AA144" t="s">
        <v>390</v>
      </c>
      <c r="AB144" t="s">
        <v>371</v>
      </c>
      <c r="AC144" t="s">
        <v>1206</v>
      </c>
      <c r="AD144">
        <v>6</v>
      </c>
      <c r="AE144">
        <v>2017</v>
      </c>
      <c r="AF144" t="s">
        <v>390</v>
      </c>
      <c r="AG144" t="s">
        <v>390</v>
      </c>
      <c r="AH144" t="s">
        <v>1207</v>
      </c>
      <c r="AI144" t="s">
        <v>353</v>
      </c>
      <c r="AJ144">
        <v>1</v>
      </c>
      <c r="AK144" t="s">
        <v>355</v>
      </c>
      <c r="AL144" t="s">
        <v>354</v>
      </c>
      <c r="AM144" t="s">
        <v>354</v>
      </c>
      <c r="AN144" t="s">
        <v>354</v>
      </c>
      <c r="AO144" t="s">
        <v>390</v>
      </c>
      <c r="AP144" t="s">
        <v>1209</v>
      </c>
      <c r="AQ144" t="s">
        <v>1207</v>
      </c>
      <c r="AR144" t="s">
        <v>1207</v>
      </c>
      <c r="AS144" t="s">
        <v>1207</v>
      </c>
    </row>
    <row r="145" spans="1:45" hidden="1" x14ac:dyDescent="0.25">
      <c r="A145" t="s">
        <v>1131</v>
      </c>
      <c r="B145" t="s">
        <v>153</v>
      </c>
      <c r="C145" t="s">
        <v>400</v>
      </c>
      <c r="D145">
        <v>4329</v>
      </c>
      <c r="E145" t="s">
        <v>151</v>
      </c>
      <c r="F145">
        <v>6306</v>
      </c>
      <c r="I145">
        <v>10</v>
      </c>
      <c r="J145" t="s">
        <v>401</v>
      </c>
      <c r="K145" t="s">
        <v>402</v>
      </c>
      <c r="L145" t="str">
        <f>VLOOKUP(K145,'LOOKUP INTERTIES 2023-11-08'!$B$2:$G$206,6,FALSE)</f>
        <v>Copper River/Chugach</v>
      </c>
      <c r="M145" t="s">
        <v>1238</v>
      </c>
      <c r="N145" t="s">
        <v>1203</v>
      </c>
      <c r="O145" s="10" t="s">
        <v>1204</v>
      </c>
      <c r="P145" s="10">
        <v>2021</v>
      </c>
      <c r="Q145" s="10" t="s">
        <v>1458</v>
      </c>
      <c r="R145" t="s">
        <v>1205</v>
      </c>
      <c r="S145">
        <v>1.6</v>
      </c>
      <c r="U145">
        <v>0.8</v>
      </c>
      <c r="V145">
        <v>1.6</v>
      </c>
      <c r="W145">
        <v>1.6</v>
      </c>
      <c r="X145">
        <v>0.1</v>
      </c>
      <c r="Y145" t="s">
        <v>1207</v>
      </c>
      <c r="Z145" t="s">
        <v>390</v>
      </c>
      <c r="AA145" t="s">
        <v>390</v>
      </c>
      <c r="AB145" t="s">
        <v>371</v>
      </c>
      <c r="AC145" t="s">
        <v>1206</v>
      </c>
      <c r="AD145">
        <v>6</v>
      </c>
      <c r="AE145">
        <v>2017</v>
      </c>
      <c r="AF145" t="s">
        <v>390</v>
      </c>
      <c r="AG145" t="s">
        <v>390</v>
      </c>
      <c r="AH145" t="s">
        <v>1207</v>
      </c>
      <c r="AI145" t="s">
        <v>353</v>
      </c>
      <c r="AJ145">
        <v>1</v>
      </c>
      <c r="AK145" t="s">
        <v>355</v>
      </c>
      <c r="AL145" t="s">
        <v>354</v>
      </c>
      <c r="AM145" t="s">
        <v>354</v>
      </c>
      <c r="AN145" t="s">
        <v>354</v>
      </c>
      <c r="AO145" t="s">
        <v>390</v>
      </c>
      <c r="AP145" t="s">
        <v>1209</v>
      </c>
      <c r="AQ145" t="s">
        <v>1207</v>
      </c>
      <c r="AR145" t="s">
        <v>1207</v>
      </c>
      <c r="AS145" t="s">
        <v>1207</v>
      </c>
    </row>
    <row r="146" spans="1:45" hidden="1" x14ac:dyDescent="0.25">
      <c r="A146" t="s">
        <v>1131</v>
      </c>
      <c r="B146" t="s">
        <v>153</v>
      </c>
      <c r="C146" t="s">
        <v>400</v>
      </c>
      <c r="D146">
        <v>4329</v>
      </c>
      <c r="E146" t="s">
        <v>151</v>
      </c>
      <c r="F146">
        <v>6306</v>
      </c>
      <c r="I146">
        <v>10</v>
      </c>
      <c r="J146" t="s">
        <v>401</v>
      </c>
      <c r="K146" t="s">
        <v>402</v>
      </c>
      <c r="L146" t="str">
        <f>VLOOKUP(K146,'LOOKUP INTERTIES 2023-11-08'!$B$2:$G$206,6,FALSE)</f>
        <v>Copper River/Chugach</v>
      </c>
      <c r="M146" t="s">
        <v>1232</v>
      </c>
      <c r="N146" t="s">
        <v>1203</v>
      </c>
      <c r="O146" s="10" t="s">
        <v>1204</v>
      </c>
      <c r="P146" s="10">
        <v>2021</v>
      </c>
      <c r="Q146" s="10" t="s">
        <v>1458</v>
      </c>
      <c r="R146" t="s">
        <v>1205</v>
      </c>
      <c r="S146">
        <v>1.9</v>
      </c>
      <c r="U146">
        <v>0.8</v>
      </c>
      <c r="V146">
        <v>1.5</v>
      </c>
      <c r="W146">
        <v>1.5</v>
      </c>
      <c r="X146">
        <v>0.2</v>
      </c>
      <c r="Y146" t="s">
        <v>1207</v>
      </c>
      <c r="Z146" t="s">
        <v>390</v>
      </c>
      <c r="AA146" t="s">
        <v>390</v>
      </c>
      <c r="AB146" t="s">
        <v>371</v>
      </c>
      <c r="AC146" t="s">
        <v>1206</v>
      </c>
      <c r="AD146">
        <v>10</v>
      </c>
      <c r="AE146">
        <v>1972</v>
      </c>
      <c r="AF146" t="s">
        <v>390</v>
      </c>
      <c r="AG146" t="s">
        <v>390</v>
      </c>
      <c r="AH146" t="s">
        <v>1207</v>
      </c>
      <c r="AI146" t="s">
        <v>353</v>
      </c>
      <c r="AJ146">
        <v>1</v>
      </c>
      <c r="AK146" t="s">
        <v>355</v>
      </c>
      <c r="AL146" t="s">
        <v>354</v>
      </c>
      <c r="AM146" t="s">
        <v>354</v>
      </c>
      <c r="AN146" t="s">
        <v>354</v>
      </c>
      <c r="AO146" t="s">
        <v>390</v>
      </c>
      <c r="AP146" t="s">
        <v>1209</v>
      </c>
      <c r="AQ146" t="s">
        <v>1207</v>
      </c>
      <c r="AR146" t="s">
        <v>1207</v>
      </c>
      <c r="AS146" t="s">
        <v>1207</v>
      </c>
    </row>
    <row r="147" spans="1:45" hidden="1" x14ac:dyDescent="0.25">
      <c r="A147" t="s">
        <v>1131</v>
      </c>
      <c r="B147" t="s">
        <v>153</v>
      </c>
      <c r="C147" t="s">
        <v>400</v>
      </c>
      <c r="D147">
        <v>4329</v>
      </c>
      <c r="E147" t="s">
        <v>151</v>
      </c>
      <c r="F147">
        <v>6306</v>
      </c>
      <c r="I147">
        <v>10</v>
      </c>
      <c r="J147" t="s">
        <v>401</v>
      </c>
      <c r="K147" t="s">
        <v>402</v>
      </c>
      <c r="L147" t="str">
        <f>VLOOKUP(K147,'LOOKUP INTERTIES 2023-11-08'!$B$2:$G$206,6,FALSE)</f>
        <v>Copper River/Chugach</v>
      </c>
      <c r="M147" t="s">
        <v>1212</v>
      </c>
      <c r="N147" t="s">
        <v>1203</v>
      </c>
      <c r="O147" s="10" t="s">
        <v>1204</v>
      </c>
      <c r="P147" s="10">
        <v>2021</v>
      </c>
      <c r="Q147" s="10" t="s">
        <v>1458</v>
      </c>
      <c r="R147" t="s">
        <v>1205</v>
      </c>
      <c r="S147">
        <v>2.6</v>
      </c>
      <c r="U147">
        <v>0.8</v>
      </c>
      <c r="V147">
        <v>2</v>
      </c>
      <c r="W147">
        <v>2</v>
      </c>
      <c r="X147">
        <v>0.5</v>
      </c>
      <c r="Y147" t="s">
        <v>1207</v>
      </c>
      <c r="Z147" t="s">
        <v>390</v>
      </c>
      <c r="AA147" t="s">
        <v>390</v>
      </c>
      <c r="AB147" t="s">
        <v>371</v>
      </c>
      <c r="AC147" t="s">
        <v>1206</v>
      </c>
      <c r="AD147">
        <v>6</v>
      </c>
      <c r="AE147">
        <v>1975</v>
      </c>
      <c r="AF147" t="s">
        <v>390</v>
      </c>
      <c r="AG147" t="s">
        <v>390</v>
      </c>
      <c r="AH147" t="s">
        <v>1207</v>
      </c>
      <c r="AI147" t="s">
        <v>353</v>
      </c>
      <c r="AJ147">
        <v>1</v>
      </c>
      <c r="AK147" t="s">
        <v>355</v>
      </c>
      <c r="AL147" t="s">
        <v>354</v>
      </c>
      <c r="AM147" t="s">
        <v>354</v>
      </c>
      <c r="AN147" t="s">
        <v>354</v>
      </c>
      <c r="AO147" t="s">
        <v>390</v>
      </c>
      <c r="AP147" t="s">
        <v>1209</v>
      </c>
      <c r="AQ147" t="s">
        <v>1207</v>
      </c>
      <c r="AR147" t="s">
        <v>1207</v>
      </c>
      <c r="AS147" t="s">
        <v>1207</v>
      </c>
    </row>
    <row r="148" spans="1:45" hidden="1" x14ac:dyDescent="0.25">
      <c r="A148" t="s">
        <v>1131</v>
      </c>
      <c r="B148" t="s">
        <v>153</v>
      </c>
      <c r="C148" t="s">
        <v>400</v>
      </c>
      <c r="D148">
        <v>4329</v>
      </c>
      <c r="E148" t="s">
        <v>151</v>
      </c>
      <c r="F148">
        <v>6306</v>
      </c>
      <c r="I148">
        <v>10</v>
      </c>
      <c r="J148" t="s">
        <v>401</v>
      </c>
      <c r="K148" t="s">
        <v>402</v>
      </c>
      <c r="L148" t="str">
        <f>VLOOKUP(K148,'LOOKUP INTERTIES 2023-11-08'!$B$2:$G$206,6,FALSE)</f>
        <v>Copper River/Chugach</v>
      </c>
      <c r="M148" t="s">
        <v>1217</v>
      </c>
      <c r="N148" t="s">
        <v>1203</v>
      </c>
      <c r="O148" s="10" t="s">
        <v>1204</v>
      </c>
      <c r="P148" s="10">
        <v>2021</v>
      </c>
      <c r="Q148" s="10" t="s">
        <v>1458</v>
      </c>
      <c r="R148" t="s">
        <v>1205</v>
      </c>
      <c r="S148">
        <v>0.9</v>
      </c>
      <c r="U148">
        <v>0.8</v>
      </c>
      <c r="V148">
        <v>0.8</v>
      </c>
      <c r="W148">
        <v>0.8</v>
      </c>
      <c r="X148">
        <v>0.1</v>
      </c>
      <c r="Y148" t="s">
        <v>1207</v>
      </c>
      <c r="Z148" t="s">
        <v>390</v>
      </c>
      <c r="AA148" t="s">
        <v>390</v>
      </c>
      <c r="AB148" t="s">
        <v>371</v>
      </c>
      <c r="AC148" t="s">
        <v>1206</v>
      </c>
      <c r="AD148">
        <v>8</v>
      </c>
      <c r="AE148">
        <v>1974</v>
      </c>
      <c r="AF148" t="s">
        <v>390</v>
      </c>
      <c r="AG148" t="s">
        <v>390</v>
      </c>
      <c r="AH148" t="s">
        <v>1207</v>
      </c>
      <c r="AI148" t="s">
        <v>353</v>
      </c>
      <c r="AJ148">
        <v>1</v>
      </c>
      <c r="AK148" t="s">
        <v>355</v>
      </c>
      <c r="AL148" t="s">
        <v>354</v>
      </c>
      <c r="AM148" t="s">
        <v>354</v>
      </c>
      <c r="AN148" t="s">
        <v>354</v>
      </c>
      <c r="AO148" t="s">
        <v>390</v>
      </c>
      <c r="AP148" t="s">
        <v>1209</v>
      </c>
      <c r="AQ148" t="s">
        <v>1207</v>
      </c>
      <c r="AR148" t="s">
        <v>1207</v>
      </c>
      <c r="AS148" t="s">
        <v>1207</v>
      </c>
    </row>
    <row r="149" spans="1:45" hidden="1" x14ac:dyDescent="0.25">
      <c r="A149" t="s">
        <v>1131</v>
      </c>
      <c r="B149" t="s">
        <v>153</v>
      </c>
      <c r="C149" t="s">
        <v>400</v>
      </c>
      <c r="D149">
        <v>4329</v>
      </c>
      <c r="E149" t="s">
        <v>151</v>
      </c>
      <c r="F149">
        <v>6306</v>
      </c>
      <c r="I149">
        <v>10</v>
      </c>
      <c r="J149" t="s">
        <v>401</v>
      </c>
      <c r="K149" t="s">
        <v>402</v>
      </c>
      <c r="L149" t="str">
        <f>VLOOKUP(K149,'LOOKUP INTERTIES 2023-11-08'!$B$2:$G$206,6,FALSE)</f>
        <v>Copper River/Chugach</v>
      </c>
      <c r="M149" t="s">
        <v>1202</v>
      </c>
      <c r="N149" t="s">
        <v>1203</v>
      </c>
      <c r="O149" s="10" t="s">
        <v>1204</v>
      </c>
      <c r="P149" s="10">
        <v>2021</v>
      </c>
      <c r="Q149" s="10" t="s">
        <v>1458</v>
      </c>
      <c r="R149" t="s">
        <v>1205</v>
      </c>
      <c r="S149">
        <v>0.5</v>
      </c>
      <c r="U149">
        <v>0.8</v>
      </c>
      <c r="V149">
        <v>0.5</v>
      </c>
      <c r="W149">
        <v>0.5</v>
      </c>
      <c r="X149">
        <v>0.1</v>
      </c>
      <c r="Y149" t="s">
        <v>1207</v>
      </c>
      <c r="Z149" t="s">
        <v>390</v>
      </c>
      <c r="AA149" t="s">
        <v>390</v>
      </c>
      <c r="AB149" t="s">
        <v>1411</v>
      </c>
      <c r="AC149" t="s">
        <v>1206</v>
      </c>
      <c r="AD149">
        <v>1</v>
      </c>
      <c r="AE149">
        <v>1967</v>
      </c>
      <c r="AF149">
        <v>6</v>
      </c>
      <c r="AG149">
        <v>2016</v>
      </c>
      <c r="AH149" t="s">
        <v>1207</v>
      </c>
      <c r="AI149" t="s">
        <v>353</v>
      </c>
      <c r="AJ149">
        <v>1</v>
      </c>
      <c r="AK149" t="s">
        <v>355</v>
      </c>
      <c r="AL149" t="s">
        <v>354</v>
      </c>
      <c r="AM149" t="s">
        <v>354</v>
      </c>
      <c r="AN149" t="s">
        <v>354</v>
      </c>
      <c r="AO149" t="s">
        <v>390</v>
      </c>
      <c r="AP149" t="s">
        <v>1254</v>
      </c>
      <c r="AQ149" t="s">
        <v>354</v>
      </c>
      <c r="AR149" t="s">
        <v>1207</v>
      </c>
      <c r="AS149" t="s">
        <v>1207</v>
      </c>
    </row>
    <row r="150" spans="1:45" hidden="1" x14ac:dyDescent="0.25">
      <c r="A150" t="s">
        <v>1131</v>
      </c>
      <c r="B150" t="s">
        <v>153</v>
      </c>
      <c r="C150" t="s">
        <v>400</v>
      </c>
      <c r="D150">
        <v>4329</v>
      </c>
      <c r="E150" t="s">
        <v>151</v>
      </c>
      <c r="F150">
        <v>6306</v>
      </c>
      <c r="I150">
        <v>10</v>
      </c>
      <c r="J150" t="s">
        <v>401</v>
      </c>
      <c r="K150" t="s">
        <v>402</v>
      </c>
      <c r="L150" t="str">
        <f>VLOOKUP(K150,'LOOKUP INTERTIES 2023-11-08'!$B$2:$G$206,6,FALSE)</f>
        <v>Copper River/Chugach</v>
      </c>
      <c r="M150" t="s">
        <v>1210</v>
      </c>
      <c r="N150" t="s">
        <v>1203</v>
      </c>
      <c r="O150" s="10" t="s">
        <v>1204</v>
      </c>
      <c r="P150" s="10">
        <v>2021</v>
      </c>
      <c r="Q150" s="10" t="s">
        <v>1458</v>
      </c>
      <c r="R150" t="s">
        <v>1205</v>
      </c>
      <c r="S150">
        <v>0.5</v>
      </c>
      <c r="U150">
        <v>0.8</v>
      </c>
      <c r="V150">
        <v>0.5</v>
      </c>
      <c r="W150">
        <v>0.5</v>
      </c>
      <c r="X150">
        <v>0.1</v>
      </c>
      <c r="Y150" t="s">
        <v>1207</v>
      </c>
      <c r="Z150" t="s">
        <v>390</v>
      </c>
      <c r="AA150" t="s">
        <v>390</v>
      </c>
      <c r="AB150" t="s">
        <v>1411</v>
      </c>
      <c r="AC150" t="s">
        <v>1206</v>
      </c>
      <c r="AD150">
        <v>1</v>
      </c>
      <c r="AE150">
        <v>1967</v>
      </c>
      <c r="AF150">
        <v>6</v>
      </c>
      <c r="AG150">
        <v>2016</v>
      </c>
      <c r="AH150" t="s">
        <v>1207</v>
      </c>
      <c r="AI150" t="s">
        <v>353</v>
      </c>
      <c r="AJ150">
        <v>1</v>
      </c>
      <c r="AK150" t="s">
        <v>355</v>
      </c>
      <c r="AL150" t="s">
        <v>354</v>
      </c>
      <c r="AM150" t="s">
        <v>354</v>
      </c>
      <c r="AN150" t="s">
        <v>354</v>
      </c>
      <c r="AO150" t="s">
        <v>390</v>
      </c>
      <c r="AP150" t="s">
        <v>1209</v>
      </c>
      <c r="AQ150" t="s">
        <v>354</v>
      </c>
      <c r="AR150" t="s">
        <v>1207</v>
      </c>
      <c r="AS150" t="s">
        <v>1207</v>
      </c>
    </row>
    <row r="151" spans="1:45" hidden="1" x14ac:dyDescent="0.25">
      <c r="A151" t="s">
        <v>1131</v>
      </c>
      <c r="B151" t="s">
        <v>153</v>
      </c>
      <c r="C151" t="s">
        <v>400</v>
      </c>
      <c r="D151">
        <v>4329</v>
      </c>
      <c r="E151" t="s">
        <v>151</v>
      </c>
      <c r="F151">
        <v>6306</v>
      </c>
      <c r="I151">
        <v>10</v>
      </c>
      <c r="J151" t="s">
        <v>401</v>
      </c>
      <c r="K151" t="s">
        <v>402</v>
      </c>
      <c r="L151" t="str">
        <f>VLOOKUP(K151,'LOOKUP INTERTIES 2023-11-08'!$B$2:$G$206,6,FALSE)</f>
        <v>Copper River/Chugach</v>
      </c>
      <c r="M151" t="s">
        <v>1211</v>
      </c>
      <c r="N151" t="s">
        <v>1203</v>
      </c>
      <c r="O151" s="10" t="s">
        <v>1204</v>
      </c>
      <c r="P151" s="10">
        <v>2021</v>
      </c>
      <c r="Q151" s="10" t="s">
        <v>1458</v>
      </c>
      <c r="R151" t="s">
        <v>1205</v>
      </c>
      <c r="S151">
        <v>0.5</v>
      </c>
      <c r="U151">
        <v>0.8</v>
      </c>
      <c r="V151">
        <v>0.5</v>
      </c>
      <c r="W151">
        <v>0.5</v>
      </c>
      <c r="X151">
        <v>0.1</v>
      </c>
      <c r="Y151" t="s">
        <v>1207</v>
      </c>
      <c r="Z151" t="s">
        <v>390</v>
      </c>
      <c r="AA151" t="s">
        <v>390</v>
      </c>
      <c r="AB151" t="s">
        <v>1411</v>
      </c>
      <c r="AC151" t="s">
        <v>1206</v>
      </c>
      <c r="AD151">
        <v>1</v>
      </c>
      <c r="AE151">
        <v>1967</v>
      </c>
      <c r="AF151">
        <v>6</v>
      </c>
      <c r="AG151">
        <v>2016</v>
      </c>
      <c r="AH151" t="s">
        <v>1207</v>
      </c>
      <c r="AI151" t="s">
        <v>353</v>
      </c>
      <c r="AJ151">
        <v>1</v>
      </c>
      <c r="AK151" t="s">
        <v>355</v>
      </c>
      <c r="AL151" t="s">
        <v>354</v>
      </c>
      <c r="AM151" t="s">
        <v>354</v>
      </c>
      <c r="AN151" t="s">
        <v>354</v>
      </c>
      <c r="AO151" t="s">
        <v>390</v>
      </c>
      <c r="AP151" t="s">
        <v>1254</v>
      </c>
      <c r="AQ151" t="s">
        <v>354</v>
      </c>
      <c r="AR151" t="s">
        <v>1207</v>
      </c>
      <c r="AS151" t="s">
        <v>1207</v>
      </c>
    </row>
    <row r="152" spans="1:45" hidden="1" x14ac:dyDescent="0.25">
      <c r="A152" t="s">
        <v>1036</v>
      </c>
      <c r="B152" t="s">
        <v>24</v>
      </c>
      <c r="C152" t="s">
        <v>425</v>
      </c>
      <c r="D152">
        <v>213</v>
      </c>
      <c r="E152" t="s">
        <v>18</v>
      </c>
      <c r="F152">
        <v>78</v>
      </c>
      <c r="I152">
        <v>1</v>
      </c>
      <c r="J152" t="s">
        <v>426</v>
      </c>
      <c r="K152" t="s">
        <v>427</v>
      </c>
      <c r="L152" t="str">
        <f>VLOOKUP(K152,'LOOKUP INTERTIES 2023-11-08'!$B$2:$G$206,6,FALSE)</f>
        <v>Southeast</v>
      </c>
      <c r="M152" t="s">
        <v>1202</v>
      </c>
      <c r="N152" t="s">
        <v>1215</v>
      </c>
      <c r="O152" s="10" t="s">
        <v>1216</v>
      </c>
      <c r="P152" s="10">
        <v>2021</v>
      </c>
      <c r="Q152" s="10" t="s">
        <v>1458</v>
      </c>
      <c r="R152" t="s">
        <v>1246</v>
      </c>
      <c r="S152">
        <v>23.6</v>
      </c>
      <c r="U152">
        <v>0.9</v>
      </c>
      <c r="V152">
        <v>23.5</v>
      </c>
      <c r="W152">
        <v>23.5</v>
      </c>
      <c r="X152">
        <v>2</v>
      </c>
      <c r="Y152" t="s">
        <v>1207</v>
      </c>
      <c r="Z152" t="s">
        <v>390</v>
      </c>
      <c r="AA152" t="s">
        <v>390</v>
      </c>
      <c r="AB152" t="s">
        <v>371</v>
      </c>
      <c r="AC152" t="s">
        <v>1206</v>
      </c>
      <c r="AD152">
        <v>11</v>
      </c>
      <c r="AE152">
        <v>1973</v>
      </c>
      <c r="AF152" t="s">
        <v>390</v>
      </c>
      <c r="AG152" t="s">
        <v>390</v>
      </c>
      <c r="AH152" t="s">
        <v>1207</v>
      </c>
      <c r="AI152" t="s">
        <v>353</v>
      </c>
      <c r="AJ152">
        <v>1</v>
      </c>
      <c r="AK152" t="s">
        <v>385</v>
      </c>
      <c r="AL152" t="s">
        <v>354</v>
      </c>
      <c r="AM152" t="s">
        <v>354</v>
      </c>
      <c r="AN152" t="s">
        <v>354</v>
      </c>
      <c r="AO152" t="s">
        <v>390</v>
      </c>
      <c r="AP152" t="s">
        <v>1209</v>
      </c>
      <c r="AQ152" t="s">
        <v>1207</v>
      </c>
      <c r="AR152" t="s">
        <v>354</v>
      </c>
      <c r="AS152" t="s">
        <v>354</v>
      </c>
    </row>
    <row r="153" spans="1:45" hidden="1" x14ac:dyDescent="0.25">
      <c r="A153" t="s">
        <v>1036</v>
      </c>
      <c r="B153" t="s">
        <v>24</v>
      </c>
      <c r="C153" t="s">
        <v>425</v>
      </c>
      <c r="D153">
        <v>213</v>
      </c>
      <c r="E153" t="s">
        <v>18</v>
      </c>
      <c r="F153">
        <v>78</v>
      </c>
      <c r="I153">
        <v>1</v>
      </c>
      <c r="J153" t="s">
        <v>426</v>
      </c>
      <c r="K153" t="s">
        <v>427</v>
      </c>
      <c r="L153" t="str">
        <f>VLOOKUP(K153,'LOOKUP INTERTIES 2023-11-08'!$B$2:$G$206,6,FALSE)</f>
        <v>Southeast</v>
      </c>
      <c r="M153" t="s">
        <v>1210</v>
      </c>
      <c r="N153" t="s">
        <v>1215</v>
      </c>
      <c r="O153" s="10" t="s">
        <v>1216</v>
      </c>
      <c r="P153" s="10">
        <v>2021</v>
      </c>
      <c r="Q153" s="10" t="s">
        <v>1458</v>
      </c>
      <c r="R153" t="s">
        <v>1246</v>
      </c>
      <c r="S153">
        <v>23.6</v>
      </c>
      <c r="U153">
        <v>0.9</v>
      </c>
      <c r="V153">
        <v>23.5</v>
      </c>
      <c r="W153">
        <v>23.5</v>
      </c>
      <c r="X153">
        <v>2</v>
      </c>
      <c r="Y153" t="s">
        <v>1207</v>
      </c>
      <c r="Z153" t="s">
        <v>390</v>
      </c>
      <c r="AA153" t="s">
        <v>390</v>
      </c>
      <c r="AB153" t="s">
        <v>371</v>
      </c>
      <c r="AC153" t="s">
        <v>1206</v>
      </c>
      <c r="AD153">
        <v>11</v>
      </c>
      <c r="AE153">
        <v>1973</v>
      </c>
      <c r="AF153" t="s">
        <v>390</v>
      </c>
      <c r="AG153" t="s">
        <v>390</v>
      </c>
      <c r="AH153" t="s">
        <v>1207</v>
      </c>
      <c r="AI153" t="s">
        <v>353</v>
      </c>
      <c r="AJ153">
        <v>1</v>
      </c>
      <c r="AK153" t="s">
        <v>385</v>
      </c>
      <c r="AL153" t="s">
        <v>354</v>
      </c>
      <c r="AM153" t="s">
        <v>354</v>
      </c>
      <c r="AN153" t="s">
        <v>354</v>
      </c>
      <c r="AO153" t="s">
        <v>390</v>
      </c>
      <c r="AP153" t="s">
        <v>1209</v>
      </c>
      <c r="AQ153" t="s">
        <v>1207</v>
      </c>
      <c r="AR153" t="s">
        <v>354</v>
      </c>
      <c r="AS153" t="s">
        <v>354</v>
      </c>
    </row>
    <row r="154" spans="1:45" hidden="1" x14ac:dyDescent="0.25">
      <c r="A154" t="s">
        <v>1036</v>
      </c>
      <c r="B154" t="s">
        <v>24</v>
      </c>
      <c r="C154" t="s">
        <v>425</v>
      </c>
      <c r="D154">
        <v>213</v>
      </c>
      <c r="E154" t="s">
        <v>18</v>
      </c>
      <c r="F154">
        <v>78</v>
      </c>
      <c r="I154">
        <v>1</v>
      </c>
      <c r="J154" t="s">
        <v>426</v>
      </c>
      <c r="K154" t="s">
        <v>427</v>
      </c>
      <c r="L154" t="str">
        <f>VLOOKUP(K154,'LOOKUP INTERTIES 2023-11-08'!$B$2:$G$206,6,FALSE)</f>
        <v>Southeast</v>
      </c>
      <c r="M154" t="s">
        <v>1211</v>
      </c>
      <c r="N154" t="s">
        <v>1215</v>
      </c>
      <c r="O154" s="10" t="s">
        <v>1216</v>
      </c>
      <c r="P154" s="10">
        <v>2021</v>
      </c>
      <c r="Q154" s="10" t="s">
        <v>1458</v>
      </c>
      <c r="R154" t="s">
        <v>1246</v>
      </c>
      <c r="S154">
        <v>31</v>
      </c>
      <c r="U154">
        <v>0.9</v>
      </c>
      <c r="V154">
        <v>31</v>
      </c>
      <c r="W154">
        <v>31</v>
      </c>
      <c r="X154">
        <v>3</v>
      </c>
      <c r="Y154" t="s">
        <v>1207</v>
      </c>
      <c r="Z154" t="s">
        <v>390</v>
      </c>
      <c r="AA154" t="s">
        <v>390</v>
      </c>
      <c r="AB154" t="s">
        <v>371</v>
      </c>
      <c r="AC154" t="s">
        <v>1206</v>
      </c>
      <c r="AD154">
        <v>12</v>
      </c>
      <c r="AE154">
        <v>1990</v>
      </c>
      <c r="AF154" t="s">
        <v>390</v>
      </c>
      <c r="AG154" t="s">
        <v>390</v>
      </c>
      <c r="AH154" t="s">
        <v>1207</v>
      </c>
      <c r="AI154" t="s">
        <v>353</v>
      </c>
      <c r="AJ154">
        <v>1</v>
      </c>
      <c r="AK154" t="s">
        <v>385</v>
      </c>
      <c r="AL154" t="s">
        <v>354</v>
      </c>
      <c r="AM154" t="s">
        <v>354</v>
      </c>
      <c r="AN154" t="s">
        <v>354</v>
      </c>
      <c r="AO154" t="s">
        <v>390</v>
      </c>
      <c r="AP154" t="s">
        <v>1209</v>
      </c>
      <c r="AQ154" t="s">
        <v>1207</v>
      </c>
      <c r="AR154" t="s">
        <v>354</v>
      </c>
      <c r="AS154" t="s">
        <v>354</v>
      </c>
    </row>
    <row r="155" spans="1:45" hidden="1" x14ac:dyDescent="0.25">
      <c r="A155" t="s">
        <v>1132</v>
      </c>
      <c r="B155" t="s">
        <v>156</v>
      </c>
      <c r="C155" t="s">
        <v>400</v>
      </c>
      <c r="D155">
        <v>4329</v>
      </c>
      <c r="E155" t="s">
        <v>151</v>
      </c>
      <c r="F155">
        <v>7841</v>
      </c>
      <c r="I155">
        <v>10</v>
      </c>
      <c r="J155" t="s">
        <v>401</v>
      </c>
      <c r="K155" t="s">
        <v>402</v>
      </c>
      <c r="L155" t="str">
        <f>VLOOKUP(K155,'LOOKUP INTERTIES 2023-11-08'!$B$2:$G$206,6,FALSE)</f>
        <v>Copper River/Chugach</v>
      </c>
      <c r="M155" t="s">
        <v>1202</v>
      </c>
      <c r="N155" t="s">
        <v>1203</v>
      </c>
      <c r="O155" s="10" t="s">
        <v>1224</v>
      </c>
      <c r="P155" s="10">
        <v>2021</v>
      </c>
      <c r="Q155" s="10" t="s">
        <v>1458</v>
      </c>
      <c r="R155" t="s">
        <v>1205</v>
      </c>
      <c r="S155">
        <v>5.3</v>
      </c>
      <c r="U155">
        <v>0.8</v>
      </c>
      <c r="V155">
        <v>5.0999999999999996</v>
      </c>
      <c r="W155">
        <v>5.3</v>
      </c>
      <c r="X155">
        <v>1</v>
      </c>
      <c r="Y155" t="s">
        <v>1207</v>
      </c>
      <c r="Z155" t="s">
        <v>390</v>
      </c>
      <c r="AA155" t="s">
        <v>390</v>
      </c>
      <c r="AB155" t="s">
        <v>371</v>
      </c>
      <c r="AC155" t="s">
        <v>1206</v>
      </c>
      <c r="AD155">
        <v>4</v>
      </c>
      <c r="AE155">
        <v>2000</v>
      </c>
      <c r="AF155" t="s">
        <v>390</v>
      </c>
      <c r="AG155" t="s">
        <v>390</v>
      </c>
      <c r="AH155" t="s">
        <v>1208</v>
      </c>
      <c r="AI155" t="s">
        <v>353</v>
      </c>
      <c r="AJ155">
        <v>1</v>
      </c>
      <c r="AK155" t="s">
        <v>900</v>
      </c>
      <c r="AL155" t="s">
        <v>354</v>
      </c>
      <c r="AM155" t="s">
        <v>354</v>
      </c>
      <c r="AN155" t="s">
        <v>354</v>
      </c>
      <c r="AO155" t="s">
        <v>390</v>
      </c>
      <c r="AP155" t="s">
        <v>1218</v>
      </c>
      <c r="AQ155" t="s">
        <v>1207</v>
      </c>
      <c r="AR155" t="s">
        <v>1207</v>
      </c>
      <c r="AS155" t="s">
        <v>1207</v>
      </c>
    </row>
    <row r="156" spans="1:45" hidden="1" x14ac:dyDescent="0.25">
      <c r="A156" t="s">
        <v>1521</v>
      </c>
      <c r="B156" t="s">
        <v>1409</v>
      </c>
      <c r="C156" t="s">
        <v>709</v>
      </c>
      <c r="D156">
        <v>40215</v>
      </c>
      <c r="E156" t="s">
        <v>157</v>
      </c>
      <c r="F156">
        <v>62714</v>
      </c>
      <c r="I156">
        <v>160</v>
      </c>
      <c r="J156" t="s">
        <v>710</v>
      </c>
      <c r="K156" t="s">
        <v>711</v>
      </c>
      <c r="L156" t="str">
        <f>VLOOKUP(K156,'LOOKUP INTERTIES 2023-11-08'!$B$2:$G$206,6,FALSE)</f>
        <v>Copper River/Chugach</v>
      </c>
      <c r="M156" t="s">
        <v>1410</v>
      </c>
      <c r="N156" t="s">
        <v>456</v>
      </c>
      <c r="O156" s="10" t="s">
        <v>1301</v>
      </c>
      <c r="P156" s="10">
        <v>2021</v>
      </c>
      <c r="Q156" s="10" t="s">
        <v>1458</v>
      </c>
      <c r="R156" t="s">
        <v>1205</v>
      </c>
      <c r="S156">
        <v>1</v>
      </c>
      <c r="U156" t="s">
        <v>390</v>
      </c>
      <c r="V156">
        <v>1</v>
      </c>
      <c r="W156">
        <v>1</v>
      </c>
      <c r="X156">
        <v>0</v>
      </c>
      <c r="Y156" t="s">
        <v>1207</v>
      </c>
      <c r="Z156" t="s">
        <v>390</v>
      </c>
      <c r="AA156" t="s">
        <v>390</v>
      </c>
      <c r="AB156" t="s">
        <v>371</v>
      </c>
      <c r="AC156" t="s">
        <v>1206</v>
      </c>
      <c r="AD156">
        <v>8</v>
      </c>
      <c r="AE156">
        <v>2019</v>
      </c>
      <c r="AF156" t="s">
        <v>390</v>
      </c>
      <c r="AG156" t="s">
        <v>390</v>
      </c>
      <c r="AH156" t="s">
        <v>1207</v>
      </c>
      <c r="AI156" t="s">
        <v>353</v>
      </c>
      <c r="AJ156">
        <v>1</v>
      </c>
      <c r="AK156" t="s">
        <v>457</v>
      </c>
      <c r="AL156" t="s">
        <v>354</v>
      </c>
      <c r="AM156" t="s">
        <v>354</v>
      </c>
      <c r="AN156" t="s">
        <v>354</v>
      </c>
      <c r="AO156" t="s">
        <v>390</v>
      </c>
      <c r="AP156" t="s">
        <v>1209</v>
      </c>
      <c r="AQ156" t="s">
        <v>1207</v>
      </c>
      <c r="AR156" t="s">
        <v>354</v>
      </c>
      <c r="AS156" t="s">
        <v>354</v>
      </c>
    </row>
    <row r="157" spans="1:45" hidden="1" x14ac:dyDescent="0.25">
      <c r="A157" t="s">
        <v>708</v>
      </c>
      <c r="B157" t="s">
        <v>158</v>
      </c>
      <c r="C157" t="s">
        <v>709</v>
      </c>
      <c r="D157">
        <v>40215</v>
      </c>
      <c r="E157" t="s">
        <v>157</v>
      </c>
      <c r="F157">
        <v>7042</v>
      </c>
      <c r="G157" t="s">
        <v>158</v>
      </c>
      <c r="I157">
        <v>160</v>
      </c>
      <c r="J157" t="s">
        <v>710</v>
      </c>
      <c r="K157" t="s">
        <v>711</v>
      </c>
      <c r="L157" t="str">
        <f>VLOOKUP(K157,'LOOKUP INTERTIES 2023-11-08'!$B$2:$G$206,6,FALSE)</f>
        <v>Copper River/Chugach</v>
      </c>
      <c r="M157" t="s">
        <v>1202</v>
      </c>
      <c r="N157" t="s">
        <v>1215</v>
      </c>
      <c r="O157" s="10" t="s">
        <v>1216</v>
      </c>
      <c r="P157" s="10">
        <v>2021</v>
      </c>
      <c r="Q157" s="10" t="s">
        <v>1458</v>
      </c>
      <c r="R157" t="s">
        <v>1205</v>
      </c>
      <c r="S157">
        <v>0.5</v>
      </c>
      <c r="U157">
        <v>0.8</v>
      </c>
      <c r="V157">
        <v>0.4</v>
      </c>
      <c r="W157">
        <v>0.4</v>
      </c>
      <c r="X157">
        <v>0.2</v>
      </c>
      <c r="Y157" t="s">
        <v>1207</v>
      </c>
      <c r="Z157">
        <v>7</v>
      </c>
      <c r="AA157">
        <v>2011</v>
      </c>
      <c r="AB157" t="s">
        <v>371</v>
      </c>
      <c r="AC157" t="s">
        <v>1206</v>
      </c>
      <c r="AD157">
        <v>6</v>
      </c>
      <c r="AE157">
        <v>1991</v>
      </c>
      <c r="AF157" t="s">
        <v>390</v>
      </c>
      <c r="AG157" t="s">
        <v>390</v>
      </c>
      <c r="AH157" t="s">
        <v>1207</v>
      </c>
      <c r="AI157" t="s">
        <v>353</v>
      </c>
      <c r="AJ157">
        <v>1</v>
      </c>
      <c r="AK157" t="s">
        <v>385</v>
      </c>
      <c r="AL157" t="s">
        <v>354</v>
      </c>
      <c r="AM157" t="s">
        <v>354</v>
      </c>
      <c r="AN157" t="s">
        <v>354</v>
      </c>
      <c r="AO157" t="s">
        <v>390</v>
      </c>
      <c r="AP157" t="s">
        <v>1209</v>
      </c>
      <c r="AQ157" t="s">
        <v>354</v>
      </c>
      <c r="AR157" t="s">
        <v>354</v>
      </c>
      <c r="AS157" t="s">
        <v>354</v>
      </c>
    </row>
    <row r="158" spans="1:45" hidden="1" x14ac:dyDescent="0.25">
      <c r="A158" t="s">
        <v>708</v>
      </c>
      <c r="B158" t="s">
        <v>158</v>
      </c>
      <c r="C158" t="s">
        <v>709</v>
      </c>
      <c r="D158">
        <v>40215</v>
      </c>
      <c r="E158" t="s">
        <v>157</v>
      </c>
      <c r="F158">
        <v>7042</v>
      </c>
      <c r="G158" t="s">
        <v>158</v>
      </c>
      <c r="I158">
        <v>160</v>
      </c>
      <c r="J158" t="s">
        <v>710</v>
      </c>
      <c r="K158" t="s">
        <v>711</v>
      </c>
      <c r="L158" t="str">
        <f>VLOOKUP(K158,'LOOKUP INTERTIES 2023-11-08'!$B$2:$G$206,6,FALSE)</f>
        <v>Copper River/Chugach</v>
      </c>
      <c r="M158" t="s">
        <v>1210</v>
      </c>
      <c r="N158" t="s">
        <v>1215</v>
      </c>
      <c r="O158" s="10" t="s">
        <v>1216</v>
      </c>
      <c r="P158" s="10">
        <v>2021</v>
      </c>
      <c r="Q158" s="10" t="s">
        <v>1458</v>
      </c>
      <c r="R158" t="s">
        <v>1205</v>
      </c>
      <c r="S158">
        <v>0.5</v>
      </c>
      <c r="U158">
        <v>0.8</v>
      </c>
      <c r="V158">
        <v>0.4</v>
      </c>
      <c r="W158">
        <v>0.4</v>
      </c>
      <c r="X158">
        <v>0.2</v>
      </c>
      <c r="Y158" t="s">
        <v>1207</v>
      </c>
      <c r="Z158">
        <v>7</v>
      </c>
      <c r="AA158">
        <v>2011</v>
      </c>
      <c r="AB158" t="s">
        <v>371</v>
      </c>
      <c r="AC158" t="s">
        <v>1206</v>
      </c>
      <c r="AD158">
        <v>6</v>
      </c>
      <c r="AE158">
        <v>1991</v>
      </c>
      <c r="AF158" t="s">
        <v>390</v>
      </c>
      <c r="AG158" t="s">
        <v>390</v>
      </c>
      <c r="AH158" t="s">
        <v>1207</v>
      </c>
      <c r="AI158" t="s">
        <v>353</v>
      </c>
      <c r="AJ158">
        <v>1</v>
      </c>
      <c r="AK158" t="s">
        <v>385</v>
      </c>
      <c r="AL158" t="s">
        <v>354</v>
      </c>
      <c r="AM158" t="s">
        <v>354</v>
      </c>
      <c r="AN158" t="s">
        <v>354</v>
      </c>
      <c r="AO158" t="s">
        <v>390</v>
      </c>
      <c r="AP158" t="s">
        <v>1209</v>
      </c>
      <c r="AQ158" t="s">
        <v>354</v>
      </c>
      <c r="AR158" t="s">
        <v>354</v>
      </c>
      <c r="AS158" t="s">
        <v>354</v>
      </c>
    </row>
    <row r="159" spans="1:45" hidden="1" x14ac:dyDescent="0.25">
      <c r="A159" t="s">
        <v>708</v>
      </c>
      <c r="B159" t="s">
        <v>158</v>
      </c>
      <c r="C159" t="s">
        <v>709</v>
      </c>
      <c r="D159">
        <v>40215</v>
      </c>
      <c r="E159" t="s">
        <v>157</v>
      </c>
      <c r="F159">
        <v>7042</v>
      </c>
      <c r="G159" t="s">
        <v>158</v>
      </c>
      <c r="I159">
        <v>160</v>
      </c>
      <c r="J159" t="s">
        <v>710</v>
      </c>
      <c r="K159" t="s">
        <v>711</v>
      </c>
      <c r="L159" t="str">
        <f>VLOOKUP(K159,'LOOKUP INTERTIES 2023-11-08'!$B$2:$G$206,6,FALSE)</f>
        <v>Copper River/Chugach</v>
      </c>
      <c r="M159" t="s">
        <v>1211</v>
      </c>
      <c r="N159" t="s">
        <v>1215</v>
      </c>
      <c r="O159" s="10" t="s">
        <v>1216</v>
      </c>
      <c r="P159" s="10">
        <v>2021</v>
      </c>
      <c r="Q159" s="10" t="s">
        <v>1458</v>
      </c>
      <c r="R159" t="s">
        <v>1205</v>
      </c>
      <c r="S159">
        <v>0.2</v>
      </c>
      <c r="U159">
        <v>0.8</v>
      </c>
      <c r="V159">
        <v>0.2</v>
      </c>
      <c r="W159">
        <v>0.2</v>
      </c>
      <c r="X159">
        <v>0.1</v>
      </c>
      <c r="Y159" t="s">
        <v>1207</v>
      </c>
      <c r="Z159">
        <v>7</v>
      </c>
      <c r="AA159">
        <v>2011</v>
      </c>
      <c r="AB159" t="s">
        <v>371</v>
      </c>
      <c r="AC159" t="s">
        <v>1206</v>
      </c>
      <c r="AD159">
        <v>6</v>
      </c>
      <c r="AE159">
        <v>1991</v>
      </c>
      <c r="AF159" t="s">
        <v>390</v>
      </c>
      <c r="AG159" t="s">
        <v>390</v>
      </c>
      <c r="AH159" t="s">
        <v>1207</v>
      </c>
      <c r="AI159" t="s">
        <v>353</v>
      </c>
      <c r="AJ159">
        <v>1</v>
      </c>
      <c r="AK159" t="s">
        <v>385</v>
      </c>
      <c r="AL159" t="s">
        <v>354</v>
      </c>
      <c r="AM159" t="s">
        <v>354</v>
      </c>
      <c r="AN159" t="s">
        <v>354</v>
      </c>
      <c r="AO159" t="s">
        <v>390</v>
      </c>
      <c r="AP159" t="s">
        <v>1209</v>
      </c>
      <c r="AQ159" t="s">
        <v>354</v>
      </c>
      <c r="AR159" t="s">
        <v>354</v>
      </c>
      <c r="AS159" t="s">
        <v>354</v>
      </c>
    </row>
    <row r="160" spans="1:45" hidden="1" x14ac:dyDescent="0.25">
      <c r="A160" t="s">
        <v>921</v>
      </c>
      <c r="B160" t="s">
        <v>159</v>
      </c>
      <c r="C160" t="s">
        <v>709</v>
      </c>
      <c r="D160">
        <v>40215</v>
      </c>
      <c r="E160" t="s">
        <v>157</v>
      </c>
      <c r="F160">
        <v>789</v>
      </c>
      <c r="I160">
        <v>160</v>
      </c>
      <c r="J160" t="s">
        <v>710</v>
      </c>
      <c r="K160" t="s">
        <v>711</v>
      </c>
      <c r="L160" t="str">
        <f>VLOOKUP(K160,'LOOKUP INTERTIES 2023-11-08'!$B$2:$G$206,6,FALSE)</f>
        <v>Copper River/Chugach</v>
      </c>
      <c r="M160" t="s">
        <v>1211</v>
      </c>
      <c r="N160" t="s">
        <v>1203</v>
      </c>
      <c r="O160" s="10" t="s">
        <v>1204</v>
      </c>
      <c r="P160" s="10">
        <v>2021</v>
      </c>
      <c r="Q160" s="10" t="s">
        <v>1458</v>
      </c>
      <c r="R160" t="s">
        <v>1205</v>
      </c>
      <c r="S160">
        <v>2.5</v>
      </c>
      <c r="U160">
        <v>0.8</v>
      </c>
      <c r="V160">
        <v>2.5</v>
      </c>
      <c r="W160">
        <v>2.5</v>
      </c>
      <c r="X160">
        <v>1.5</v>
      </c>
      <c r="Y160" t="s">
        <v>1207</v>
      </c>
      <c r="Z160" t="s">
        <v>390</v>
      </c>
      <c r="AA160" t="s">
        <v>390</v>
      </c>
      <c r="AB160" t="s">
        <v>371</v>
      </c>
      <c r="AC160" t="s">
        <v>1206</v>
      </c>
      <c r="AD160">
        <v>10</v>
      </c>
      <c r="AE160">
        <v>1984</v>
      </c>
      <c r="AF160" t="s">
        <v>390</v>
      </c>
      <c r="AG160" t="s">
        <v>390</v>
      </c>
      <c r="AH160" t="s">
        <v>1207</v>
      </c>
      <c r="AI160" t="s">
        <v>353</v>
      </c>
      <c r="AJ160">
        <v>1</v>
      </c>
      <c r="AK160" t="s">
        <v>355</v>
      </c>
      <c r="AL160" t="s">
        <v>354</v>
      </c>
      <c r="AM160" t="s">
        <v>354</v>
      </c>
      <c r="AN160" t="s">
        <v>354</v>
      </c>
      <c r="AO160" t="s">
        <v>390</v>
      </c>
      <c r="AP160" t="s">
        <v>1209</v>
      </c>
      <c r="AQ160" t="s">
        <v>1207</v>
      </c>
      <c r="AR160" t="s">
        <v>1207</v>
      </c>
      <c r="AS160" t="s">
        <v>354</v>
      </c>
    </row>
    <row r="161" spans="1:48" hidden="1" x14ac:dyDescent="0.25">
      <c r="A161" t="s">
        <v>921</v>
      </c>
      <c r="B161" t="s">
        <v>159</v>
      </c>
      <c r="C161" t="s">
        <v>709</v>
      </c>
      <c r="D161">
        <v>40215</v>
      </c>
      <c r="E161" t="s">
        <v>157</v>
      </c>
      <c r="F161">
        <v>789</v>
      </c>
      <c r="I161">
        <v>160</v>
      </c>
      <c r="J161" t="s">
        <v>710</v>
      </c>
      <c r="K161" t="s">
        <v>711</v>
      </c>
      <c r="L161" t="str">
        <f>VLOOKUP(K161,'LOOKUP INTERTIES 2023-11-08'!$B$2:$G$206,6,FALSE)</f>
        <v>Copper River/Chugach</v>
      </c>
      <c r="M161" t="s">
        <v>1232</v>
      </c>
      <c r="N161" t="s">
        <v>1203</v>
      </c>
      <c r="O161" s="10" t="s">
        <v>1204</v>
      </c>
      <c r="P161" s="10">
        <v>2021</v>
      </c>
      <c r="Q161" s="10" t="s">
        <v>1458</v>
      </c>
      <c r="R161" t="s">
        <v>1205</v>
      </c>
      <c r="S161">
        <v>2.4</v>
      </c>
      <c r="U161">
        <v>0.8</v>
      </c>
      <c r="V161">
        <v>2.4</v>
      </c>
      <c r="W161">
        <v>2.4</v>
      </c>
      <c r="X161">
        <v>1.4</v>
      </c>
      <c r="Y161" t="s">
        <v>1207</v>
      </c>
      <c r="Z161" t="s">
        <v>390</v>
      </c>
      <c r="AA161" t="s">
        <v>390</v>
      </c>
      <c r="AB161" t="s">
        <v>371</v>
      </c>
      <c r="AC161" t="s">
        <v>1206</v>
      </c>
      <c r="AD161">
        <v>10</v>
      </c>
      <c r="AE161">
        <v>1984</v>
      </c>
      <c r="AF161" t="s">
        <v>390</v>
      </c>
      <c r="AG161" t="s">
        <v>390</v>
      </c>
      <c r="AH161" t="s">
        <v>1207</v>
      </c>
      <c r="AI161" t="s">
        <v>353</v>
      </c>
      <c r="AJ161">
        <v>1</v>
      </c>
      <c r="AK161" t="s">
        <v>355</v>
      </c>
      <c r="AL161" t="s">
        <v>354</v>
      </c>
      <c r="AM161" t="s">
        <v>354</v>
      </c>
      <c r="AN161" t="s">
        <v>354</v>
      </c>
      <c r="AO161" t="s">
        <v>390</v>
      </c>
      <c r="AP161" t="s">
        <v>1209</v>
      </c>
      <c r="AQ161" t="s">
        <v>1207</v>
      </c>
      <c r="AR161" t="s">
        <v>1207</v>
      </c>
      <c r="AS161" t="s">
        <v>1207</v>
      </c>
    </row>
    <row r="162" spans="1:48" hidden="1" x14ac:dyDescent="0.25">
      <c r="A162" t="s">
        <v>921</v>
      </c>
      <c r="B162" t="s">
        <v>159</v>
      </c>
      <c r="C162" t="s">
        <v>709</v>
      </c>
      <c r="D162">
        <v>40215</v>
      </c>
      <c r="E162" t="s">
        <v>157</v>
      </c>
      <c r="F162">
        <v>789</v>
      </c>
      <c r="I162">
        <v>160</v>
      </c>
      <c r="J162" t="s">
        <v>710</v>
      </c>
      <c r="K162" t="s">
        <v>711</v>
      </c>
      <c r="L162" t="str">
        <f>VLOOKUP(K162,'LOOKUP INTERTIES 2023-11-08'!$B$2:$G$206,6,FALSE)</f>
        <v>Copper River/Chugach</v>
      </c>
      <c r="M162" t="s">
        <v>1212</v>
      </c>
      <c r="N162" t="s">
        <v>1203</v>
      </c>
      <c r="O162" s="10" t="s">
        <v>1204</v>
      </c>
      <c r="P162" s="10">
        <v>2021</v>
      </c>
      <c r="Q162" s="10" t="s">
        <v>1458</v>
      </c>
      <c r="R162" t="s">
        <v>1205</v>
      </c>
      <c r="S162">
        <v>1.1000000000000001</v>
      </c>
      <c r="U162">
        <v>0.8</v>
      </c>
      <c r="V162">
        <v>1.1000000000000001</v>
      </c>
      <c r="W162">
        <v>1.1000000000000001</v>
      </c>
      <c r="X162">
        <v>0.7</v>
      </c>
      <c r="Y162" t="s">
        <v>1207</v>
      </c>
      <c r="Z162" t="s">
        <v>390</v>
      </c>
      <c r="AA162" t="s">
        <v>390</v>
      </c>
      <c r="AB162" t="s">
        <v>371</v>
      </c>
      <c r="AC162" t="s">
        <v>1206</v>
      </c>
      <c r="AD162">
        <v>3</v>
      </c>
      <c r="AE162">
        <v>2000</v>
      </c>
      <c r="AF162" t="s">
        <v>390</v>
      </c>
      <c r="AG162" t="s">
        <v>390</v>
      </c>
      <c r="AH162" t="s">
        <v>1207</v>
      </c>
      <c r="AI162" t="s">
        <v>353</v>
      </c>
      <c r="AJ162">
        <v>1</v>
      </c>
      <c r="AK162" t="s">
        <v>355</v>
      </c>
      <c r="AL162" t="s">
        <v>354</v>
      </c>
      <c r="AM162" t="s">
        <v>354</v>
      </c>
      <c r="AN162" t="s">
        <v>354</v>
      </c>
      <c r="AO162" t="s">
        <v>390</v>
      </c>
      <c r="AP162" t="s">
        <v>1209</v>
      </c>
      <c r="AQ162" t="s">
        <v>1207</v>
      </c>
      <c r="AR162" t="s">
        <v>1207</v>
      </c>
      <c r="AS162" t="s">
        <v>1207</v>
      </c>
    </row>
    <row r="163" spans="1:48" hidden="1" x14ac:dyDescent="0.25">
      <c r="A163" t="s">
        <v>921</v>
      </c>
      <c r="B163" t="s">
        <v>159</v>
      </c>
      <c r="C163" t="s">
        <v>709</v>
      </c>
      <c r="D163">
        <v>40215</v>
      </c>
      <c r="E163" t="s">
        <v>157</v>
      </c>
      <c r="F163">
        <v>789</v>
      </c>
      <c r="I163">
        <v>160</v>
      </c>
      <c r="J163" t="s">
        <v>710</v>
      </c>
      <c r="K163" t="s">
        <v>711</v>
      </c>
      <c r="L163" t="str">
        <f>VLOOKUP(K163,'LOOKUP INTERTIES 2023-11-08'!$B$2:$G$206,6,FALSE)</f>
        <v>Copper River/Chugach</v>
      </c>
      <c r="M163" t="s">
        <v>1217</v>
      </c>
      <c r="N163" t="s">
        <v>1203</v>
      </c>
      <c r="O163" s="10" t="s">
        <v>1204</v>
      </c>
      <c r="P163" s="10">
        <v>2021</v>
      </c>
      <c r="Q163" s="10" t="s">
        <v>1458</v>
      </c>
      <c r="R163" t="s">
        <v>1205</v>
      </c>
      <c r="S163">
        <v>1.1000000000000001</v>
      </c>
      <c r="U163">
        <v>0.8</v>
      </c>
      <c r="V163">
        <v>1.1000000000000001</v>
      </c>
      <c r="W163">
        <v>1.1000000000000001</v>
      </c>
      <c r="X163">
        <v>0.7</v>
      </c>
      <c r="Y163" t="s">
        <v>1207</v>
      </c>
      <c r="Z163" t="s">
        <v>390</v>
      </c>
      <c r="AA163" t="s">
        <v>390</v>
      </c>
      <c r="AB163" t="s">
        <v>371</v>
      </c>
      <c r="AC163" t="s">
        <v>1206</v>
      </c>
      <c r="AD163">
        <v>3</v>
      </c>
      <c r="AE163">
        <v>2000</v>
      </c>
      <c r="AF163" t="s">
        <v>390</v>
      </c>
      <c r="AG163" t="s">
        <v>390</v>
      </c>
      <c r="AH163" t="s">
        <v>1207</v>
      </c>
      <c r="AI163" t="s">
        <v>353</v>
      </c>
      <c r="AJ163">
        <v>1</v>
      </c>
      <c r="AK163" t="s">
        <v>355</v>
      </c>
      <c r="AL163" t="s">
        <v>354</v>
      </c>
      <c r="AM163" t="s">
        <v>354</v>
      </c>
      <c r="AN163" t="s">
        <v>354</v>
      </c>
      <c r="AO163" t="s">
        <v>390</v>
      </c>
      <c r="AP163" t="s">
        <v>1209</v>
      </c>
      <c r="AQ163" t="s">
        <v>1207</v>
      </c>
      <c r="AR163" t="s">
        <v>1207</v>
      </c>
      <c r="AS163" t="s">
        <v>1207</v>
      </c>
    </row>
    <row r="164" spans="1:48" hidden="1" x14ac:dyDescent="0.25">
      <c r="A164" t="s">
        <v>921</v>
      </c>
      <c r="B164" t="s">
        <v>159</v>
      </c>
      <c r="C164" t="s">
        <v>709</v>
      </c>
      <c r="D164">
        <v>40215</v>
      </c>
      <c r="E164" t="s">
        <v>157</v>
      </c>
      <c r="F164">
        <v>789</v>
      </c>
      <c r="I164">
        <v>160</v>
      </c>
      <c r="J164" t="s">
        <v>710</v>
      </c>
      <c r="K164" t="s">
        <v>711</v>
      </c>
      <c r="L164" t="str">
        <f>VLOOKUP(K164,'LOOKUP INTERTIES 2023-11-08'!$B$2:$G$206,6,FALSE)</f>
        <v>Copper River/Chugach</v>
      </c>
      <c r="M164" t="s">
        <v>1225</v>
      </c>
      <c r="N164" t="s">
        <v>1203</v>
      </c>
      <c r="O164" s="10" t="s">
        <v>1204</v>
      </c>
      <c r="P164" s="10">
        <v>2021</v>
      </c>
      <c r="Q164" s="10" t="s">
        <v>1458</v>
      </c>
      <c r="R164" t="s">
        <v>1205</v>
      </c>
      <c r="S164">
        <v>3.6</v>
      </c>
      <c r="U164">
        <v>0.8</v>
      </c>
      <c r="V164">
        <v>3.6</v>
      </c>
      <c r="W164">
        <v>3.6</v>
      </c>
      <c r="X164">
        <v>2.2000000000000002</v>
      </c>
      <c r="Y164" t="s">
        <v>1207</v>
      </c>
      <c r="Z164" t="s">
        <v>390</v>
      </c>
      <c r="AA164" t="s">
        <v>390</v>
      </c>
      <c r="AB164" t="s">
        <v>371</v>
      </c>
      <c r="AC164" t="s">
        <v>1206</v>
      </c>
      <c r="AD164">
        <v>7</v>
      </c>
      <c r="AE164">
        <v>2009</v>
      </c>
      <c r="AF164" t="s">
        <v>390</v>
      </c>
      <c r="AG164" t="s">
        <v>390</v>
      </c>
      <c r="AH164" t="s">
        <v>1207</v>
      </c>
      <c r="AI164" t="s">
        <v>353</v>
      </c>
      <c r="AJ164">
        <v>1</v>
      </c>
      <c r="AK164" t="s">
        <v>355</v>
      </c>
      <c r="AL164" t="s">
        <v>354</v>
      </c>
      <c r="AM164" t="s">
        <v>354</v>
      </c>
      <c r="AN164" t="s">
        <v>354</v>
      </c>
      <c r="AO164" t="s">
        <v>390</v>
      </c>
      <c r="AP164" t="s">
        <v>1209</v>
      </c>
      <c r="AQ164" t="s">
        <v>1207</v>
      </c>
      <c r="AR164" t="s">
        <v>1207</v>
      </c>
      <c r="AS164" t="s">
        <v>1207</v>
      </c>
    </row>
    <row r="165" spans="1:48" hidden="1" x14ac:dyDescent="0.25">
      <c r="A165" t="s">
        <v>966</v>
      </c>
      <c r="B165" t="s">
        <v>160</v>
      </c>
      <c r="C165" t="s">
        <v>709</v>
      </c>
      <c r="D165">
        <v>40215</v>
      </c>
      <c r="E165" t="s">
        <v>157</v>
      </c>
      <c r="F165">
        <v>7862</v>
      </c>
      <c r="G165" t="s">
        <v>160</v>
      </c>
      <c r="I165">
        <v>160</v>
      </c>
      <c r="J165" t="s">
        <v>710</v>
      </c>
      <c r="K165" t="s">
        <v>711</v>
      </c>
      <c r="L165" t="str">
        <f>VLOOKUP(K165,'LOOKUP INTERTIES 2023-11-08'!$B$2:$G$206,6,FALSE)</f>
        <v>Copper River/Chugach</v>
      </c>
      <c r="M165" t="s">
        <v>1232</v>
      </c>
      <c r="N165" t="s">
        <v>1215</v>
      </c>
      <c r="O165" s="10" t="s">
        <v>1216</v>
      </c>
      <c r="P165" s="10">
        <v>2021</v>
      </c>
      <c r="Q165" s="10" t="s">
        <v>1458</v>
      </c>
      <c r="R165" t="s">
        <v>1205</v>
      </c>
      <c r="S165">
        <v>3</v>
      </c>
      <c r="U165">
        <v>0.8</v>
      </c>
      <c r="V165">
        <v>2.8</v>
      </c>
      <c r="W165">
        <v>2.7</v>
      </c>
      <c r="X165">
        <v>0.1</v>
      </c>
      <c r="Y165" t="s">
        <v>1207</v>
      </c>
      <c r="Z165" t="s">
        <v>390</v>
      </c>
      <c r="AA165" t="s">
        <v>390</v>
      </c>
      <c r="AB165" t="s">
        <v>371</v>
      </c>
      <c r="AC165" t="s">
        <v>1206</v>
      </c>
      <c r="AD165">
        <v>11</v>
      </c>
      <c r="AE165">
        <v>2001</v>
      </c>
      <c r="AF165" t="s">
        <v>390</v>
      </c>
      <c r="AG165" t="s">
        <v>390</v>
      </c>
      <c r="AH165" t="s">
        <v>1207</v>
      </c>
      <c r="AI165" t="s">
        <v>353</v>
      </c>
      <c r="AJ165">
        <v>1</v>
      </c>
      <c r="AK165" t="s">
        <v>385</v>
      </c>
      <c r="AL165" t="s">
        <v>354</v>
      </c>
      <c r="AM165" t="s">
        <v>354</v>
      </c>
      <c r="AN165" t="s">
        <v>354</v>
      </c>
      <c r="AO165" t="s">
        <v>390</v>
      </c>
      <c r="AP165" t="s">
        <v>1209</v>
      </c>
      <c r="AQ165" t="s">
        <v>354</v>
      </c>
      <c r="AR165" t="s">
        <v>354</v>
      </c>
      <c r="AS165" t="s">
        <v>354</v>
      </c>
    </row>
    <row r="166" spans="1:48" hidden="1" x14ac:dyDescent="0.25">
      <c r="A166" t="s">
        <v>966</v>
      </c>
      <c r="B166" t="s">
        <v>160</v>
      </c>
      <c r="C166" t="s">
        <v>709</v>
      </c>
      <c r="D166">
        <v>40215</v>
      </c>
      <c r="E166" t="s">
        <v>157</v>
      </c>
      <c r="F166">
        <v>7862</v>
      </c>
      <c r="G166" t="s">
        <v>160</v>
      </c>
      <c r="I166">
        <v>160</v>
      </c>
      <c r="J166" t="s">
        <v>710</v>
      </c>
      <c r="K166" t="s">
        <v>711</v>
      </c>
      <c r="L166" t="str">
        <f>VLOOKUP(K166,'LOOKUP INTERTIES 2023-11-08'!$B$2:$G$206,6,FALSE)</f>
        <v>Copper River/Chugach</v>
      </c>
      <c r="M166" t="s">
        <v>1212</v>
      </c>
      <c r="N166" t="s">
        <v>1215</v>
      </c>
      <c r="O166" s="10" t="s">
        <v>1216</v>
      </c>
      <c r="P166" s="10">
        <v>2021</v>
      </c>
      <c r="Q166" s="10" t="s">
        <v>1458</v>
      </c>
      <c r="R166" t="s">
        <v>1205</v>
      </c>
      <c r="S166">
        <v>3</v>
      </c>
      <c r="U166">
        <v>0.8</v>
      </c>
      <c r="V166">
        <v>2.8</v>
      </c>
      <c r="W166">
        <v>2.7</v>
      </c>
      <c r="X166">
        <v>0.1</v>
      </c>
      <c r="Y166" t="s">
        <v>1207</v>
      </c>
      <c r="Z166" t="s">
        <v>390</v>
      </c>
      <c r="AA166" t="s">
        <v>390</v>
      </c>
      <c r="AB166" t="s">
        <v>371</v>
      </c>
      <c r="AC166" t="s">
        <v>1206</v>
      </c>
      <c r="AD166">
        <v>11</v>
      </c>
      <c r="AE166">
        <v>2001</v>
      </c>
      <c r="AF166" t="s">
        <v>390</v>
      </c>
      <c r="AG166" t="s">
        <v>390</v>
      </c>
      <c r="AH166" t="s">
        <v>1207</v>
      </c>
      <c r="AI166" t="s">
        <v>353</v>
      </c>
      <c r="AJ166">
        <v>1</v>
      </c>
      <c r="AK166" t="s">
        <v>385</v>
      </c>
      <c r="AL166" t="s">
        <v>354</v>
      </c>
      <c r="AM166" t="s">
        <v>354</v>
      </c>
      <c r="AN166" t="s">
        <v>354</v>
      </c>
      <c r="AO166" t="s">
        <v>390</v>
      </c>
      <c r="AP166" t="s">
        <v>1209</v>
      </c>
      <c r="AQ166" t="s">
        <v>354</v>
      </c>
      <c r="AR166" t="s">
        <v>354</v>
      </c>
      <c r="AS166" t="s">
        <v>354</v>
      </c>
    </row>
    <row r="167" spans="1:48" hidden="1" x14ac:dyDescent="0.25">
      <c r="A167" t="s">
        <v>1639</v>
      </c>
      <c r="B167" t="s">
        <v>1640</v>
      </c>
      <c r="C167" t="s">
        <v>1641</v>
      </c>
      <c r="E167" t="s">
        <v>1642</v>
      </c>
      <c r="H167">
        <v>331930</v>
      </c>
      <c r="I167">
        <v>383</v>
      </c>
      <c r="J167" t="s">
        <v>1643</v>
      </c>
      <c r="K167" t="s">
        <v>1644</v>
      </c>
      <c r="L167" t="str">
        <f>VLOOKUP(K167,'LOOKUP INTERTIES 2023-11-08'!$B$2:$G$206,6,FALSE)</f>
        <v>Bering Straits</v>
      </c>
      <c r="M167">
        <v>1</v>
      </c>
      <c r="N167" t="s">
        <v>352</v>
      </c>
      <c r="O167" s="10" t="s">
        <v>1204</v>
      </c>
      <c r="P167" s="10">
        <v>2021</v>
      </c>
      <c r="Q167" s="10" t="s">
        <v>1461</v>
      </c>
      <c r="S167">
        <v>0.17899999999999999</v>
      </c>
      <c r="AB167" t="s">
        <v>371</v>
      </c>
      <c r="AD167">
        <v>9</v>
      </c>
      <c r="AE167">
        <v>2017</v>
      </c>
      <c r="AI167" t="s">
        <v>353</v>
      </c>
      <c r="AK167" t="s">
        <v>355</v>
      </c>
      <c r="AU167" t="s">
        <v>1480</v>
      </c>
      <c r="AV167" t="s">
        <v>1628</v>
      </c>
    </row>
    <row r="168" spans="1:48" hidden="1" x14ac:dyDescent="0.25">
      <c r="A168" t="s">
        <v>1639</v>
      </c>
      <c r="B168" t="s">
        <v>1640</v>
      </c>
      <c r="C168" t="s">
        <v>1641</v>
      </c>
      <c r="E168" t="s">
        <v>1642</v>
      </c>
      <c r="H168">
        <v>331930</v>
      </c>
      <c r="I168">
        <v>383</v>
      </c>
      <c r="J168" t="s">
        <v>1643</v>
      </c>
      <c r="K168" t="s">
        <v>1644</v>
      </c>
      <c r="L168" t="str">
        <f>VLOOKUP(K168,'LOOKUP INTERTIES 2023-11-08'!$B$2:$G$206,6,FALSE)</f>
        <v>Bering Straits</v>
      </c>
      <c r="M168">
        <v>2</v>
      </c>
      <c r="N168" t="s">
        <v>352</v>
      </c>
      <c r="O168" s="10" t="s">
        <v>1204</v>
      </c>
      <c r="P168" s="10">
        <v>2021</v>
      </c>
      <c r="Q168" s="10" t="s">
        <v>1461</v>
      </c>
      <c r="S168">
        <v>0.17899999999999999</v>
      </c>
      <c r="AB168" t="s">
        <v>364</v>
      </c>
      <c r="AD168">
        <v>9</v>
      </c>
      <c r="AE168">
        <v>2017</v>
      </c>
      <c r="AI168" t="s">
        <v>353</v>
      </c>
      <c r="AK168" t="s">
        <v>355</v>
      </c>
      <c r="AU168" t="s">
        <v>1480</v>
      </c>
      <c r="AV168" t="s">
        <v>1645</v>
      </c>
    </row>
    <row r="169" spans="1:48" hidden="1" x14ac:dyDescent="0.25">
      <c r="A169" t="s">
        <v>1639</v>
      </c>
      <c r="B169" t="s">
        <v>1640</v>
      </c>
      <c r="C169" t="s">
        <v>1641</v>
      </c>
      <c r="E169" t="s">
        <v>1642</v>
      </c>
      <c r="H169">
        <v>331930</v>
      </c>
      <c r="I169">
        <v>383</v>
      </c>
      <c r="J169" t="s">
        <v>1643</v>
      </c>
      <c r="K169" t="s">
        <v>1644</v>
      </c>
      <c r="L169" t="str">
        <f>VLOOKUP(K169,'LOOKUP INTERTIES 2023-11-08'!$B$2:$G$206,6,FALSE)</f>
        <v>Bering Straits</v>
      </c>
      <c r="M169">
        <v>3</v>
      </c>
      <c r="N169" t="s">
        <v>352</v>
      </c>
      <c r="O169" s="10" t="s">
        <v>1204</v>
      </c>
      <c r="P169" s="10">
        <v>2021</v>
      </c>
      <c r="Q169" s="10" t="s">
        <v>1461</v>
      </c>
      <c r="S169">
        <v>0.15</v>
      </c>
      <c r="AB169" t="s">
        <v>364</v>
      </c>
      <c r="AD169">
        <v>9</v>
      </c>
      <c r="AE169">
        <v>2017</v>
      </c>
      <c r="AI169" t="s">
        <v>353</v>
      </c>
      <c r="AK169" t="s">
        <v>355</v>
      </c>
      <c r="AU169" t="s">
        <v>1480</v>
      </c>
      <c r="AV169" t="s">
        <v>1594</v>
      </c>
    </row>
    <row r="170" spans="1:48" hidden="1" x14ac:dyDescent="0.25">
      <c r="A170" t="s">
        <v>648</v>
      </c>
      <c r="B170" t="s">
        <v>649</v>
      </c>
      <c r="C170" t="s">
        <v>650</v>
      </c>
      <c r="D170">
        <v>19272</v>
      </c>
      <c r="E170" t="s">
        <v>651</v>
      </c>
      <c r="F170">
        <v>54834</v>
      </c>
      <c r="I170">
        <v>720</v>
      </c>
      <c r="J170" t="s">
        <v>361</v>
      </c>
      <c r="K170" t="s">
        <v>362</v>
      </c>
      <c r="L170" t="str">
        <f>VLOOKUP(K170,'LOOKUP INTERTIES 2023-11-08'!$B$2:$G$206,6,FALSE)</f>
        <v>Railbelt</v>
      </c>
      <c r="M170" t="s">
        <v>1370</v>
      </c>
      <c r="N170" t="s">
        <v>1203</v>
      </c>
      <c r="O170" s="10" t="s">
        <v>1204</v>
      </c>
      <c r="P170" s="10">
        <v>2021</v>
      </c>
      <c r="Q170" s="10" t="s">
        <v>1458</v>
      </c>
      <c r="R170" t="s">
        <v>1205</v>
      </c>
      <c r="S170">
        <v>1.2</v>
      </c>
      <c r="U170">
        <v>0.8</v>
      </c>
      <c r="V170">
        <v>1.2</v>
      </c>
      <c r="W170">
        <v>1.2</v>
      </c>
      <c r="X170">
        <v>0.9</v>
      </c>
      <c r="Y170" t="s">
        <v>1207</v>
      </c>
      <c r="Z170" t="s">
        <v>390</v>
      </c>
      <c r="AA170" t="s">
        <v>390</v>
      </c>
      <c r="AB170" t="s">
        <v>391</v>
      </c>
      <c r="AC170" t="s">
        <v>1208</v>
      </c>
      <c r="AD170">
        <v>1</v>
      </c>
      <c r="AE170">
        <v>1959</v>
      </c>
      <c r="AF170" t="s">
        <v>390</v>
      </c>
      <c r="AG170" t="s">
        <v>390</v>
      </c>
      <c r="AH170" t="s">
        <v>1207</v>
      </c>
      <c r="AI170" t="s">
        <v>1240</v>
      </c>
      <c r="AJ170">
        <v>4</v>
      </c>
      <c r="AK170" t="s">
        <v>355</v>
      </c>
      <c r="AL170" t="s">
        <v>354</v>
      </c>
      <c r="AM170" t="s">
        <v>354</v>
      </c>
      <c r="AN170" t="s">
        <v>354</v>
      </c>
      <c r="AO170" t="s">
        <v>390</v>
      </c>
      <c r="AP170" t="s">
        <v>1218</v>
      </c>
      <c r="AQ170" t="s">
        <v>1207</v>
      </c>
      <c r="AR170" t="s">
        <v>1207</v>
      </c>
      <c r="AS170" t="s">
        <v>1207</v>
      </c>
    </row>
    <row r="171" spans="1:48" hidden="1" x14ac:dyDescent="0.25">
      <c r="A171" t="s">
        <v>648</v>
      </c>
      <c r="B171" t="s">
        <v>649</v>
      </c>
      <c r="C171" t="s">
        <v>650</v>
      </c>
      <c r="D171">
        <v>19272</v>
      </c>
      <c r="E171" t="s">
        <v>651</v>
      </c>
      <c r="F171">
        <v>54834</v>
      </c>
      <c r="I171">
        <v>720</v>
      </c>
      <c r="J171" t="s">
        <v>361</v>
      </c>
      <c r="K171" t="s">
        <v>362</v>
      </c>
      <c r="L171" t="str">
        <f>VLOOKUP(K171,'LOOKUP INTERTIES 2023-11-08'!$B$2:$G$206,6,FALSE)</f>
        <v>Railbelt</v>
      </c>
      <c r="M171" t="s">
        <v>1371</v>
      </c>
      <c r="N171" t="s">
        <v>1203</v>
      </c>
      <c r="O171" s="10" t="s">
        <v>1204</v>
      </c>
      <c r="P171" s="10">
        <v>2021</v>
      </c>
      <c r="Q171" s="10" t="s">
        <v>1458</v>
      </c>
      <c r="R171" t="s">
        <v>1205</v>
      </c>
      <c r="S171">
        <v>1.2</v>
      </c>
      <c r="U171">
        <v>0.8</v>
      </c>
      <c r="V171">
        <v>1.2</v>
      </c>
      <c r="W171">
        <v>1.2</v>
      </c>
      <c r="X171">
        <v>0.9</v>
      </c>
      <c r="Y171" t="s">
        <v>1207</v>
      </c>
      <c r="Z171" t="s">
        <v>390</v>
      </c>
      <c r="AA171" t="s">
        <v>390</v>
      </c>
      <c r="AB171" t="s">
        <v>391</v>
      </c>
      <c r="AC171" t="s">
        <v>1208</v>
      </c>
      <c r="AD171">
        <v>1</v>
      </c>
      <c r="AE171">
        <v>1959</v>
      </c>
      <c r="AF171" t="s">
        <v>390</v>
      </c>
      <c r="AG171" t="s">
        <v>390</v>
      </c>
      <c r="AH171" t="s">
        <v>1207</v>
      </c>
      <c r="AI171" t="s">
        <v>1240</v>
      </c>
      <c r="AJ171">
        <v>4</v>
      </c>
      <c r="AK171" t="s">
        <v>355</v>
      </c>
      <c r="AL171" t="s">
        <v>354</v>
      </c>
      <c r="AM171" t="s">
        <v>354</v>
      </c>
      <c r="AN171" t="s">
        <v>354</v>
      </c>
      <c r="AO171" t="s">
        <v>390</v>
      </c>
      <c r="AP171" t="s">
        <v>1218</v>
      </c>
      <c r="AQ171" t="s">
        <v>1207</v>
      </c>
      <c r="AR171" t="s">
        <v>1207</v>
      </c>
      <c r="AS171" t="s">
        <v>1207</v>
      </c>
    </row>
    <row r="172" spans="1:48" hidden="1" x14ac:dyDescent="0.25">
      <c r="A172" t="s">
        <v>648</v>
      </c>
      <c r="B172" t="s">
        <v>649</v>
      </c>
      <c r="C172" t="s">
        <v>650</v>
      </c>
      <c r="D172">
        <v>19272</v>
      </c>
      <c r="E172" t="s">
        <v>651</v>
      </c>
      <c r="F172">
        <v>54834</v>
      </c>
      <c r="I172">
        <v>720</v>
      </c>
      <c r="J172" t="s">
        <v>361</v>
      </c>
      <c r="K172" t="s">
        <v>362</v>
      </c>
      <c r="L172" t="str">
        <f>VLOOKUP(K172,'LOOKUP INTERTIES 2023-11-08'!$B$2:$G$206,6,FALSE)</f>
        <v>Railbelt</v>
      </c>
      <c r="M172" t="s">
        <v>1372</v>
      </c>
      <c r="N172" t="s">
        <v>1203</v>
      </c>
      <c r="O172" s="10" t="s">
        <v>1204</v>
      </c>
      <c r="P172" s="10">
        <v>2021</v>
      </c>
      <c r="Q172" s="10" t="s">
        <v>1458</v>
      </c>
      <c r="R172" t="s">
        <v>1205</v>
      </c>
      <c r="S172">
        <v>2.5</v>
      </c>
      <c r="U172">
        <v>0.8</v>
      </c>
      <c r="V172">
        <v>2.5</v>
      </c>
      <c r="W172">
        <v>2.5</v>
      </c>
      <c r="X172">
        <v>1</v>
      </c>
      <c r="Y172" t="s">
        <v>1207</v>
      </c>
      <c r="Z172" t="s">
        <v>390</v>
      </c>
      <c r="AA172" t="s">
        <v>390</v>
      </c>
      <c r="AB172" t="s">
        <v>391</v>
      </c>
      <c r="AC172" t="s">
        <v>1208</v>
      </c>
      <c r="AD172">
        <v>1</v>
      </c>
      <c r="AE172">
        <v>2010</v>
      </c>
      <c r="AF172" t="s">
        <v>390</v>
      </c>
      <c r="AG172" t="s">
        <v>390</v>
      </c>
      <c r="AH172" t="s">
        <v>1207</v>
      </c>
      <c r="AI172" t="s">
        <v>1240</v>
      </c>
      <c r="AJ172">
        <v>4</v>
      </c>
      <c r="AK172" t="s">
        <v>355</v>
      </c>
      <c r="AL172" t="s">
        <v>354</v>
      </c>
      <c r="AM172" t="s">
        <v>354</v>
      </c>
      <c r="AN172" t="s">
        <v>354</v>
      </c>
      <c r="AO172" t="s">
        <v>390</v>
      </c>
      <c r="AP172" t="s">
        <v>1209</v>
      </c>
      <c r="AQ172" t="s">
        <v>1207</v>
      </c>
      <c r="AR172" t="s">
        <v>1207</v>
      </c>
      <c r="AS172" t="s">
        <v>1207</v>
      </c>
    </row>
    <row r="173" spans="1:48" hidden="1" x14ac:dyDescent="0.25">
      <c r="A173" t="s">
        <v>648</v>
      </c>
      <c r="B173" t="s">
        <v>649</v>
      </c>
      <c r="C173" t="s">
        <v>650</v>
      </c>
      <c r="D173">
        <v>19272</v>
      </c>
      <c r="E173" t="s">
        <v>651</v>
      </c>
      <c r="F173">
        <v>54834</v>
      </c>
      <c r="I173">
        <v>720</v>
      </c>
      <c r="J173" t="s">
        <v>361</v>
      </c>
      <c r="K173" t="s">
        <v>362</v>
      </c>
      <c r="L173" t="str">
        <f>VLOOKUP(K173,'LOOKUP INTERTIES 2023-11-08'!$B$2:$G$206,6,FALSE)</f>
        <v>Railbelt</v>
      </c>
      <c r="M173" t="s">
        <v>1373</v>
      </c>
      <c r="N173" t="s">
        <v>1203</v>
      </c>
      <c r="O173" s="10" t="s">
        <v>1204</v>
      </c>
      <c r="P173" s="10">
        <v>2021</v>
      </c>
      <c r="Q173" s="10" t="s">
        <v>1458</v>
      </c>
      <c r="R173" t="s">
        <v>1205</v>
      </c>
      <c r="S173">
        <v>2.5</v>
      </c>
      <c r="U173">
        <v>0.8</v>
      </c>
      <c r="V173">
        <v>2.5</v>
      </c>
      <c r="W173">
        <v>2.5</v>
      </c>
      <c r="X173">
        <v>1</v>
      </c>
      <c r="Y173" t="s">
        <v>1207</v>
      </c>
      <c r="Z173" t="s">
        <v>390</v>
      </c>
      <c r="AA173" t="s">
        <v>390</v>
      </c>
      <c r="AB173" t="s">
        <v>391</v>
      </c>
      <c r="AC173" t="s">
        <v>1208</v>
      </c>
      <c r="AD173">
        <v>1</v>
      </c>
      <c r="AE173">
        <v>2010</v>
      </c>
      <c r="AF173" t="s">
        <v>390</v>
      </c>
      <c r="AG173" t="s">
        <v>390</v>
      </c>
      <c r="AH173" t="s">
        <v>1207</v>
      </c>
      <c r="AI173" t="s">
        <v>1240</v>
      </c>
      <c r="AJ173">
        <v>4</v>
      </c>
      <c r="AK173" t="s">
        <v>355</v>
      </c>
      <c r="AL173" t="s">
        <v>354</v>
      </c>
      <c r="AM173" t="s">
        <v>354</v>
      </c>
      <c r="AN173" t="s">
        <v>354</v>
      </c>
      <c r="AO173" t="s">
        <v>390</v>
      </c>
      <c r="AP173" t="s">
        <v>1209</v>
      </c>
      <c r="AQ173" t="s">
        <v>1207</v>
      </c>
      <c r="AR173" t="s">
        <v>1207</v>
      </c>
      <c r="AS173" t="s">
        <v>1207</v>
      </c>
    </row>
    <row r="174" spans="1:48" hidden="1" x14ac:dyDescent="0.25">
      <c r="A174" t="s">
        <v>648</v>
      </c>
      <c r="B174" t="s">
        <v>649</v>
      </c>
      <c r="C174" t="s">
        <v>650</v>
      </c>
      <c r="D174">
        <v>19272</v>
      </c>
      <c r="E174" t="s">
        <v>651</v>
      </c>
      <c r="F174">
        <v>54834</v>
      </c>
      <c r="I174">
        <v>720</v>
      </c>
      <c r="J174" t="s">
        <v>361</v>
      </c>
      <c r="K174" t="s">
        <v>362</v>
      </c>
      <c r="L174" t="str">
        <f>VLOOKUP(K174,'LOOKUP INTERTIES 2023-11-08'!$B$2:$G$206,6,FALSE)</f>
        <v>Railbelt</v>
      </c>
      <c r="M174" t="s">
        <v>1437</v>
      </c>
      <c r="N174" t="s">
        <v>1203</v>
      </c>
      <c r="O174" s="10" t="s">
        <v>1204</v>
      </c>
      <c r="P174" s="10">
        <v>2021</v>
      </c>
      <c r="Q174" s="10" t="s">
        <v>1458</v>
      </c>
      <c r="R174" t="s">
        <v>1205</v>
      </c>
      <c r="S174">
        <v>1</v>
      </c>
      <c r="U174" t="s">
        <v>390</v>
      </c>
      <c r="V174">
        <v>1</v>
      </c>
      <c r="W174">
        <v>1</v>
      </c>
      <c r="X174" t="s">
        <v>390</v>
      </c>
      <c r="Y174" t="s">
        <v>354</v>
      </c>
      <c r="Z174" t="s">
        <v>390</v>
      </c>
      <c r="AA174" t="s">
        <v>390</v>
      </c>
      <c r="AB174" t="s">
        <v>1411</v>
      </c>
      <c r="AC174" t="s">
        <v>1206</v>
      </c>
      <c r="AD174">
        <v>1</v>
      </c>
      <c r="AE174">
        <v>1954</v>
      </c>
      <c r="AF174">
        <v>8</v>
      </c>
      <c r="AG174">
        <v>2009</v>
      </c>
      <c r="AH174" t="s">
        <v>1207</v>
      </c>
      <c r="AI174" t="s">
        <v>1240</v>
      </c>
      <c r="AJ174">
        <v>4</v>
      </c>
      <c r="AK174" t="s">
        <v>355</v>
      </c>
      <c r="AL174" t="s">
        <v>354</v>
      </c>
      <c r="AM174" t="s">
        <v>354</v>
      </c>
      <c r="AN174" t="s">
        <v>354</v>
      </c>
      <c r="AO174" t="s">
        <v>390</v>
      </c>
      <c r="AP174" t="s">
        <v>354</v>
      </c>
      <c r="AQ174" t="s">
        <v>354</v>
      </c>
      <c r="AR174" t="s">
        <v>354</v>
      </c>
      <c r="AS174" t="s">
        <v>354</v>
      </c>
    </row>
    <row r="175" spans="1:48" hidden="1" x14ac:dyDescent="0.25">
      <c r="A175" t="s">
        <v>648</v>
      </c>
      <c r="B175" t="s">
        <v>649</v>
      </c>
      <c r="C175" t="s">
        <v>650</v>
      </c>
      <c r="D175">
        <v>19272</v>
      </c>
      <c r="E175" t="s">
        <v>651</v>
      </c>
      <c r="F175">
        <v>54834</v>
      </c>
      <c r="I175">
        <v>720</v>
      </c>
      <c r="J175" t="s">
        <v>361</v>
      </c>
      <c r="K175" t="s">
        <v>362</v>
      </c>
      <c r="L175" t="str">
        <f>VLOOKUP(K175,'LOOKUP INTERTIES 2023-11-08'!$B$2:$G$206,6,FALSE)</f>
        <v>Railbelt</v>
      </c>
      <c r="M175" t="s">
        <v>1438</v>
      </c>
      <c r="N175" t="s">
        <v>1203</v>
      </c>
      <c r="O175" s="10" t="s">
        <v>1204</v>
      </c>
      <c r="P175" s="10">
        <v>2021</v>
      </c>
      <c r="Q175" s="10" t="s">
        <v>1458</v>
      </c>
      <c r="R175" t="s">
        <v>1205</v>
      </c>
      <c r="S175">
        <v>1</v>
      </c>
      <c r="U175" t="s">
        <v>390</v>
      </c>
      <c r="V175">
        <v>1</v>
      </c>
      <c r="W175">
        <v>1</v>
      </c>
      <c r="X175" t="s">
        <v>390</v>
      </c>
      <c r="Y175" t="s">
        <v>354</v>
      </c>
      <c r="Z175" t="s">
        <v>390</v>
      </c>
      <c r="AA175" t="s">
        <v>390</v>
      </c>
      <c r="AB175" t="s">
        <v>1411</v>
      </c>
      <c r="AC175" t="s">
        <v>1206</v>
      </c>
      <c r="AD175">
        <v>1</v>
      </c>
      <c r="AE175">
        <v>1954</v>
      </c>
      <c r="AF175">
        <v>8</v>
      </c>
      <c r="AG175">
        <v>2009</v>
      </c>
      <c r="AH175" t="s">
        <v>1207</v>
      </c>
      <c r="AI175" t="s">
        <v>1240</v>
      </c>
      <c r="AJ175">
        <v>4</v>
      </c>
      <c r="AK175" t="s">
        <v>355</v>
      </c>
      <c r="AL175" t="s">
        <v>354</v>
      </c>
      <c r="AM175" t="s">
        <v>354</v>
      </c>
      <c r="AN175" t="s">
        <v>354</v>
      </c>
      <c r="AO175" t="s">
        <v>390</v>
      </c>
      <c r="AP175" t="s">
        <v>354</v>
      </c>
      <c r="AQ175" t="s">
        <v>354</v>
      </c>
      <c r="AR175" t="s">
        <v>354</v>
      </c>
      <c r="AS175" t="s">
        <v>354</v>
      </c>
    </row>
    <row r="176" spans="1:48" hidden="1" x14ac:dyDescent="0.25">
      <c r="A176" t="s">
        <v>648</v>
      </c>
      <c r="B176" t="s">
        <v>649</v>
      </c>
      <c r="C176" t="s">
        <v>650</v>
      </c>
      <c r="D176">
        <v>19272</v>
      </c>
      <c r="E176" t="s">
        <v>651</v>
      </c>
      <c r="F176">
        <v>54834</v>
      </c>
      <c r="I176">
        <v>720</v>
      </c>
      <c r="J176" t="s">
        <v>361</v>
      </c>
      <c r="K176" t="s">
        <v>362</v>
      </c>
      <c r="L176" t="str">
        <f>VLOOKUP(K176,'LOOKUP INTERTIES 2023-11-08'!$B$2:$G$206,6,FALSE)</f>
        <v>Railbelt</v>
      </c>
      <c r="M176" t="s">
        <v>1439</v>
      </c>
      <c r="N176" t="s">
        <v>1203</v>
      </c>
      <c r="O176" s="10" t="s">
        <v>1204</v>
      </c>
      <c r="P176" s="10">
        <v>2021</v>
      </c>
      <c r="Q176" s="10" t="s">
        <v>1458</v>
      </c>
      <c r="R176" t="s">
        <v>1205</v>
      </c>
      <c r="S176">
        <v>1</v>
      </c>
      <c r="U176" t="s">
        <v>390</v>
      </c>
      <c r="V176">
        <v>1</v>
      </c>
      <c r="W176">
        <v>1</v>
      </c>
      <c r="X176" t="s">
        <v>390</v>
      </c>
      <c r="Y176" t="s">
        <v>354</v>
      </c>
      <c r="Z176" t="s">
        <v>390</v>
      </c>
      <c r="AA176" t="s">
        <v>390</v>
      </c>
      <c r="AB176" t="s">
        <v>1411</v>
      </c>
      <c r="AC176" t="s">
        <v>1206</v>
      </c>
      <c r="AD176">
        <v>1</v>
      </c>
      <c r="AE176">
        <v>1954</v>
      </c>
      <c r="AF176">
        <v>8</v>
      </c>
      <c r="AG176">
        <v>2009</v>
      </c>
      <c r="AH176" t="s">
        <v>1207</v>
      </c>
      <c r="AI176" t="s">
        <v>1240</v>
      </c>
      <c r="AJ176">
        <v>4</v>
      </c>
      <c r="AK176" t="s">
        <v>355</v>
      </c>
      <c r="AL176" t="s">
        <v>354</v>
      </c>
      <c r="AM176" t="s">
        <v>354</v>
      </c>
      <c r="AN176" t="s">
        <v>354</v>
      </c>
      <c r="AO176" t="s">
        <v>390</v>
      </c>
      <c r="AP176" t="s">
        <v>354</v>
      </c>
      <c r="AQ176" t="s">
        <v>354</v>
      </c>
      <c r="AR176" t="s">
        <v>354</v>
      </c>
      <c r="AS176" t="s">
        <v>354</v>
      </c>
    </row>
    <row r="177" spans="1:48" hidden="1" x14ac:dyDescent="0.25">
      <c r="A177" t="s">
        <v>652</v>
      </c>
      <c r="B177" t="s">
        <v>1344</v>
      </c>
      <c r="C177" t="s">
        <v>653</v>
      </c>
      <c r="D177">
        <v>56389</v>
      </c>
      <c r="E177" t="s">
        <v>654</v>
      </c>
      <c r="F177">
        <v>50308</v>
      </c>
      <c r="I177">
        <v>726</v>
      </c>
      <c r="J177" t="s">
        <v>361</v>
      </c>
      <c r="K177" t="s">
        <v>362</v>
      </c>
      <c r="L177" t="str">
        <f>VLOOKUP(K177,'LOOKUP INTERTIES 2023-11-08'!$B$2:$G$206,6,FALSE)</f>
        <v>Railbelt</v>
      </c>
      <c r="M177" t="s">
        <v>1345</v>
      </c>
      <c r="N177" t="s">
        <v>1247</v>
      </c>
      <c r="O177" s="10" t="s">
        <v>1248</v>
      </c>
      <c r="P177" s="10">
        <v>2021</v>
      </c>
      <c r="Q177" s="10" t="s">
        <v>1458</v>
      </c>
      <c r="R177" t="s">
        <v>1205</v>
      </c>
      <c r="S177">
        <v>5</v>
      </c>
      <c r="U177">
        <v>0.8</v>
      </c>
      <c r="V177">
        <v>3.5</v>
      </c>
      <c r="W177">
        <v>4.3</v>
      </c>
      <c r="X177">
        <v>1.5</v>
      </c>
      <c r="Y177" t="s">
        <v>1207</v>
      </c>
      <c r="Z177" t="s">
        <v>390</v>
      </c>
      <c r="AA177" t="s">
        <v>390</v>
      </c>
      <c r="AB177" t="s">
        <v>371</v>
      </c>
      <c r="AC177" t="s">
        <v>1206</v>
      </c>
      <c r="AD177">
        <v>1</v>
      </c>
      <c r="AE177">
        <v>1955</v>
      </c>
      <c r="AF177" t="s">
        <v>390</v>
      </c>
      <c r="AG177" t="s">
        <v>390</v>
      </c>
      <c r="AH177" t="s">
        <v>1208</v>
      </c>
      <c r="AI177" t="s">
        <v>353</v>
      </c>
      <c r="AJ177">
        <v>1</v>
      </c>
      <c r="AK177" t="s">
        <v>449</v>
      </c>
      <c r="AL177" t="s">
        <v>354</v>
      </c>
      <c r="AM177" t="s">
        <v>449</v>
      </c>
      <c r="AN177" t="s">
        <v>354</v>
      </c>
      <c r="AO177" t="s">
        <v>390</v>
      </c>
      <c r="AP177" t="s">
        <v>1241</v>
      </c>
      <c r="AQ177" t="s">
        <v>1207</v>
      </c>
      <c r="AR177" t="s">
        <v>1207</v>
      </c>
      <c r="AS177" t="s">
        <v>1207</v>
      </c>
    </row>
    <row r="178" spans="1:48" hidden="1" x14ac:dyDescent="0.25">
      <c r="A178" t="s">
        <v>652</v>
      </c>
      <c r="B178" t="s">
        <v>1344</v>
      </c>
      <c r="C178" t="s">
        <v>653</v>
      </c>
      <c r="D178">
        <v>56389</v>
      </c>
      <c r="E178" t="s">
        <v>654</v>
      </c>
      <c r="F178">
        <v>50308</v>
      </c>
      <c r="I178">
        <v>726</v>
      </c>
      <c r="J178" t="s">
        <v>361</v>
      </c>
      <c r="K178" t="s">
        <v>362</v>
      </c>
      <c r="L178" t="str">
        <f>VLOOKUP(K178,'LOOKUP INTERTIES 2023-11-08'!$B$2:$G$206,6,FALSE)</f>
        <v>Railbelt</v>
      </c>
      <c r="M178" t="s">
        <v>1346</v>
      </c>
      <c r="N178" t="s">
        <v>1247</v>
      </c>
      <c r="O178" s="10" t="s">
        <v>1248</v>
      </c>
      <c r="P178" s="10">
        <v>2021</v>
      </c>
      <c r="Q178" s="10" t="s">
        <v>1458</v>
      </c>
      <c r="R178" t="s">
        <v>1205</v>
      </c>
      <c r="S178">
        <v>5</v>
      </c>
      <c r="U178">
        <v>0.8</v>
      </c>
      <c r="V178">
        <v>6.2</v>
      </c>
      <c r="W178">
        <v>6.2</v>
      </c>
      <c r="X178">
        <v>1.5</v>
      </c>
      <c r="Y178" t="s">
        <v>1207</v>
      </c>
      <c r="Z178" t="s">
        <v>390</v>
      </c>
      <c r="AA178" t="s">
        <v>390</v>
      </c>
      <c r="AB178" t="s">
        <v>371</v>
      </c>
      <c r="AC178" t="s">
        <v>1206</v>
      </c>
      <c r="AD178">
        <v>1</v>
      </c>
      <c r="AE178">
        <v>1955</v>
      </c>
      <c r="AF178" t="s">
        <v>390</v>
      </c>
      <c r="AG178" t="s">
        <v>390</v>
      </c>
      <c r="AH178" t="s">
        <v>1208</v>
      </c>
      <c r="AI178" t="s">
        <v>353</v>
      </c>
      <c r="AJ178">
        <v>1</v>
      </c>
      <c r="AK178" t="s">
        <v>449</v>
      </c>
      <c r="AL178" t="s">
        <v>354</v>
      </c>
      <c r="AM178" t="s">
        <v>449</v>
      </c>
      <c r="AN178" t="s">
        <v>354</v>
      </c>
      <c r="AO178" t="s">
        <v>390</v>
      </c>
      <c r="AP178" t="s">
        <v>1241</v>
      </c>
      <c r="AQ178" t="s">
        <v>1207</v>
      </c>
      <c r="AR178" t="s">
        <v>1207</v>
      </c>
      <c r="AS178" t="s">
        <v>1207</v>
      </c>
    </row>
    <row r="179" spans="1:48" hidden="1" x14ac:dyDescent="0.25">
      <c r="A179" t="s">
        <v>652</v>
      </c>
      <c r="B179" t="s">
        <v>1344</v>
      </c>
      <c r="C179" t="s">
        <v>653</v>
      </c>
      <c r="D179">
        <v>56389</v>
      </c>
      <c r="E179" t="s">
        <v>654</v>
      </c>
      <c r="F179">
        <v>50308</v>
      </c>
      <c r="I179">
        <v>726</v>
      </c>
      <c r="J179" t="s">
        <v>361</v>
      </c>
      <c r="K179" t="s">
        <v>362</v>
      </c>
      <c r="L179" t="str">
        <f>VLOOKUP(K179,'LOOKUP INTERTIES 2023-11-08'!$B$2:$G$206,6,FALSE)</f>
        <v>Railbelt</v>
      </c>
      <c r="M179" t="s">
        <v>1347</v>
      </c>
      <c r="N179" t="s">
        <v>1247</v>
      </c>
      <c r="O179" s="10" t="s">
        <v>1248</v>
      </c>
      <c r="P179" s="10">
        <v>2021</v>
      </c>
      <c r="Q179" s="10" t="s">
        <v>1458</v>
      </c>
      <c r="R179" t="s">
        <v>1205</v>
      </c>
      <c r="S179">
        <v>5</v>
      </c>
      <c r="U179">
        <v>0.8</v>
      </c>
      <c r="V179">
        <v>6.2</v>
      </c>
      <c r="W179">
        <v>6.2</v>
      </c>
      <c r="X179">
        <v>1.5</v>
      </c>
      <c r="Y179" t="s">
        <v>1207</v>
      </c>
      <c r="Z179" t="s">
        <v>390</v>
      </c>
      <c r="AA179" t="s">
        <v>390</v>
      </c>
      <c r="AB179" t="s">
        <v>371</v>
      </c>
      <c r="AC179" t="s">
        <v>1206</v>
      </c>
      <c r="AD179">
        <v>1</v>
      </c>
      <c r="AE179">
        <v>1955</v>
      </c>
      <c r="AF179" t="s">
        <v>390</v>
      </c>
      <c r="AG179" t="s">
        <v>390</v>
      </c>
      <c r="AH179" t="s">
        <v>1208</v>
      </c>
      <c r="AI179" t="s">
        <v>353</v>
      </c>
      <c r="AJ179">
        <v>1</v>
      </c>
      <c r="AK179" t="s">
        <v>449</v>
      </c>
      <c r="AL179" t="s">
        <v>354</v>
      </c>
      <c r="AM179" t="s">
        <v>449</v>
      </c>
      <c r="AN179" t="s">
        <v>354</v>
      </c>
      <c r="AO179" t="s">
        <v>390</v>
      </c>
      <c r="AP179" t="s">
        <v>1241</v>
      </c>
      <c r="AQ179" t="s">
        <v>1207</v>
      </c>
      <c r="AR179" t="s">
        <v>1207</v>
      </c>
      <c r="AS179" t="s">
        <v>1207</v>
      </c>
    </row>
    <row r="180" spans="1:48" hidden="1" x14ac:dyDescent="0.25">
      <c r="A180" t="s">
        <v>652</v>
      </c>
      <c r="B180" t="s">
        <v>1344</v>
      </c>
      <c r="C180" t="s">
        <v>653</v>
      </c>
      <c r="D180">
        <v>56389</v>
      </c>
      <c r="E180" t="s">
        <v>654</v>
      </c>
      <c r="F180">
        <v>50308</v>
      </c>
      <c r="I180">
        <v>726</v>
      </c>
      <c r="J180" t="s">
        <v>361</v>
      </c>
      <c r="K180" t="s">
        <v>362</v>
      </c>
      <c r="L180" t="str">
        <f>VLOOKUP(K180,'LOOKUP INTERTIES 2023-11-08'!$B$2:$G$206,6,FALSE)</f>
        <v>Railbelt</v>
      </c>
      <c r="M180" t="s">
        <v>1348</v>
      </c>
      <c r="N180" t="s">
        <v>1247</v>
      </c>
      <c r="O180" s="10" t="s">
        <v>1248</v>
      </c>
      <c r="P180" s="10">
        <v>2021</v>
      </c>
      <c r="Q180" s="10" t="s">
        <v>1458</v>
      </c>
      <c r="R180" t="s">
        <v>1205</v>
      </c>
      <c r="S180">
        <v>5</v>
      </c>
      <c r="U180">
        <v>0.8</v>
      </c>
      <c r="V180">
        <v>6.2</v>
      </c>
      <c r="W180">
        <v>6.2</v>
      </c>
      <c r="X180">
        <v>1.5</v>
      </c>
      <c r="Y180" t="s">
        <v>1207</v>
      </c>
      <c r="Z180" t="s">
        <v>390</v>
      </c>
      <c r="AA180" t="s">
        <v>390</v>
      </c>
      <c r="AB180" t="s">
        <v>371</v>
      </c>
      <c r="AC180" t="s">
        <v>1206</v>
      </c>
      <c r="AD180">
        <v>1</v>
      </c>
      <c r="AE180">
        <v>1989</v>
      </c>
      <c r="AF180" t="s">
        <v>390</v>
      </c>
      <c r="AG180" t="s">
        <v>390</v>
      </c>
      <c r="AH180" t="s">
        <v>1208</v>
      </c>
      <c r="AI180" t="s">
        <v>353</v>
      </c>
      <c r="AJ180">
        <v>1</v>
      </c>
      <c r="AK180" t="s">
        <v>449</v>
      </c>
      <c r="AL180" t="s">
        <v>354</v>
      </c>
      <c r="AM180" t="s">
        <v>449</v>
      </c>
      <c r="AN180" t="s">
        <v>354</v>
      </c>
      <c r="AO180" t="s">
        <v>390</v>
      </c>
      <c r="AP180" t="s">
        <v>1241</v>
      </c>
      <c r="AQ180" t="s">
        <v>1207</v>
      </c>
      <c r="AR180" t="s">
        <v>1207</v>
      </c>
      <c r="AS180" t="s">
        <v>1207</v>
      </c>
    </row>
    <row r="181" spans="1:48" hidden="1" x14ac:dyDescent="0.25">
      <c r="A181" t="s">
        <v>652</v>
      </c>
      <c r="B181" t="s">
        <v>1344</v>
      </c>
      <c r="C181" t="s">
        <v>653</v>
      </c>
      <c r="D181">
        <v>56389</v>
      </c>
      <c r="E181" t="s">
        <v>654</v>
      </c>
      <c r="F181">
        <v>50308</v>
      </c>
      <c r="I181">
        <v>726</v>
      </c>
      <c r="J181" t="s">
        <v>361</v>
      </c>
      <c r="K181" t="s">
        <v>362</v>
      </c>
      <c r="L181" t="str">
        <f>VLOOKUP(K181,'LOOKUP INTERTIES 2023-11-08'!$B$2:$G$206,6,FALSE)</f>
        <v>Railbelt</v>
      </c>
      <c r="M181" t="s">
        <v>1359</v>
      </c>
      <c r="N181" t="s">
        <v>1247</v>
      </c>
      <c r="O181" s="10" t="s">
        <v>1248</v>
      </c>
      <c r="P181" s="10">
        <v>2021</v>
      </c>
      <c r="Q181" s="10" t="s">
        <v>1458</v>
      </c>
      <c r="R181" t="s">
        <v>1205</v>
      </c>
      <c r="S181">
        <v>2.5</v>
      </c>
      <c r="U181" t="s">
        <v>390</v>
      </c>
      <c r="V181" t="s">
        <v>390</v>
      </c>
      <c r="W181" t="s">
        <v>390</v>
      </c>
      <c r="X181" t="s">
        <v>390</v>
      </c>
      <c r="Y181" t="s">
        <v>1207</v>
      </c>
      <c r="Z181" t="s">
        <v>390</v>
      </c>
      <c r="AA181" t="s">
        <v>390</v>
      </c>
      <c r="AB181" t="s">
        <v>1411</v>
      </c>
      <c r="AC181" t="s">
        <v>1206</v>
      </c>
      <c r="AD181">
        <v>1</v>
      </c>
      <c r="AE181">
        <v>1945</v>
      </c>
      <c r="AF181">
        <v>12</v>
      </c>
      <c r="AG181">
        <v>2009</v>
      </c>
      <c r="AH181" t="s">
        <v>1208</v>
      </c>
      <c r="AI181" t="s">
        <v>353</v>
      </c>
      <c r="AJ181">
        <v>1</v>
      </c>
      <c r="AK181" t="s">
        <v>449</v>
      </c>
      <c r="AL181" t="s">
        <v>354</v>
      </c>
      <c r="AM181" t="s">
        <v>449</v>
      </c>
      <c r="AN181" t="s">
        <v>354</v>
      </c>
      <c r="AO181" t="s">
        <v>390</v>
      </c>
      <c r="AP181" t="s">
        <v>354</v>
      </c>
      <c r="AQ181" t="s">
        <v>1207</v>
      </c>
      <c r="AR181" t="s">
        <v>354</v>
      </c>
      <c r="AS181" t="s">
        <v>354</v>
      </c>
    </row>
    <row r="182" spans="1:48" hidden="1" x14ac:dyDescent="0.25">
      <c r="A182" t="s">
        <v>726</v>
      </c>
      <c r="B182" t="s">
        <v>727</v>
      </c>
      <c r="C182" t="s">
        <v>728</v>
      </c>
      <c r="D182">
        <v>58368</v>
      </c>
      <c r="E182" t="s">
        <v>729</v>
      </c>
      <c r="F182">
        <v>58380</v>
      </c>
      <c r="I182">
        <v>724</v>
      </c>
      <c r="J182" t="s">
        <v>361</v>
      </c>
      <c r="K182" t="s">
        <v>362</v>
      </c>
      <c r="L182" t="str">
        <f>VLOOKUP(K182,'LOOKUP INTERTIES 2023-11-08'!$B$2:$G$206,6,FALSE)</f>
        <v>Railbelt</v>
      </c>
      <c r="M182" t="s">
        <v>1202</v>
      </c>
      <c r="N182" t="s">
        <v>1385</v>
      </c>
      <c r="O182" s="10" t="s">
        <v>1204</v>
      </c>
      <c r="P182" s="10">
        <v>2021</v>
      </c>
      <c r="Q182" s="10" t="s">
        <v>1458</v>
      </c>
      <c r="R182" t="s">
        <v>1205</v>
      </c>
      <c r="S182">
        <v>2.2999999999999998</v>
      </c>
      <c r="U182">
        <v>0.8</v>
      </c>
      <c r="V182">
        <v>1.4</v>
      </c>
      <c r="W182">
        <v>1.4</v>
      </c>
      <c r="X182">
        <v>1</v>
      </c>
      <c r="Y182" t="s">
        <v>1207</v>
      </c>
      <c r="Z182" t="s">
        <v>390</v>
      </c>
      <c r="AA182" t="s">
        <v>390</v>
      </c>
      <c r="AB182" t="s">
        <v>371</v>
      </c>
      <c r="AC182" t="s">
        <v>1206</v>
      </c>
      <c r="AD182">
        <v>8</v>
      </c>
      <c r="AE182">
        <v>2012</v>
      </c>
      <c r="AF182" t="s">
        <v>390</v>
      </c>
      <c r="AG182" t="s">
        <v>390</v>
      </c>
      <c r="AH182" t="s">
        <v>1207</v>
      </c>
      <c r="AI182" t="s">
        <v>1240</v>
      </c>
      <c r="AJ182">
        <v>4</v>
      </c>
      <c r="AK182" t="s">
        <v>730</v>
      </c>
      <c r="AL182" t="s">
        <v>365</v>
      </c>
      <c r="AM182" t="s">
        <v>354</v>
      </c>
      <c r="AN182" t="s">
        <v>354</v>
      </c>
      <c r="AO182" t="s">
        <v>390</v>
      </c>
      <c r="AP182" t="s">
        <v>1209</v>
      </c>
      <c r="AQ182" t="s">
        <v>1208</v>
      </c>
      <c r="AR182" t="s">
        <v>1208</v>
      </c>
      <c r="AS182" t="s">
        <v>1207</v>
      </c>
    </row>
    <row r="183" spans="1:48" hidden="1" x14ac:dyDescent="0.25">
      <c r="A183" t="s">
        <v>726</v>
      </c>
      <c r="B183" t="s">
        <v>727</v>
      </c>
      <c r="C183" t="s">
        <v>728</v>
      </c>
      <c r="D183">
        <v>58368</v>
      </c>
      <c r="E183" t="s">
        <v>729</v>
      </c>
      <c r="F183">
        <v>58380</v>
      </c>
      <c r="I183">
        <v>724</v>
      </c>
      <c r="J183" t="s">
        <v>361</v>
      </c>
      <c r="K183" t="s">
        <v>362</v>
      </c>
      <c r="L183" t="str">
        <f>VLOOKUP(K183,'LOOKUP INTERTIES 2023-11-08'!$B$2:$G$206,6,FALSE)</f>
        <v>Railbelt</v>
      </c>
      <c r="M183" t="s">
        <v>1210</v>
      </c>
      <c r="N183" t="s">
        <v>1385</v>
      </c>
      <c r="O183" s="10" t="s">
        <v>1204</v>
      </c>
      <c r="P183" s="10">
        <v>2021</v>
      </c>
      <c r="Q183" s="10" t="s">
        <v>1458</v>
      </c>
      <c r="R183" t="s">
        <v>1205</v>
      </c>
      <c r="S183">
        <v>2.2999999999999998</v>
      </c>
      <c r="U183">
        <v>0.8</v>
      </c>
      <c r="V183">
        <v>1.4</v>
      </c>
      <c r="W183">
        <v>1.4</v>
      </c>
      <c r="X183">
        <v>1</v>
      </c>
      <c r="Y183" t="s">
        <v>1207</v>
      </c>
      <c r="Z183" t="s">
        <v>390</v>
      </c>
      <c r="AA183" t="s">
        <v>390</v>
      </c>
      <c r="AB183" t="s">
        <v>371</v>
      </c>
      <c r="AC183" t="s">
        <v>1206</v>
      </c>
      <c r="AD183">
        <v>8</v>
      </c>
      <c r="AE183">
        <v>2012</v>
      </c>
      <c r="AF183" t="s">
        <v>390</v>
      </c>
      <c r="AG183" t="s">
        <v>390</v>
      </c>
      <c r="AH183" t="s">
        <v>1207</v>
      </c>
      <c r="AI183" t="s">
        <v>1240</v>
      </c>
      <c r="AJ183">
        <v>4</v>
      </c>
      <c r="AK183" t="s">
        <v>730</v>
      </c>
      <c r="AL183" t="s">
        <v>365</v>
      </c>
      <c r="AM183" t="s">
        <v>354</v>
      </c>
      <c r="AN183" t="s">
        <v>354</v>
      </c>
      <c r="AO183" t="s">
        <v>390</v>
      </c>
      <c r="AP183" t="s">
        <v>1209</v>
      </c>
      <c r="AQ183" t="s">
        <v>1208</v>
      </c>
      <c r="AR183" t="s">
        <v>1208</v>
      </c>
      <c r="AS183" t="s">
        <v>1207</v>
      </c>
    </row>
    <row r="184" spans="1:48" hidden="1" x14ac:dyDescent="0.25">
      <c r="A184" t="s">
        <v>726</v>
      </c>
      <c r="B184" t="s">
        <v>727</v>
      </c>
      <c r="C184" t="s">
        <v>728</v>
      </c>
      <c r="D184">
        <v>58368</v>
      </c>
      <c r="E184" t="s">
        <v>729</v>
      </c>
      <c r="F184">
        <v>58380</v>
      </c>
      <c r="I184">
        <v>724</v>
      </c>
      <c r="J184" t="s">
        <v>361</v>
      </c>
      <c r="K184" t="s">
        <v>362</v>
      </c>
      <c r="L184" t="str">
        <f>VLOOKUP(K184,'LOOKUP INTERTIES 2023-11-08'!$B$2:$G$206,6,FALSE)</f>
        <v>Railbelt</v>
      </c>
      <c r="M184" t="s">
        <v>1211</v>
      </c>
      <c r="N184" t="s">
        <v>1385</v>
      </c>
      <c r="O184" s="10" t="s">
        <v>1204</v>
      </c>
      <c r="P184" s="10">
        <v>2021</v>
      </c>
      <c r="Q184" s="10" t="s">
        <v>1458</v>
      </c>
      <c r="R184" t="s">
        <v>1205</v>
      </c>
      <c r="S184">
        <v>2.2999999999999998</v>
      </c>
      <c r="U184">
        <v>0.8</v>
      </c>
      <c r="V184">
        <v>1.4</v>
      </c>
      <c r="W184">
        <v>1.4</v>
      </c>
      <c r="X184">
        <v>1</v>
      </c>
      <c r="Y184" t="s">
        <v>1207</v>
      </c>
      <c r="Z184" t="s">
        <v>390</v>
      </c>
      <c r="AA184" t="s">
        <v>390</v>
      </c>
      <c r="AB184" t="s">
        <v>371</v>
      </c>
      <c r="AC184" t="s">
        <v>1206</v>
      </c>
      <c r="AD184">
        <v>8</v>
      </c>
      <c r="AE184">
        <v>2012</v>
      </c>
      <c r="AF184" t="s">
        <v>390</v>
      </c>
      <c r="AG184" t="s">
        <v>390</v>
      </c>
      <c r="AH184" t="s">
        <v>1207</v>
      </c>
      <c r="AI184" t="s">
        <v>1240</v>
      </c>
      <c r="AJ184">
        <v>4</v>
      </c>
      <c r="AK184" t="s">
        <v>730</v>
      </c>
      <c r="AL184" t="s">
        <v>365</v>
      </c>
      <c r="AM184" t="s">
        <v>354</v>
      </c>
      <c r="AN184" t="s">
        <v>354</v>
      </c>
      <c r="AO184" t="s">
        <v>390</v>
      </c>
      <c r="AP184" t="s">
        <v>1209</v>
      </c>
      <c r="AQ184" t="s">
        <v>1208</v>
      </c>
      <c r="AR184" t="s">
        <v>1208</v>
      </c>
      <c r="AS184" t="s">
        <v>1207</v>
      </c>
    </row>
    <row r="185" spans="1:48" hidden="1" x14ac:dyDescent="0.25">
      <c r="A185" t="s">
        <v>726</v>
      </c>
      <c r="B185" t="s">
        <v>727</v>
      </c>
      <c r="C185" t="s">
        <v>728</v>
      </c>
      <c r="D185">
        <v>58368</v>
      </c>
      <c r="E185" t="s">
        <v>729</v>
      </c>
      <c r="F185">
        <v>58380</v>
      </c>
      <c r="I185">
        <v>724</v>
      </c>
      <c r="J185" t="s">
        <v>361</v>
      </c>
      <c r="K185" t="s">
        <v>362</v>
      </c>
      <c r="L185" t="str">
        <f>VLOOKUP(K185,'LOOKUP INTERTIES 2023-11-08'!$B$2:$G$206,6,FALSE)</f>
        <v>Railbelt</v>
      </c>
      <c r="M185" t="s">
        <v>1232</v>
      </c>
      <c r="N185" t="s">
        <v>1385</v>
      </c>
      <c r="O185" s="10" t="s">
        <v>1204</v>
      </c>
      <c r="P185" s="10">
        <v>2021</v>
      </c>
      <c r="Q185" s="10" t="s">
        <v>1458</v>
      </c>
      <c r="R185" t="s">
        <v>1205</v>
      </c>
      <c r="S185">
        <v>2.2999999999999998</v>
      </c>
      <c r="U185">
        <v>0.8</v>
      </c>
      <c r="V185">
        <v>1.4</v>
      </c>
      <c r="W185">
        <v>1.4</v>
      </c>
      <c r="X185">
        <v>1</v>
      </c>
      <c r="Y185" t="s">
        <v>1207</v>
      </c>
      <c r="Z185" t="s">
        <v>390</v>
      </c>
      <c r="AA185" t="s">
        <v>390</v>
      </c>
      <c r="AB185" t="s">
        <v>371</v>
      </c>
      <c r="AC185" t="s">
        <v>1206</v>
      </c>
      <c r="AD185">
        <v>8</v>
      </c>
      <c r="AE185">
        <v>2012</v>
      </c>
      <c r="AF185" t="s">
        <v>390</v>
      </c>
      <c r="AG185" t="s">
        <v>390</v>
      </c>
      <c r="AH185" t="s">
        <v>1207</v>
      </c>
      <c r="AI185" t="s">
        <v>1240</v>
      </c>
      <c r="AJ185">
        <v>4</v>
      </c>
      <c r="AK185" t="s">
        <v>730</v>
      </c>
      <c r="AL185" t="s">
        <v>365</v>
      </c>
      <c r="AM185" t="s">
        <v>354</v>
      </c>
      <c r="AN185" t="s">
        <v>354</v>
      </c>
      <c r="AO185" t="s">
        <v>390</v>
      </c>
      <c r="AP185" t="s">
        <v>1209</v>
      </c>
      <c r="AQ185" t="s">
        <v>1208</v>
      </c>
      <c r="AR185" t="s">
        <v>1208</v>
      </c>
      <c r="AS185" t="s">
        <v>1207</v>
      </c>
    </row>
    <row r="186" spans="1:48" hidden="1" x14ac:dyDescent="0.25">
      <c r="A186" t="s">
        <v>726</v>
      </c>
      <c r="B186" t="s">
        <v>727</v>
      </c>
      <c r="C186" t="s">
        <v>728</v>
      </c>
      <c r="D186">
        <v>58368</v>
      </c>
      <c r="E186" t="s">
        <v>729</v>
      </c>
      <c r="F186">
        <v>58380</v>
      </c>
      <c r="I186">
        <v>724</v>
      </c>
      <c r="J186" t="s">
        <v>361</v>
      </c>
      <c r="K186" t="s">
        <v>362</v>
      </c>
      <c r="L186" t="str">
        <f>VLOOKUP(K186,'LOOKUP INTERTIES 2023-11-08'!$B$2:$G$206,6,FALSE)</f>
        <v>Railbelt</v>
      </c>
      <c r="M186" t="s">
        <v>1212</v>
      </c>
      <c r="N186" t="s">
        <v>1385</v>
      </c>
      <c r="O186" s="10" t="s">
        <v>1204</v>
      </c>
      <c r="P186" s="10">
        <v>2021</v>
      </c>
      <c r="Q186" s="10" t="s">
        <v>1458</v>
      </c>
      <c r="R186" t="s">
        <v>1205</v>
      </c>
      <c r="S186">
        <v>2.2999999999999998</v>
      </c>
      <c r="U186">
        <v>0.8</v>
      </c>
      <c r="V186">
        <v>1.4</v>
      </c>
      <c r="W186">
        <v>1.4</v>
      </c>
      <c r="X186">
        <v>1</v>
      </c>
      <c r="Y186" t="s">
        <v>1207</v>
      </c>
      <c r="Z186" t="s">
        <v>390</v>
      </c>
      <c r="AA186" t="s">
        <v>390</v>
      </c>
      <c r="AB186" t="s">
        <v>371</v>
      </c>
      <c r="AC186" t="s">
        <v>1206</v>
      </c>
      <c r="AD186">
        <v>8</v>
      </c>
      <c r="AE186">
        <v>2013</v>
      </c>
      <c r="AF186" t="s">
        <v>390</v>
      </c>
      <c r="AG186" t="s">
        <v>390</v>
      </c>
      <c r="AH186" t="s">
        <v>1207</v>
      </c>
      <c r="AI186" t="s">
        <v>1240</v>
      </c>
      <c r="AJ186">
        <v>4</v>
      </c>
      <c r="AK186" t="s">
        <v>730</v>
      </c>
      <c r="AL186" t="s">
        <v>365</v>
      </c>
      <c r="AM186" t="s">
        <v>354</v>
      </c>
      <c r="AN186" t="s">
        <v>354</v>
      </c>
      <c r="AO186" t="s">
        <v>390</v>
      </c>
      <c r="AP186" t="s">
        <v>1209</v>
      </c>
      <c r="AQ186" t="s">
        <v>1208</v>
      </c>
      <c r="AR186" t="s">
        <v>1208</v>
      </c>
      <c r="AS186" t="s">
        <v>1207</v>
      </c>
    </row>
    <row r="187" spans="1:48" hidden="1" x14ac:dyDescent="0.25">
      <c r="A187" t="s">
        <v>605</v>
      </c>
      <c r="B187" t="s">
        <v>162</v>
      </c>
      <c r="C187" t="s">
        <v>606</v>
      </c>
      <c r="D187">
        <v>5553</v>
      </c>
      <c r="E187" t="s">
        <v>161</v>
      </c>
      <c r="F187">
        <v>7180</v>
      </c>
      <c r="H187">
        <v>331940</v>
      </c>
      <c r="I187">
        <v>320</v>
      </c>
      <c r="J187" t="s">
        <v>607</v>
      </c>
      <c r="K187" t="s">
        <v>608</v>
      </c>
      <c r="L187" t="str">
        <f>VLOOKUP(K187,'LOOKUP INTERTIES 2023-11-08'!$B$2:$G$206,6,FALSE)</f>
        <v>Bristol Bay</v>
      </c>
      <c r="M187">
        <v>1</v>
      </c>
      <c r="N187" t="s">
        <v>352</v>
      </c>
      <c r="O187" s="10" t="s">
        <v>1204</v>
      </c>
      <c r="P187" s="10">
        <v>2021</v>
      </c>
      <c r="Q187" s="10" t="s">
        <v>1461</v>
      </c>
      <c r="S187">
        <v>0.2</v>
      </c>
      <c r="AB187" t="s">
        <v>371</v>
      </c>
      <c r="AD187">
        <v>10</v>
      </c>
      <c r="AE187">
        <v>2013</v>
      </c>
      <c r="AI187" t="s">
        <v>353</v>
      </c>
      <c r="AK187" t="s">
        <v>355</v>
      </c>
      <c r="AU187" t="s">
        <v>1462</v>
      </c>
      <c r="AV187" t="s">
        <v>1599</v>
      </c>
    </row>
    <row r="188" spans="1:48" hidden="1" x14ac:dyDescent="0.25">
      <c r="A188" t="s">
        <v>605</v>
      </c>
      <c r="B188" t="s">
        <v>162</v>
      </c>
      <c r="C188" t="s">
        <v>606</v>
      </c>
      <c r="D188">
        <v>5553</v>
      </c>
      <c r="E188" t="s">
        <v>161</v>
      </c>
      <c r="F188">
        <v>7180</v>
      </c>
      <c r="H188">
        <v>331940</v>
      </c>
      <c r="I188">
        <v>320</v>
      </c>
      <c r="J188" t="s">
        <v>607</v>
      </c>
      <c r="K188" t="s">
        <v>608</v>
      </c>
      <c r="L188" t="str">
        <f>VLOOKUP(K188,'LOOKUP INTERTIES 2023-11-08'!$B$2:$G$206,6,FALSE)</f>
        <v>Bristol Bay</v>
      </c>
      <c r="M188">
        <v>2</v>
      </c>
      <c r="N188" t="s">
        <v>352</v>
      </c>
      <c r="O188" s="10" t="s">
        <v>1204</v>
      </c>
      <c r="P188" s="10">
        <v>2021</v>
      </c>
      <c r="Q188" s="10" t="s">
        <v>1461</v>
      </c>
      <c r="S188">
        <v>0.4</v>
      </c>
      <c r="AB188" t="s">
        <v>371</v>
      </c>
      <c r="AD188">
        <v>10</v>
      </c>
      <c r="AE188">
        <v>2013</v>
      </c>
      <c r="AI188" t="s">
        <v>353</v>
      </c>
      <c r="AK188" t="s">
        <v>355</v>
      </c>
      <c r="AU188" t="s">
        <v>1600</v>
      </c>
      <c r="AV188" t="s">
        <v>1601</v>
      </c>
    </row>
    <row r="189" spans="1:48" hidden="1" x14ac:dyDescent="0.25">
      <c r="A189" t="s">
        <v>605</v>
      </c>
      <c r="B189" t="s">
        <v>162</v>
      </c>
      <c r="C189" t="s">
        <v>606</v>
      </c>
      <c r="D189">
        <v>5553</v>
      </c>
      <c r="E189" t="s">
        <v>161</v>
      </c>
      <c r="F189">
        <v>7180</v>
      </c>
      <c r="H189">
        <v>331940</v>
      </c>
      <c r="I189">
        <v>320</v>
      </c>
      <c r="J189" t="s">
        <v>607</v>
      </c>
      <c r="K189" t="s">
        <v>608</v>
      </c>
      <c r="L189" t="str">
        <f>VLOOKUP(K189,'LOOKUP INTERTIES 2023-11-08'!$B$2:$G$206,6,FALSE)</f>
        <v>Bristol Bay</v>
      </c>
      <c r="M189">
        <v>3</v>
      </c>
      <c r="N189" t="s">
        <v>352</v>
      </c>
      <c r="O189" s="10" t="s">
        <v>1204</v>
      </c>
      <c r="P189" s="10">
        <v>2021</v>
      </c>
      <c r="Q189" s="10" t="s">
        <v>1461</v>
      </c>
      <c r="S189">
        <v>0.2</v>
      </c>
      <c r="AB189" t="s">
        <v>371</v>
      </c>
      <c r="AD189">
        <v>2</v>
      </c>
      <c r="AE189">
        <v>2013</v>
      </c>
      <c r="AI189" t="s">
        <v>353</v>
      </c>
      <c r="AK189" t="s">
        <v>355</v>
      </c>
      <c r="AU189" t="s">
        <v>1462</v>
      </c>
      <c r="AV189" t="s">
        <v>1599</v>
      </c>
    </row>
    <row r="190" spans="1:48" hidden="1" x14ac:dyDescent="0.25">
      <c r="A190" t="s">
        <v>605</v>
      </c>
      <c r="B190" t="s">
        <v>162</v>
      </c>
      <c r="C190" t="s">
        <v>606</v>
      </c>
      <c r="D190">
        <v>5553</v>
      </c>
      <c r="E190" t="s">
        <v>161</v>
      </c>
      <c r="F190">
        <v>7180</v>
      </c>
      <c r="H190">
        <v>331940</v>
      </c>
      <c r="I190">
        <v>320</v>
      </c>
      <c r="J190" t="s">
        <v>607</v>
      </c>
      <c r="K190" t="s">
        <v>608</v>
      </c>
      <c r="L190" t="str">
        <f>VLOOKUP(K190,'LOOKUP INTERTIES 2023-11-08'!$B$2:$G$206,6,FALSE)</f>
        <v>Bristol Bay</v>
      </c>
      <c r="M190">
        <v>4</v>
      </c>
      <c r="N190" t="s">
        <v>352</v>
      </c>
      <c r="O190" s="10" t="s">
        <v>1204</v>
      </c>
      <c r="P190" s="10">
        <v>2021</v>
      </c>
      <c r="Q190" s="10" t="s">
        <v>1461</v>
      </c>
      <c r="S190">
        <v>0.2</v>
      </c>
      <c r="AB190" t="s">
        <v>371</v>
      </c>
      <c r="AD190">
        <v>2</v>
      </c>
      <c r="AE190">
        <v>2013</v>
      </c>
      <c r="AI190" t="s">
        <v>353</v>
      </c>
      <c r="AK190" t="s">
        <v>355</v>
      </c>
      <c r="AU190" t="s">
        <v>1462</v>
      </c>
      <c r="AV190" t="s">
        <v>1599</v>
      </c>
    </row>
    <row r="191" spans="1:48" hidden="1" x14ac:dyDescent="0.25">
      <c r="A191" t="s">
        <v>584</v>
      </c>
      <c r="B191" t="s">
        <v>26</v>
      </c>
      <c r="C191" t="s">
        <v>585</v>
      </c>
      <c r="D191">
        <v>58488</v>
      </c>
      <c r="E191" t="s">
        <v>25</v>
      </c>
      <c r="F191">
        <v>58511</v>
      </c>
      <c r="I191">
        <v>742</v>
      </c>
      <c r="J191" t="s">
        <v>361</v>
      </c>
      <c r="K191" t="s">
        <v>362</v>
      </c>
      <c r="L191" t="str">
        <f>VLOOKUP(K191,'LOOKUP INTERTIES 2023-11-08'!$B$2:$G$206,6,FALSE)</f>
        <v>Railbelt</v>
      </c>
      <c r="M191" t="s">
        <v>1387</v>
      </c>
      <c r="N191" t="s">
        <v>473</v>
      </c>
      <c r="O191" s="10" t="s">
        <v>501</v>
      </c>
      <c r="P191" s="10">
        <v>2021</v>
      </c>
      <c r="Q191" s="10" t="s">
        <v>1458</v>
      </c>
      <c r="R191" t="s">
        <v>1205</v>
      </c>
      <c r="S191">
        <v>0.9</v>
      </c>
      <c r="U191" t="s">
        <v>390</v>
      </c>
      <c r="V191">
        <v>0.9</v>
      </c>
      <c r="W191">
        <v>0.9</v>
      </c>
      <c r="X191">
        <v>0</v>
      </c>
      <c r="Y191" t="s">
        <v>1207</v>
      </c>
      <c r="Z191" t="s">
        <v>390</v>
      </c>
      <c r="AA191" t="s">
        <v>390</v>
      </c>
      <c r="AB191" t="s">
        <v>371</v>
      </c>
      <c r="AC191" t="s">
        <v>1206</v>
      </c>
      <c r="AD191">
        <v>10</v>
      </c>
      <c r="AE191">
        <v>2009</v>
      </c>
      <c r="AF191" t="s">
        <v>390</v>
      </c>
      <c r="AG191" t="s">
        <v>390</v>
      </c>
      <c r="AH191" t="s">
        <v>1207</v>
      </c>
      <c r="AI191" t="s">
        <v>1386</v>
      </c>
      <c r="AJ191">
        <v>2</v>
      </c>
      <c r="AK191" t="s">
        <v>474</v>
      </c>
      <c r="AL191" t="s">
        <v>354</v>
      </c>
      <c r="AM191" t="s">
        <v>354</v>
      </c>
      <c r="AN191" t="s">
        <v>354</v>
      </c>
      <c r="AO191">
        <v>1</v>
      </c>
      <c r="AP191" t="s">
        <v>354</v>
      </c>
      <c r="AQ191" t="s">
        <v>354</v>
      </c>
      <c r="AR191" t="s">
        <v>354</v>
      </c>
      <c r="AS191" t="s">
        <v>354</v>
      </c>
    </row>
    <row r="192" spans="1:48" hidden="1" x14ac:dyDescent="0.25">
      <c r="A192" t="s">
        <v>584</v>
      </c>
      <c r="B192" t="s">
        <v>26</v>
      </c>
      <c r="C192" t="s">
        <v>585</v>
      </c>
      <c r="D192">
        <v>58488</v>
      </c>
      <c r="E192" t="s">
        <v>25</v>
      </c>
      <c r="F192">
        <v>58511</v>
      </c>
      <c r="I192">
        <v>742</v>
      </c>
      <c r="J192" t="s">
        <v>361</v>
      </c>
      <c r="K192" t="s">
        <v>362</v>
      </c>
      <c r="L192" t="str">
        <f>VLOOKUP(K192,'LOOKUP INTERTIES 2023-11-08'!$B$2:$G$206,6,FALSE)</f>
        <v>Railbelt</v>
      </c>
      <c r="M192" t="s">
        <v>1388</v>
      </c>
      <c r="N192" t="s">
        <v>473</v>
      </c>
      <c r="O192" s="10" t="s">
        <v>501</v>
      </c>
      <c r="P192" s="10">
        <v>2021</v>
      </c>
      <c r="Q192" s="10" t="s">
        <v>1458</v>
      </c>
      <c r="R192" t="s">
        <v>1205</v>
      </c>
      <c r="S192">
        <v>0.9</v>
      </c>
      <c r="U192" t="s">
        <v>390</v>
      </c>
      <c r="V192">
        <v>0.9</v>
      </c>
      <c r="W192">
        <v>0.9</v>
      </c>
      <c r="X192">
        <v>0</v>
      </c>
      <c r="Y192" t="s">
        <v>1207</v>
      </c>
      <c r="Z192" t="s">
        <v>390</v>
      </c>
      <c r="AA192" t="s">
        <v>390</v>
      </c>
      <c r="AB192" t="s">
        <v>371</v>
      </c>
      <c r="AC192" t="s">
        <v>1206</v>
      </c>
      <c r="AD192">
        <v>9</v>
      </c>
      <c r="AE192">
        <v>2013</v>
      </c>
      <c r="AF192" t="s">
        <v>390</v>
      </c>
      <c r="AG192" t="s">
        <v>390</v>
      </c>
      <c r="AH192" t="s">
        <v>1207</v>
      </c>
      <c r="AI192" t="s">
        <v>1386</v>
      </c>
      <c r="AJ192">
        <v>2</v>
      </c>
      <c r="AK192" t="s">
        <v>474</v>
      </c>
      <c r="AL192" t="s">
        <v>354</v>
      </c>
      <c r="AM192" t="s">
        <v>354</v>
      </c>
      <c r="AN192" t="s">
        <v>354</v>
      </c>
      <c r="AO192">
        <v>1</v>
      </c>
      <c r="AP192" t="s">
        <v>354</v>
      </c>
      <c r="AQ192" t="s">
        <v>354</v>
      </c>
      <c r="AR192" t="s">
        <v>354</v>
      </c>
      <c r="AS192" t="s">
        <v>354</v>
      </c>
    </row>
    <row r="193" spans="1:48" hidden="1" x14ac:dyDescent="0.25">
      <c r="A193" t="s">
        <v>584</v>
      </c>
      <c r="B193" t="s">
        <v>26</v>
      </c>
      <c r="C193" t="s">
        <v>585</v>
      </c>
      <c r="D193">
        <v>58488</v>
      </c>
      <c r="E193" t="s">
        <v>25</v>
      </c>
      <c r="F193">
        <v>58511</v>
      </c>
      <c r="I193">
        <v>742</v>
      </c>
      <c r="J193" t="s">
        <v>361</v>
      </c>
      <c r="K193" t="s">
        <v>362</v>
      </c>
      <c r="L193" t="str">
        <f>VLOOKUP(K193,'LOOKUP INTERTIES 2023-11-08'!$B$2:$G$206,6,FALSE)</f>
        <v>Railbelt</v>
      </c>
      <c r="M193" t="s">
        <v>1389</v>
      </c>
      <c r="N193" t="s">
        <v>473</v>
      </c>
      <c r="O193" s="10" t="s">
        <v>501</v>
      </c>
      <c r="P193" s="10">
        <v>2021</v>
      </c>
      <c r="Q193" s="10" t="s">
        <v>1458</v>
      </c>
      <c r="R193" t="s">
        <v>1205</v>
      </c>
      <c r="S193">
        <v>0.1</v>
      </c>
      <c r="U193" t="s">
        <v>390</v>
      </c>
      <c r="V193">
        <v>0.1</v>
      </c>
      <c r="W193">
        <v>0.1</v>
      </c>
      <c r="X193">
        <v>0</v>
      </c>
      <c r="Y193" t="s">
        <v>1207</v>
      </c>
      <c r="Z193" t="s">
        <v>390</v>
      </c>
      <c r="AA193" t="s">
        <v>390</v>
      </c>
      <c r="AB193" t="s">
        <v>371</v>
      </c>
      <c r="AC193" t="s">
        <v>1206</v>
      </c>
      <c r="AD193">
        <v>9</v>
      </c>
      <c r="AE193">
        <v>2008</v>
      </c>
      <c r="AF193" t="s">
        <v>390</v>
      </c>
      <c r="AG193" t="s">
        <v>390</v>
      </c>
      <c r="AH193" t="s">
        <v>1207</v>
      </c>
      <c r="AI193" t="s">
        <v>1386</v>
      </c>
      <c r="AJ193">
        <v>2</v>
      </c>
      <c r="AK193" t="s">
        <v>474</v>
      </c>
      <c r="AL193" t="s">
        <v>354</v>
      </c>
      <c r="AM193" t="s">
        <v>354</v>
      </c>
      <c r="AN193" t="s">
        <v>354</v>
      </c>
      <c r="AO193">
        <v>1</v>
      </c>
      <c r="AP193" t="s">
        <v>354</v>
      </c>
      <c r="AQ193" t="s">
        <v>354</v>
      </c>
      <c r="AR193" t="s">
        <v>354</v>
      </c>
      <c r="AS193" t="s">
        <v>354</v>
      </c>
    </row>
    <row r="194" spans="1:48" hidden="1" x14ac:dyDescent="0.25">
      <c r="A194" t="s">
        <v>643</v>
      </c>
      <c r="B194" t="s">
        <v>644</v>
      </c>
      <c r="C194" t="s">
        <v>645</v>
      </c>
      <c r="D194">
        <v>58422</v>
      </c>
      <c r="E194" t="s">
        <v>169</v>
      </c>
      <c r="F194">
        <v>58425</v>
      </c>
      <c r="J194" t="s">
        <v>361</v>
      </c>
      <c r="K194" t="s">
        <v>362</v>
      </c>
      <c r="L194" t="str">
        <f>VLOOKUP(K194,'LOOKUP INTERTIES 2023-11-08'!$B$2:$G$206,6,FALSE)</f>
        <v>Railbelt</v>
      </c>
      <c r="M194" t="s">
        <v>1213</v>
      </c>
      <c r="N194" t="s">
        <v>473</v>
      </c>
      <c r="O194" s="10" t="s">
        <v>501</v>
      </c>
      <c r="P194" s="10">
        <v>2021</v>
      </c>
      <c r="Q194" s="10" t="s">
        <v>1458</v>
      </c>
      <c r="R194" t="s">
        <v>1246</v>
      </c>
      <c r="S194">
        <v>18</v>
      </c>
      <c r="U194" t="s">
        <v>390</v>
      </c>
      <c r="V194">
        <v>18</v>
      </c>
      <c r="W194">
        <v>18</v>
      </c>
      <c r="X194">
        <v>0</v>
      </c>
      <c r="Y194" t="s">
        <v>1207</v>
      </c>
      <c r="Z194" t="s">
        <v>390</v>
      </c>
      <c r="AA194" t="s">
        <v>390</v>
      </c>
      <c r="AB194" t="s">
        <v>371</v>
      </c>
      <c r="AC194" t="s">
        <v>1206</v>
      </c>
      <c r="AD194">
        <v>9</v>
      </c>
      <c r="AE194">
        <v>2012</v>
      </c>
      <c r="AF194" t="s">
        <v>390</v>
      </c>
      <c r="AG194" t="s">
        <v>390</v>
      </c>
      <c r="AH194" t="s">
        <v>1207</v>
      </c>
      <c r="AI194" t="s">
        <v>1386</v>
      </c>
      <c r="AJ194">
        <v>2</v>
      </c>
      <c r="AK194" t="s">
        <v>474</v>
      </c>
      <c r="AL194" t="s">
        <v>354</v>
      </c>
      <c r="AM194" t="s">
        <v>354</v>
      </c>
      <c r="AN194" t="s">
        <v>354</v>
      </c>
      <c r="AO194">
        <v>11</v>
      </c>
      <c r="AP194" t="s">
        <v>354</v>
      </c>
      <c r="AQ194" t="s">
        <v>354</v>
      </c>
      <c r="AR194" t="s">
        <v>354</v>
      </c>
      <c r="AS194" t="s">
        <v>354</v>
      </c>
    </row>
    <row r="195" spans="1:48" hidden="1" x14ac:dyDescent="0.25">
      <c r="A195" t="s">
        <v>659</v>
      </c>
      <c r="B195" t="s">
        <v>1325</v>
      </c>
      <c r="C195" t="s">
        <v>660</v>
      </c>
      <c r="D195">
        <v>6915</v>
      </c>
      <c r="E195" t="s">
        <v>170</v>
      </c>
      <c r="F195">
        <v>7437</v>
      </c>
      <c r="H195">
        <v>331990</v>
      </c>
      <c r="I195">
        <v>274</v>
      </c>
      <c r="J195" t="s">
        <v>661</v>
      </c>
      <c r="K195" t="s">
        <v>662</v>
      </c>
      <c r="L195" t="str">
        <f>VLOOKUP(K195,'LOOKUP INTERTIES 2023-11-08'!$B$2:$G$206,6,FALSE)</f>
        <v>Yukon-Koyukuk/Upper Tanana</v>
      </c>
      <c r="M195" t="s">
        <v>1271</v>
      </c>
      <c r="N195" t="s">
        <v>1203</v>
      </c>
      <c r="O195" s="10" t="s">
        <v>1204</v>
      </c>
      <c r="P195" s="10">
        <v>2021</v>
      </c>
      <c r="Q195" s="10" t="s">
        <v>1458</v>
      </c>
      <c r="R195" t="s">
        <v>1205</v>
      </c>
      <c r="S195">
        <v>0.8</v>
      </c>
      <c r="U195">
        <v>0.8</v>
      </c>
      <c r="V195">
        <v>0.8</v>
      </c>
      <c r="W195">
        <v>0.8</v>
      </c>
      <c r="X195">
        <v>0.4</v>
      </c>
      <c r="Y195" t="s">
        <v>1207</v>
      </c>
      <c r="Z195" t="s">
        <v>390</v>
      </c>
      <c r="AA195" t="s">
        <v>390</v>
      </c>
      <c r="AB195" t="s">
        <v>371</v>
      </c>
      <c r="AC195" t="s">
        <v>1206</v>
      </c>
      <c r="AD195">
        <v>6</v>
      </c>
      <c r="AE195">
        <v>1999</v>
      </c>
      <c r="AF195" t="s">
        <v>390</v>
      </c>
      <c r="AG195" t="s">
        <v>390</v>
      </c>
      <c r="AH195" t="s">
        <v>1207</v>
      </c>
      <c r="AI195" t="s">
        <v>353</v>
      </c>
      <c r="AJ195">
        <v>1</v>
      </c>
      <c r="AK195" t="s">
        <v>355</v>
      </c>
      <c r="AL195" t="s">
        <v>354</v>
      </c>
      <c r="AM195" t="s">
        <v>354</v>
      </c>
      <c r="AN195" t="s">
        <v>354</v>
      </c>
      <c r="AO195" t="s">
        <v>390</v>
      </c>
      <c r="AP195" t="s">
        <v>1209</v>
      </c>
      <c r="AQ195" t="s">
        <v>1207</v>
      </c>
      <c r="AR195" t="s">
        <v>1207</v>
      </c>
      <c r="AS195" t="s">
        <v>1207</v>
      </c>
    </row>
    <row r="196" spans="1:48" hidden="1" x14ac:dyDescent="0.25">
      <c r="A196" t="s">
        <v>659</v>
      </c>
      <c r="B196" t="s">
        <v>1325</v>
      </c>
      <c r="C196" t="s">
        <v>660</v>
      </c>
      <c r="D196">
        <v>6915</v>
      </c>
      <c r="E196" t="s">
        <v>170</v>
      </c>
      <c r="F196">
        <v>7437</v>
      </c>
      <c r="H196">
        <v>331990</v>
      </c>
      <c r="I196">
        <v>274</v>
      </c>
      <c r="J196" t="s">
        <v>661</v>
      </c>
      <c r="K196" t="s">
        <v>662</v>
      </c>
      <c r="L196" t="str">
        <f>VLOOKUP(K196,'LOOKUP INTERTIES 2023-11-08'!$B$2:$G$206,6,FALSE)</f>
        <v>Yukon-Koyukuk/Upper Tanana</v>
      </c>
      <c r="M196" t="s">
        <v>1312</v>
      </c>
      <c r="N196" t="s">
        <v>1203</v>
      </c>
      <c r="O196" s="10" t="s">
        <v>1204</v>
      </c>
      <c r="P196" s="10">
        <v>2021</v>
      </c>
      <c r="Q196" s="10" t="s">
        <v>1458</v>
      </c>
      <c r="R196" t="s">
        <v>1205</v>
      </c>
      <c r="S196">
        <v>0.5</v>
      </c>
      <c r="U196">
        <v>0.8</v>
      </c>
      <c r="V196">
        <v>0.5</v>
      </c>
      <c r="W196">
        <v>0.5</v>
      </c>
      <c r="X196">
        <v>0.3</v>
      </c>
      <c r="Y196" t="s">
        <v>1207</v>
      </c>
      <c r="Z196" t="s">
        <v>390</v>
      </c>
      <c r="AA196" t="s">
        <v>390</v>
      </c>
      <c r="AB196" t="s">
        <v>371</v>
      </c>
      <c r="AC196" t="s">
        <v>1206</v>
      </c>
      <c r="AD196">
        <v>8</v>
      </c>
      <c r="AE196">
        <v>2015</v>
      </c>
      <c r="AF196" t="s">
        <v>390</v>
      </c>
      <c r="AG196" t="s">
        <v>390</v>
      </c>
      <c r="AH196" t="s">
        <v>1207</v>
      </c>
      <c r="AI196" t="s">
        <v>353</v>
      </c>
      <c r="AJ196">
        <v>1</v>
      </c>
      <c r="AK196" t="s">
        <v>355</v>
      </c>
      <c r="AL196" t="s">
        <v>354</v>
      </c>
      <c r="AM196" t="s">
        <v>354</v>
      </c>
      <c r="AN196" t="s">
        <v>354</v>
      </c>
      <c r="AO196">
        <v>0</v>
      </c>
      <c r="AP196" t="s">
        <v>1209</v>
      </c>
      <c r="AQ196" t="s">
        <v>1207</v>
      </c>
      <c r="AR196" t="s">
        <v>1207</v>
      </c>
      <c r="AS196" t="s">
        <v>1207</v>
      </c>
    </row>
    <row r="197" spans="1:48" hidden="1" x14ac:dyDescent="0.25">
      <c r="A197" t="s">
        <v>659</v>
      </c>
      <c r="B197" t="s">
        <v>1325</v>
      </c>
      <c r="C197" t="s">
        <v>660</v>
      </c>
      <c r="D197">
        <v>6915</v>
      </c>
      <c r="E197" t="s">
        <v>170</v>
      </c>
      <c r="F197">
        <v>7437</v>
      </c>
      <c r="H197">
        <v>331990</v>
      </c>
      <c r="I197">
        <v>274</v>
      </c>
      <c r="J197" t="s">
        <v>661</v>
      </c>
      <c r="K197" t="s">
        <v>662</v>
      </c>
      <c r="L197" t="str">
        <f>VLOOKUP(K197,'LOOKUP INTERTIES 2023-11-08'!$B$2:$G$206,6,FALSE)</f>
        <v>Yukon-Koyukuk/Upper Tanana</v>
      </c>
      <c r="M197" t="s">
        <v>1266</v>
      </c>
      <c r="N197" t="s">
        <v>1203</v>
      </c>
      <c r="O197" s="10" t="s">
        <v>1204</v>
      </c>
      <c r="P197" s="10">
        <v>2021</v>
      </c>
      <c r="Q197" s="10" t="s">
        <v>1458</v>
      </c>
      <c r="R197" t="s">
        <v>1205</v>
      </c>
      <c r="S197">
        <v>0.8</v>
      </c>
      <c r="U197">
        <v>0.8</v>
      </c>
      <c r="V197">
        <v>0.8</v>
      </c>
      <c r="W197">
        <v>0.8</v>
      </c>
      <c r="X197">
        <v>0.4</v>
      </c>
      <c r="Y197" t="s">
        <v>1207</v>
      </c>
      <c r="Z197" t="s">
        <v>390</v>
      </c>
      <c r="AA197" t="s">
        <v>390</v>
      </c>
      <c r="AB197" t="s">
        <v>371</v>
      </c>
      <c r="AC197" t="s">
        <v>1206</v>
      </c>
      <c r="AD197">
        <v>6</v>
      </c>
      <c r="AE197">
        <v>2009</v>
      </c>
      <c r="AF197">
        <v>9</v>
      </c>
      <c r="AG197">
        <v>2022</v>
      </c>
      <c r="AH197" t="s">
        <v>1207</v>
      </c>
      <c r="AI197" t="s">
        <v>353</v>
      </c>
      <c r="AJ197">
        <v>1</v>
      </c>
      <c r="AK197" t="s">
        <v>355</v>
      </c>
      <c r="AL197" t="s">
        <v>354</v>
      </c>
      <c r="AM197" t="s">
        <v>354</v>
      </c>
      <c r="AN197" t="s">
        <v>354</v>
      </c>
      <c r="AO197" t="s">
        <v>390</v>
      </c>
      <c r="AP197" t="s">
        <v>1209</v>
      </c>
      <c r="AQ197" t="s">
        <v>1207</v>
      </c>
      <c r="AR197" t="s">
        <v>354</v>
      </c>
      <c r="AS197" t="s">
        <v>354</v>
      </c>
    </row>
    <row r="198" spans="1:48" hidden="1" x14ac:dyDescent="0.25">
      <c r="A198" t="s">
        <v>659</v>
      </c>
      <c r="B198" t="s">
        <v>1325</v>
      </c>
      <c r="C198" t="s">
        <v>660</v>
      </c>
      <c r="D198">
        <v>6915</v>
      </c>
      <c r="E198" t="s">
        <v>170</v>
      </c>
      <c r="F198">
        <v>7437</v>
      </c>
      <c r="H198">
        <v>331990</v>
      </c>
      <c r="I198">
        <v>274</v>
      </c>
      <c r="J198" t="s">
        <v>661</v>
      </c>
      <c r="K198" t="s">
        <v>662</v>
      </c>
      <c r="L198" t="str">
        <f>VLOOKUP(K198,'LOOKUP INTERTIES 2023-11-08'!$B$2:$G$206,6,FALSE)</f>
        <v>Yukon-Koyukuk/Upper Tanana</v>
      </c>
      <c r="M198" t="s">
        <v>1267</v>
      </c>
      <c r="N198" t="s">
        <v>1203</v>
      </c>
      <c r="O198" s="10" t="s">
        <v>1204</v>
      </c>
      <c r="P198" s="10">
        <v>2021</v>
      </c>
      <c r="Q198" s="10" t="s">
        <v>1458</v>
      </c>
      <c r="R198" t="s">
        <v>1205</v>
      </c>
      <c r="S198">
        <v>1</v>
      </c>
      <c r="U198">
        <v>0.8</v>
      </c>
      <c r="V198">
        <v>1</v>
      </c>
      <c r="W198">
        <v>1</v>
      </c>
      <c r="X198">
        <v>0.5</v>
      </c>
      <c r="Y198" t="s">
        <v>1207</v>
      </c>
      <c r="Z198" t="s">
        <v>390</v>
      </c>
      <c r="AA198" t="s">
        <v>390</v>
      </c>
      <c r="AB198" t="s">
        <v>371</v>
      </c>
      <c r="AC198" t="s">
        <v>1206</v>
      </c>
      <c r="AD198">
        <v>5</v>
      </c>
      <c r="AE198">
        <v>2004</v>
      </c>
      <c r="AF198" t="s">
        <v>390</v>
      </c>
      <c r="AG198" t="s">
        <v>390</v>
      </c>
      <c r="AH198" t="s">
        <v>1207</v>
      </c>
      <c r="AI198" t="s">
        <v>353</v>
      </c>
      <c r="AJ198">
        <v>1</v>
      </c>
      <c r="AK198" t="s">
        <v>355</v>
      </c>
      <c r="AL198" t="s">
        <v>354</v>
      </c>
      <c r="AM198" t="s">
        <v>354</v>
      </c>
      <c r="AN198" t="s">
        <v>354</v>
      </c>
      <c r="AO198" t="s">
        <v>390</v>
      </c>
      <c r="AP198" t="s">
        <v>1209</v>
      </c>
      <c r="AQ198" t="s">
        <v>1207</v>
      </c>
      <c r="AR198" t="s">
        <v>354</v>
      </c>
      <c r="AS198" t="s">
        <v>354</v>
      </c>
    </row>
    <row r="199" spans="1:48" hidden="1" x14ac:dyDescent="0.25">
      <c r="A199" t="s">
        <v>659</v>
      </c>
      <c r="B199" t="s">
        <v>1325</v>
      </c>
      <c r="C199" t="s">
        <v>660</v>
      </c>
      <c r="D199">
        <v>6915</v>
      </c>
      <c r="E199" t="s">
        <v>170</v>
      </c>
      <c r="F199">
        <v>7437</v>
      </c>
      <c r="H199">
        <v>331990</v>
      </c>
      <c r="I199">
        <v>274</v>
      </c>
      <c r="J199" t="s">
        <v>661</v>
      </c>
      <c r="K199" t="s">
        <v>662</v>
      </c>
      <c r="L199" t="str">
        <f>VLOOKUP(K199,'LOOKUP INTERTIES 2023-11-08'!$B$2:$G$206,6,FALSE)</f>
        <v>Yukon-Koyukuk/Upper Tanana</v>
      </c>
      <c r="M199" t="s">
        <v>1268</v>
      </c>
      <c r="N199" t="s">
        <v>1203</v>
      </c>
      <c r="O199" s="10" t="s">
        <v>1204</v>
      </c>
      <c r="P199" s="10">
        <v>2021</v>
      </c>
      <c r="Q199" s="10" t="s">
        <v>1458</v>
      </c>
      <c r="R199" t="s">
        <v>1205</v>
      </c>
      <c r="S199">
        <v>0.8</v>
      </c>
      <c r="U199">
        <v>0.8</v>
      </c>
      <c r="V199">
        <v>0.8</v>
      </c>
      <c r="W199">
        <v>0.8</v>
      </c>
      <c r="X199">
        <v>0.4</v>
      </c>
      <c r="Y199" t="s">
        <v>1207</v>
      </c>
      <c r="Z199" t="s">
        <v>390</v>
      </c>
      <c r="AA199" t="s">
        <v>390</v>
      </c>
      <c r="AB199" t="s">
        <v>371</v>
      </c>
      <c r="AC199" t="s">
        <v>1206</v>
      </c>
      <c r="AD199">
        <v>6</v>
      </c>
      <c r="AE199">
        <v>2009</v>
      </c>
      <c r="AF199" t="s">
        <v>390</v>
      </c>
      <c r="AG199" t="s">
        <v>390</v>
      </c>
      <c r="AH199" t="s">
        <v>1207</v>
      </c>
      <c r="AI199" t="s">
        <v>353</v>
      </c>
      <c r="AJ199">
        <v>1</v>
      </c>
      <c r="AK199" t="s">
        <v>355</v>
      </c>
      <c r="AL199" t="s">
        <v>354</v>
      </c>
      <c r="AM199" t="s">
        <v>354</v>
      </c>
      <c r="AN199" t="s">
        <v>354</v>
      </c>
      <c r="AO199" t="s">
        <v>390</v>
      </c>
      <c r="AP199" t="s">
        <v>1209</v>
      </c>
      <c r="AQ199" t="s">
        <v>1207</v>
      </c>
      <c r="AR199" t="s">
        <v>1207</v>
      </c>
      <c r="AS199" t="s">
        <v>354</v>
      </c>
    </row>
    <row r="200" spans="1:48" hidden="1" x14ac:dyDescent="0.25">
      <c r="A200" t="s">
        <v>659</v>
      </c>
      <c r="B200" t="s">
        <v>1325</v>
      </c>
      <c r="C200" t="s">
        <v>660</v>
      </c>
      <c r="D200">
        <v>6915</v>
      </c>
      <c r="E200" t="s">
        <v>170</v>
      </c>
      <c r="F200">
        <v>7437</v>
      </c>
      <c r="H200">
        <v>331990</v>
      </c>
      <c r="I200">
        <v>274</v>
      </c>
      <c r="J200" t="s">
        <v>661</v>
      </c>
      <c r="K200" t="s">
        <v>662</v>
      </c>
      <c r="L200" t="str">
        <f>VLOOKUP(K200,'LOOKUP INTERTIES 2023-11-08'!$B$2:$G$206,6,FALSE)</f>
        <v>Yukon-Koyukuk/Upper Tanana</v>
      </c>
      <c r="M200" t="s">
        <v>1210</v>
      </c>
      <c r="N200" t="s">
        <v>1203</v>
      </c>
      <c r="O200" s="10" t="s">
        <v>1204</v>
      </c>
      <c r="P200" s="10">
        <v>2021</v>
      </c>
      <c r="Q200" s="10" t="s">
        <v>1458</v>
      </c>
      <c r="R200" t="s">
        <v>1205</v>
      </c>
      <c r="S200">
        <v>0.8</v>
      </c>
      <c r="U200" t="s">
        <v>390</v>
      </c>
      <c r="V200">
        <v>0.7</v>
      </c>
      <c r="W200">
        <v>0.7</v>
      </c>
      <c r="X200" t="s">
        <v>390</v>
      </c>
      <c r="Y200" t="s">
        <v>1207</v>
      </c>
      <c r="Z200" t="s">
        <v>390</v>
      </c>
      <c r="AA200" t="s">
        <v>390</v>
      </c>
      <c r="AB200" t="s">
        <v>1411</v>
      </c>
      <c r="AC200" t="s">
        <v>1206</v>
      </c>
      <c r="AD200">
        <v>1</v>
      </c>
      <c r="AE200">
        <v>1990</v>
      </c>
      <c r="AF200">
        <v>5</v>
      </c>
      <c r="AG200">
        <v>2013</v>
      </c>
      <c r="AH200" t="s">
        <v>1207</v>
      </c>
      <c r="AI200" t="s">
        <v>353</v>
      </c>
      <c r="AJ200">
        <v>1</v>
      </c>
      <c r="AK200" t="s">
        <v>355</v>
      </c>
      <c r="AL200" t="s">
        <v>354</v>
      </c>
      <c r="AM200" t="s">
        <v>354</v>
      </c>
      <c r="AN200" t="s">
        <v>354</v>
      </c>
      <c r="AO200" t="s">
        <v>390</v>
      </c>
      <c r="AP200" t="s">
        <v>354</v>
      </c>
      <c r="AQ200" t="s">
        <v>1207</v>
      </c>
      <c r="AR200" t="s">
        <v>1207</v>
      </c>
      <c r="AS200" t="s">
        <v>1207</v>
      </c>
    </row>
    <row r="201" spans="1:48" hidden="1" x14ac:dyDescent="0.25">
      <c r="A201" t="s">
        <v>659</v>
      </c>
      <c r="B201" t="s">
        <v>1325</v>
      </c>
      <c r="C201" t="s">
        <v>660</v>
      </c>
      <c r="D201">
        <v>6915</v>
      </c>
      <c r="E201" t="s">
        <v>170</v>
      </c>
      <c r="F201">
        <v>7437</v>
      </c>
      <c r="H201">
        <v>331990</v>
      </c>
      <c r="I201">
        <v>274</v>
      </c>
      <c r="J201" t="s">
        <v>661</v>
      </c>
      <c r="K201" t="s">
        <v>662</v>
      </c>
      <c r="L201" t="str">
        <f>VLOOKUP(K201,'LOOKUP INTERTIES 2023-11-08'!$B$2:$G$206,6,FALSE)</f>
        <v>Yukon-Koyukuk/Upper Tanana</v>
      </c>
      <c r="M201" t="s">
        <v>1211</v>
      </c>
      <c r="N201" t="s">
        <v>1203</v>
      </c>
      <c r="O201" s="10" t="s">
        <v>1204</v>
      </c>
      <c r="P201" s="10">
        <v>2021</v>
      </c>
      <c r="Q201" s="10" t="s">
        <v>1458</v>
      </c>
      <c r="R201" t="s">
        <v>1205</v>
      </c>
      <c r="S201">
        <v>0.8</v>
      </c>
      <c r="U201" t="s">
        <v>390</v>
      </c>
      <c r="V201">
        <v>0.7</v>
      </c>
      <c r="W201">
        <v>0.7</v>
      </c>
      <c r="X201" t="s">
        <v>390</v>
      </c>
      <c r="Y201" t="s">
        <v>1207</v>
      </c>
      <c r="Z201" t="s">
        <v>390</v>
      </c>
      <c r="AA201" t="s">
        <v>390</v>
      </c>
      <c r="AB201" t="s">
        <v>1411</v>
      </c>
      <c r="AC201" t="s">
        <v>1206</v>
      </c>
      <c r="AD201">
        <v>1</v>
      </c>
      <c r="AE201">
        <v>1990</v>
      </c>
      <c r="AF201">
        <v>1</v>
      </c>
      <c r="AG201">
        <v>2009</v>
      </c>
      <c r="AH201" t="s">
        <v>1207</v>
      </c>
      <c r="AI201" t="s">
        <v>353</v>
      </c>
      <c r="AJ201">
        <v>1</v>
      </c>
      <c r="AK201" t="s">
        <v>355</v>
      </c>
      <c r="AL201" t="s">
        <v>354</v>
      </c>
      <c r="AM201" t="s">
        <v>354</v>
      </c>
      <c r="AN201" t="s">
        <v>354</v>
      </c>
      <c r="AO201" t="s">
        <v>390</v>
      </c>
      <c r="AP201" t="s">
        <v>354</v>
      </c>
      <c r="AQ201" t="s">
        <v>1207</v>
      </c>
      <c r="AR201" t="s">
        <v>354</v>
      </c>
      <c r="AS201" t="s">
        <v>354</v>
      </c>
    </row>
    <row r="202" spans="1:48" hidden="1" x14ac:dyDescent="0.25">
      <c r="A202" t="s">
        <v>659</v>
      </c>
      <c r="B202" t="s">
        <v>1325</v>
      </c>
      <c r="C202" t="s">
        <v>660</v>
      </c>
      <c r="D202">
        <v>6915</v>
      </c>
      <c r="E202" t="s">
        <v>170</v>
      </c>
      <c r="F202">
        <v>7437</v>
      </c>
      <c r="H202">
        <v>331990</v>
      </c>
      <c r="I202">
        <v>274</v>
      </c>
      <c r="J202" t="s">
        <v>661</v>
      </c>
      <c r="K202" t="s">
        <v>662</v>
      </c>
      <c r="L202" t="str">
        <f>VLOOKUP(K202,'LOOKUP INTERTIES 2023-11-08'!$B$2:$G$206,6,FALSE)</f>
        <v>Yukon-Koyukuk/Upper Tanana</v>
      </c>
      <c r="M202" t="s">
        <v>1232</v>
      </c>
      <c r="N202" t="s">
        <v>1203</v>
      </c>
      <c r="O202" s="10" t="s">
        <v>1204</v>
      </c>
      <c r="P202" s="10">
        <v>2021</v>
      </c>
      <c r="Q202" s="10" t="s">
        <v>1458</v>
      </c>
      <c r="R202" t="s">
        <v>1205</v>
      </c>
      <c r="S202">
        <v>0.8</v>
      </c>
      <c r="U202" t="s">
        <v>390</v>
      </c>
      <c r="V202">
        <v>0.7</v>
      </c>
      <c r="W202">
        <v>0.7</v>
      </c>
      <c r="X202" t="s">
        <v>390</v>
      </c>
      <c r="Y202" t="s">
        <v>1207</v>
      </c>
      <c r="Z202" t="s">
        <v>390</v>
      </c>
      <c r="AA202" t="s">
        <v>390</v>
      </c>
      <c r="AB202" t="s">
        <v>1411</v>
      </c>
      <c r="AC202" t="s">
        <v>1206</v>
      </c>
      <c r="AD202">
        <v>1</v>
      </c>
      <c r="AE202">
        <v>1990</v>
      </c>
      <c r="AF202">
        <v>3</v>
      </c>
      <c r="AG202">
        <v>2003</v>
      </c>
      <c r="AH202" t="s">
        <v>1207</v>
      </c>
      <c r="AI202" t="s">
        <v>353</v>
      </c>
      <c r="AJ202">
        <v>1</v>
      </c>
      <c r="AK202" t="s">
        <v>355</v>
      </c>
      <c r="AL202" t="s">
        <v>354</v>
      </c>
      <c r="AM202" t="s">
        <v>354</v>
      </c>
      <c r="AN202" t="s">
        <v>354</v>
      </c>
      <c r="AO202" t="s">
        <v>390</v>
      </c>
      <c r="AP202" t="s">
        <v>354</v>
      </c>
      <c r="AQ202" t="s">
        <v>1207</v>
      </c>
      <c r="AR202" t="s">
        <v>354</v>
      </c>
      <c r="AS202" t="s">
        <v>354</v>
      </c>
    </row>
    <row r="203" spans="1:48" hidden="1" x14ac:dyDescent="0.25">
      <c r="A203" t="s">
        <v>659</v>
      </c>
      <c r="B203" t="s">
        <v>1325</v>
      </c>
      <c r="C203" t="s">
        <v>660</v>
      </c>
      <c r="D203">
        <v>6915</v>
      </c>
      <c r="E203" t="s">
        <v>170</v>
      </c>
      <c r="F203">
        <v>7437</v>
      </c>
      <c r="H203">
        <v>331990</v>
      </c>
      <c r="I203">
        <v>274</v>
      </c>
      <c r="J203" t="s">
        <v>661</v>
      </c>
      <c r="K203" t="s">
        <v>662</v>
      </c>
      <c r="L203" t="str">
        <f>VLOOKUP(K203,'LOOKUP INTERTIES 2023-11-08'!$B$2:$G$206,6,FALSE)</f>
        <v>Yukon-Koyukuk/Upper Tanana</v>
      </c>
      <c r="M203" t="s">
        <v>1212</v>
      </c>
      <c r="N203" t="s">
        <v>1203</v>
      </c>
      <c r="O203" s="10" t="s">
        <v>1204</v>
      </c>
      <c r="P203" s="10">
        <v>2021</v>
      </c>
      <c r="Q203" s="10" t="s">
        <v>1458</v>
      </c>
      <c r="R203" t="s">
        <v>1205</v>
      </c>
      <c r="S203">
        <v>0.8</v>
      </c>
      <c r="U203" t="s">
        <v>390</v>
      </c>
      <c r="V203">
        <v>0.7</v>
      </c>
      <c r="W203">
        <v>0.7</v>
      </c>
      <c r="X203" t="s">
        <v>390</v>
      </c>
      <c r="Y203" t="s">
        <v>1207</v>
      </c>
      <c r="Z203" t="s">
        <v>390</v>
      </c>
      <c r="AA203" t="s">
        <v>390</v>
      </c>
      <c r="AB203" t="s">
        <v>1411</v>
      </c>
      <c r="AC203" t="s">
        <v>1206</v>
      </c>
      <c r="AD203">
        <v>1</v>
      </c>
      <c r="AE203">
        <v>1990</v>
      </c>
      <c r="AF203">
        <v>6</v>
      </c>
      <c r="AG203">
        <v>2008</v>
      </c>
      <c r="AH203" t="s">
        <v>1207</v>
      </c>
      <c r="AI203" t="s">
        <v>353</v>
      </c>
      <c r="AJ203">
        <v>1</v>
      </c>
      <c r="AK203" t="s">
        <v>355</v>
      </c>
      <c r="AL203" t="s">
        <v>354</v>
      </c>
      <c r="AM203" t="s">
        <v>354</v>
      </c>
      <c r="AN203" t="s">
        <v>354</v>
      </c>
      <c r="AO203" t="s">
        <v>390</v>
      </c>
      <c r="AP203" t="s">
        <v>354</v>
      </c>
      <c r="AQ203" t="s">
        <v>1207</v>
      </c>
      <c r="AR203" t="s">
        <v>354</v>
      </c>
      <c r="AS203" t="s">
        <v>354</v>
      </c>
    </row>
    <row r="204" spans="1:48" hidden="1" x14ac:dyDescent="0.25">
      <c r="A204" t="s">
        <v>659</v>
      </c>
      <c r="B204" t="s">
        <v>1325</v>
      </c>
      <c r="C204" t="s">
        <v>660</v>
      </c>
      <c r="D204">
        <v>6915</v>
      </c>
      <c r="E204" t="s">
        <v>170</v>
      </c>
      <c r="F204">
        <v>7437</v>
      </c>
      <c r="H204">
        <v>331990</v>
      </c>
      <c r="I204">
        <v>274</v>
      </c>
      <c r="J204" t="s">
        <v>661</v>
      </c>
      <c r="K204" t="s">
        <v>662</v>
      </c>
      <c r="L204" t="str">
        <f>VLOOKUP(K204,'LOOKUP INTERTIES 2023-11-08'!$B$2:$G$206,6,FALSE)</f>
        <v>Yukon-Koyukuk/Upper Tanana</v>
      </c>
      <c r="M204" t="s">
        <v>1217</v>
      </c>
      <c r="N204" t="s">
        <v>1203</v>
      </c>
      <c r="O204" s="10" t="s">
        <v>1204</v>
      </c>
      <c r="P204" s="10">
        <v>2021</v>
      </c>
      <c r="Q204" s="10" t="s">
        <v>1458</v>
      </c>
      <c r="R204" t="s">
        <v>1205</v>
      </c>
      <c r="S204">
        <v>0.5</v>
      </c>
      <c r="U204">
        <v>0.8</v>
      </c>
      <c r="V204">
        <v>0.5</v>
      </c>
      <c r="W204">
        <v>0.5</v>
      </c>
      <c r="X204">
        <v>0.2</v>
      </c>
      <c r="Y204" t="s">
        <v>1207</v>
      </c>
      <c r="Z204" t="s">
        <v>390</v>
      </c>
      <c r="AA204" t="s">
        <v>390</v>
      </c>
      <c r="AB204" t="s">
        <v>1411</v>
      </c>
      <c r="AC204" t="s">
        <v>1206</v>
      </c>
      <c r="AD204">
        <v>1</v>
      </c>
      <c r="AE204">
        <v>2013</v>
      </c>
      <c r="AF204">
        <v>10</v>
      </c>
      <c r="AG204">
        <v>2016</v>
      </c>
      <c r="AH204" t="s">
        <v>1207</v>
      </c>
      <c r="AI204" t="s">
        <v>353</v>
      </c>
      <c r="AJ204">
        <v>1</v>
      </c>
      <c r="AK204" t="s">
        <v>355</v>
      </c>
      <c r="AL204" t="s">
        <v>354</v>
      </c>
      <c r="AM204" t="s">
        <v>354</v>
      </c>
      <c r="AN204" t="s">
        <v>354</v>
      </c>
      <c r="AO204" t="s">
        <v>390</v>
      </c>
      <c r="AP204" t="s">
        <v>1209</v>
      </c>
      <c r="AQ204" t="s">
        <v>354</v>
      </c>
      <c r="AR204" t="s">
        <v>1207</v>
      </c>
      <c r="AS204" t="s">
        <v>354</v>
      </c>
    </row>
    <row r="205" spans="1:48" hidden="1" x14ac:dyDescent="0.25">
      <c r="A205" t="s">
        <v>659</v>
      </c>
      <c r="B205" t="s">
        <v>1325</v>
      </c>
      <c r="C205" t="s">
        <v>660</v>
      </c>
      <c r="D205">
        <v>6915</v>
      </c>
      <c r="E205" t="s">
        <v>170</v>
      </c>
      <c r="F205">
        <v>7437</v>
      </c>
      <c r="H205">
        <v>331990</v>
      </c>
      <c r="I205">
        <v>274</v>
      </c>
      <c r="J205" t="s">
        <v>661</v>
      </c>
      <c r="K205" t="s">
        <v>662</v>
      </c>
      <c r="L205" t="str">
        <f>VLOOKUP(K205,'LOOKUP INTERTIES 2023-11-08'!$B$2:$G$206,6,FALSE)</f>
        <v>Yukon-Koyukuk/Upper Tanana</v>
      </c>
      <c r="M205" t="s">
        <v>1233</v>
      </c>
      <c r="N205" t="s">
        <v>1203</v>
      </c>
      <c r="O205" s="10" t="s">
        <v>1204</v>
      </c>
      <c r="P205" s="10">
        <v>2021</v>
      </c>
      <c r="Q205" s="10" t="s">
        <v>1458</v>
      </c>
      <c r="R205" t="s">
        <v>1205</v>
      </c>
      <c r="S205">
        <v>0.4</v>
      </c>
      <c r="U205" t="s">
        <v>390</v>
      </c>
      <c r="V205">
        <v>0.4</v>
      </c>
      <c r="W205">
        <v>0.4</v>
      </c>
      <c r="X205" t="s">
        <v>390</v>
      </c>
      <c r="Y205" t="s">
        <v>1207</v>
      </c>
      <c r="Z205" t="s">
        <v>390</v>
      </c>
      <c r="AA205" t="s">
        <v>390</v>
      </c>
      <c r="AB205" t="s">
        <v>1411</v>
      </c>
      <c r="AC205" t="s">
        <v>1206</v>
      </c>
      <c r="AD205">
        <v>8</v>
      </c>
      <c r="AE205">
        <v>1997</v>
      </c>
      <c r="AF205">
        <v>10</v>
      </c>
      <c r="AG205">
        <v>2008</v>
      </c>
      <c r="AH205" t="s">
        <v>1207</v>
      </c>
      <c r="AI205" t="s">
        <v>353</v>
      </c>
      <c r="AJ205">
        <v>1</v>
      </c>
      <c r="AK205" t="s">
        <v>355</v>
      </c>
      <c r="AL205" t="s">
        <v>354</v>
      </c>
      <c r="AM205" t="s">
        <v>354</v>
      </c>
      <c r="AN205" t="s">
        <v>354</v>
      </c>
      <c r="AO205" t="s">
        <v>390</v>
      </c>
      <c r="AP205" t="s">
        <v>1209</v>
      </c>
      <c r="AQ205" t="s">
        <v>354</v>
      </c>
      <c r="AR205" t="s">
        <v>1207</v>
      </c>
      <c r="AS205" t="s">
        <v>354</v>
      </c>
    </row>
    <row r="206" spans="1:48" hidden="1" x14ac:dyDescent="0.25">
      <c r="A206" t="s">
        <v>511</v>
      </c>
      <c r="B206" t="s">
        <v>175</v>
      </c>
      <c r="C206" t="s">
        <v>512</v>
      </c>
      <c r="E206" t="s">
        <v>174</v>
      </c>
      <c r="H206">
        <v>331830</v>
      </c>
      <c r="I206">
        <v>341</v>
      </c>
      <c r="J206" t="s">
        <v>513</v>
      </c>
      <c r="K206" t="s">
        <v>514</v>
      </c>
      <c r="L206" t="str">
        <f>VLOOKUP(K206,'LOOKUP INTERTIES 2023-11-08'!$B$2:$G$206,6,FALSE)</f>
        <v>Yukon-Koyukuk/Upper Tanana</v>
      </c>
      <c r="M206">
        <v>2</v>
      </c>
      <c r="N206" t="s">
        <v>352</v>
      </c>
      <c r="O206" s="10" t="s">
        <v>1204</v>
      </c>
      <c r="P206" s="10">
        <v>2021</v>
      </c>
      <c r="Q206" s="10" t="s">
        <v>1461</v>
      </c>
      <c r="S206">
        <v>0.1</v>
      </c>
      <c r="AB206" t="s">
        <v>371</v>
      </c>
      <c r="AI206" t="s">
        <v>353</v>
      </c>
      <c r="AK206" t="s">
        <v>355</v>
      </c>
      <c r="AU206" t="s">
        <v>1462</v>
      </c>
      <c r="AV206" t="s">
        <v>1582</v>
      </c>
    </row>
    <row r="207" spans="1:48" hidden="1" x14ac:dyDescent="0.25">
      <c r="A207" t="s">
        <v>511</v>
      </c>
      <c r="B207" t="s">
        <v>175</v>
      </c>
      <c r="C207" t="s">
        <v>512</v>
      </c>
      <c r="E207" t="s">
        <v>174</v>
      </c>
      <c r="H207">
        <v>331830</v>
      </c>
      <c r="I207">
        <v>341</v>
      </c>
      <c r="J207" t="s">
        <v>513</v>
      </c>
      <c r="K207" t="s">
        <v>514</v>
      </c>
      <c r="L207" t="str">
        <f>VLOOKUP(K207,'LOOKUP INTERTIES 2023-11-08'!$B$2:$G$206,6,FALSE)</f>
        <v>Yukon-Koyukuk/Upper Tanana</v>
      </c>
      <c r="M207">
        <v>3</v>
      </c>
      <c r="N207" t="s">
        <v>352</v>
      </c>
      <c r="O207" s="10" t="s">
        <v>1204</v>
      </c>
      <c r="P207" s="10">
        <v>2021</v>
      </c>
      <c r="Q207" s="10" t="s">
        <v>1461</v>
      </c>
      <c r="S207">
        <v>0.14499999999999999</v>
      </c>
      <c r="AB207" t="s">
        <v>371</v>
      </c>
      <c r="AI207" t="s">
        <v>353</v>
      </c>
      <c r="AK207" t="s">
        <v>355</v>
      </c>
      <c r="AU207" t="s">
        <v>1462</v>
      </c>
      <c r="AV207" t="s">
        <v>1610</v>
      </c>
    </row>
    <row r="208" spans="1:48" hidden="1" x14ac:dyDescent="0.25">
      <c r="A208" t="s">
        <v>511</v>
      </c>
      <c r="B208" t="s">
        <v>175</v>
      </c>
      <c r="C208" t="s">
        <v>512</v>
      </c>
      <c r="E208" t="s">
        <v>174</v>
      </c>
      <c r="H208">
        <v>331830</v>
      </c>
      <c r="I208">
        <v>341</v>
      </c>
      <c r="J208" t="s">
        <v>513</v>
      </c>
      <c r="K208" t="s">
        <v>514</v>
      </c>
      <c r="L208" t="str">
        <f>VLOOKUP(K208,'LOOKUP INTERTIES 2023-11-08'!$B$2:$G$206,6,FALSE)</f>
        <v>Yukon-Koyukuk/Upper Tanana</v>
      </c>
      <c r="M208">
        <v>1</v>
      </c>
      <c r="N208" t="s">
        <v>352</v>
      </c>
      <c r="O208" s="10" t="s">
        <v>1204</v>
      </c>
      <c r="P208" s="10">
        <v>2021</v>
      </c>
      <c r="Q208" s="10" t="s">
        <v>1461</v>
      </c>
      <c r="S208">
        <v>0.1</v>
      </c>
      <c r="AB208" t="s">
        <v>371</v>
      </c>
      <c r="AD208">
        <v>8</v>
      </c>
      <c r="AE208">
        <v>2020</v>
      </c>
      <c r="AI208" t="s">
        <v>353</v>
      </c>
      <c r="AK208" t="s">
        <v>355</v>
      </c>
      <c r="AU208" t="s">
        <v>1480</v>
      </c>
      <c r="AV208" t="s">
        <v>1582</v>
      </c>
    </row>
    <row r="209" spans="1:45" hidden="1" x14ac:dyDescent="0.25">
      <c r="A209" t="s">
        <v>454</v>
      </c>
      <c r="B209" t="s">
        <v>177</v>
      </c>
      <c r="C209" t="s">
        <v>455</v>
      </c>
      <c r="D209">
        <v>7353</v>
      </c>
      <c r="E209" t="s">
        <v>176</v>
      </c>
      <c r="F209">
        <v>57583</v>
      </c>
      <c r="I209">
        <v>13</v>
      </c>
      <c r="J209" t="s">
        <v>361</v>
      </c>
      <c r="K209" t="s">
        <v>362</v>
      </c>
      <c r="L209" t="str">
        <f>VLOOKUP(K209,'LOOKUP INTERTIES 2023-11-08'!$B$2:$G$206,6,FALSE)</f>
        <v>Railbelt</v>
      </c>
      <c r="M209" t="s">
        <v>1379</v>
      </c>
      <c r="N209" t="s">
        <v>456</v>
      </c>
      <c r="O209" s="10" t="s">
        <v>1301</v>
      </c>
      <c r="P209" s="10">
        <v>2021</v>
      </c>
      <c r="Q209" s="10" t="s">
        <v>1458</v>
      </c>
      <c r="R209" t="s">
        <v>1205</v>
      </c>
      <c r="S209">
        <v>40</v>
      </c>
      <c r="U209" t="s">
        <v>390</v>
      </c>
      <c r="V209">
        <v>40</v>
      </c>
      <c r="W209">
        <v>40</v>
      </c>
      <c r="X209">
        <v>0</v>
      </c>
      <c r="Y209" t="s">
        <v>1207</v>
      </c>
      <c r="Z209" t="s">
        <v>390</v>
      </c>
      <c r="AA209" t="s">
        <v>390</v>
      </c>
      <c r="AB209" t="s">
        <v>371</v>
      </c>
      <c r="AC209" t="s">
        <v>1206</v>
      </c>
      <c r="AD209">
        <v>12</v>
      </c>
      <c r="AE209">
        <v>2003</v>
      </c>
      <c r="AF209" t="s">
        <v>390</v>
      </c>
      <c r="AG209" t="s">
        <v>390</v>
      </c>
      <c r="AH209" t="s">
        <v>1207</v>
      </c>
      <c r="AI209" t="s">
        <v>353</v>
      </c>
      <c r="AJ209">
        <v>1</v>
      </c>
      <c r="AK209" t="s">
        <v>457</v>
      </c>
      <c r="AL209" t="s">
        <v>354</v>
      </c>
      <c r="AM209" t="s">
        <v>354</v>
      </c>
      <c r="AN209" t="s">
        <v>354</v>
      </c>
      <c r="AO209" t="s">
        <v>390</v>
      </c>
      <c r="AP209" t="s">
        <v>1209</v>
      </c>
      <c r="AQ209" t="s">
        <v>354</v>
      </c>
      <c r="AR209" t="s">
        <v>1207</v>
      </c>
      <c r="AS209" t="s">
        <v>1207</v>
      </c>
    </row>
    <row r="210" spans="1:45" hidden="1" x14ac:dyDescent="0.25">
      <c r="A210" t="s">
        <v>583</v>
      </c>
      <c r="B210" t="s">
        <v>178</v>
      </c>
      <c r="C210" t="s">
        <v>455</v>
      </c>
      <c r="D210">
        <v>7353</v>
      </c>
      <c r="E210" t="s">
        <v>176</v>
      </c>
      <c r="F210">
        <v>56325</v>
      </c>
      <c r="I210">
        <v>13</v>
      </c>
      <c r="J210" t="s">
        <v>361</v>
      </c>
      <c r="K210" t="s">
        <v>362</v>
      </c>
      <c r="L210" t="str">
        <f>VLOOKUP(K210,'LOOKUP INTERTIES 2023-11-08'!$B$2:$G$206,6,FALSE)</f>
        <v>Railbelt</v>
      </c>
      <c r="M210" t="s">
        <v>1217</v>
      </c>
      <c r="N210" t="s">
        <v>1203</v>
      </c>
      <c r="O210" s="10" t="s">
        <v>1224</v>
      </c>
      <c r="P210" s="10">
        <v>2021</v>
      </c>
      <c r="Q210" s="10" t="s">
        <v>1458</v>
      </c>
      <c r="R210" t="s">
        <v>1205</v>
      </c>
      <c r="S210">
        <v>23.1</v>
      </c>
      <c r="U210">
        <v>0.9</v>
      </c>
      <c r="V210">
        <v>23.1</v>
      </c>
      <c r="W210">
        <v>26</v>
      </c>
      <c r="X210">
        <v>3</v>
      </c>
      <c r="Y210" t="s">
        <v>1207</v>
      </c>
      <c r="Z210" t="s">
        <v>390</v>
      </c>
      <c r="AA210" t="s">
        <v>390</v>
      </c>
      <c r="AB210" t="s">
        <v>391</v>
      </c>
      <c r="AC210" t="s">
        <v>1208</v>
      </c>
      <c r="AD210">
        <v>11</v>
      </c>
      <c r="AE210">
        <v>1976</v>
      </c>
      <c r="AF210" t="s">
        <v>390</v>
      </c>
      <c r="AG210" t="s">
        <v>390</v>
      </c>
      <c r="AH210" t="s">
        <v>1207</v>
      </c>
      <c r="AI210" t="s">
        <v>353</v>
      </c>
      <c r="AJ210">
        <v>1</v>
      </c>
      <c r="AK210" t="s">
        <v>355</v>
      </c>
      <c r="AL210" t="s">
        <v>354</v>
      </c>
      <c r="AM210" t="s">
        <v>354</v>
      </c>
      <c r="AN210" t="s">
        <v>354</v>
      </c>
      <c r="AO210" t="s">
        <v>390</v>
      </c>
      <c r="AP210" t="s">
        <v>1218</v>
      </c>
      <c r="AQ210" t="s">
        <v>1207</v>
      </c>
      <c r="AR210" t="s">
        <v>1207</v>
      </c>
      <c r="AS210" t="s">
        <v>1207</v>
      </c>
    </row>
    <row r="211" spans="1:45" hidden="1" x14ac:dyDescent="0.25">
      <c r="A211" t="s">
        <v>636</v>
      </c>
      <c r="B211" t="s">
        <v>637</v>
      </c>
      <c r="C211" t="s">
        <v>455</v>
      </c>
      <c r="D211">
        <v>7353</v>
      </c>
      <c r="E211" t="s">
        <v>176</v>
      </c>
      <c r="F211">
        <v>57935</v>
      </c>
      <c r="I211">
        <v>13</v>
      </c>
      <c r="J211" t="s">
        <v>361</v>
      </c>
      <c r="K211" t="s">
        <v>362</v>
      </c>
      <c r="L211" t="str">
        <f>VLOOKUP(K211,'LOOKUP INTERTIES 2023-11-08'!$B$2:$G$206,6,FALSE)</f>
        <v>Railbelt</v>
      </c>
      <c r="M211" t="s">
        <v>1380</v>
      </c>
      <c r="N211" t="s">
        <v>473</v>
      </c>
      <c r="O211" s="10" t="s">
        <v>501</v>
      </c>
      <c r="P211" s="10">
        <v>2021</v>
      </c>
      <c r="Q211" s="10" t="s">
        <v>1458</v>
      </c>
      <c r="R211" t="s">
        <v>1205</v>
      </c>
      <c r="S211">
        <v>24.6</v>
      </c>
      <c r="U211" t="s">
        <v>390</v>
      </c>
      <c r="V211">
        <v>24.6</v>
      </c>
      <c r="W211">
        <v>24.6</v>
      </c>
      <c r="X211">
        <v>1</v>
      </c>
      <c r="Y211" t="s">
        <v>1207</v>
      </c>
      <c r="Z211" t="s">
        <v>390</v>
      </c>
      <c r="AA211" t="s">
        <v>390</v>
      </c>
      <c r="AB211" t="s">
        <v>371</v>
      </c>
      <c r="AC211" t="s">
        <v>1206</v>
      </c>
      <c r="AD211">
        <v>1</v>
      </c>
      <c r="AE211">
        <v>2013</v>
      </c>
      <c r="AF211" t="s">
        <v>390</v>
      </c>
      <c r="AG211" t="s">
        <v>390</v>
      </c>
      <c r="AH211" t="s">
        <v>1207</v>
      </c>
      <c r="AI211" t="s">
        <v>353</v>
      </c>
      <c r="AJ211">
        <v>1</v>
      </c>
      <c r="AK211" t="s">
        <v>474</v>
      </c>
      <c r="AL211" t="s">
        <v>354</v>
      </c>
      <c r="AM211" t="s">
        <v>354</v>
      </c>
      <c r="AN211" t="s">
        <v>354</v>
      </c>
      <c r="AO211">
        <v>12</v>
      </c>
      <c r="AP211" t="s">
        <v>354</v>
      </c>
      <c r="AQ211" t="s">
        <v>1207</v>
      </c>
      <c r="AR211" t="s">
        <v>354</v>
      </c>
      <c r="AS211" t="s">
        <v>354</v>
      </c>
    </row>
    <row r="212" spans="1:45" hidden="1" x14ac:dyDescent="0.25">
      <c r="A212" t="s">
        <v>638</v>
      </c>
      <c r="B212" t="s">
        <v>27</v>
      </c>
      <c r="C212" t="s">
        <v>455</v>
      </c>
      <c r="D212">
        <v>7353</v>
      </c>
      <c r="E212" t="s">
        <v>176</v>
      </c>
      <c r="F212">
        <v>6286</v>
      </c>
      <c r="I212">
        <v>13</v>
      </c>
      <c r="J212" t="s">
        <v>361</v>
      </c>
      <c r="K212" t="s">
        <v>362</v>
      </c>
      <c r="L212" t="str">
        <f>VLOOKUP(K212,'LOOKUP INTERTIES 2023-11-08'!$B$2:$G$206,6,FALSE)</f>
        <v>Railbelt</v>
      </c>
      <c r="M212" t="s">
        <v>1280</v>
      </c>
      <c r="N212" t="s">
        <v>1203</v>
      </c>
      <c r="O212" s="10" t="s">
        <v>1224</v>
      </c>
      <c r="P212" s="10">
        <v>2021</v>
      </c>
      <c r="Q212" s="10" t="s">
        <v>1458</v>
      </c>
      <c r="R212" t="s">
        <v>1205</v>
      </c>
      <c r="S212">
        <v>18.399999999999999</v>
      </c>
      <c r="U212">
        <v>0.85</v>
      </c>
      <c r="V212">
        <v>15.5</v>
      </c>
      <c r="W212">
        <v>17.7</v>
      </c>
      <c r="X212">
        <v>3</v>
      </c>
      <c r="Y212" t="s">
        <v>1207</v>
      </c>
      <c r="Z212" t="s">
        <v>390</v>
      </c>
      <c r="AA212" t="s">
        <v>390</v>
      </c>
      <c r="AB212" t="s">
        <v>371</v>
      </c>
      <c r="AC212" t="s">
        <v>1206</v>
      </c>
      <c r="AD212">
        <v>5</v>
      </c>
      <c r="AE212">
        <v>1971</v>
      </c>
      <c r="AF212" t="s">
        <v>390</v>
      </c>
      <c r="AG212" t="s">
        <v>390</v>
      </c>
      <c r="AH212" t="s">
        <v>1207</v>
      </c>
      <c r="AI212" t="s">
        <v>353</v>
      </c>
      <c r="AJ212">
        <v>1</v>
      </c>
      <c r="AK212" t="s">
        <v>355</v>
      </c>
      <c r="AL212" t="s">
        <v>354</v>
      </c>
      <c r="AM212" t="s">
        <v>355</v>
      </c>
      <c r="AN212" t="s">
        <v>354</v>
      </c>
      <c r="AO212" t="s">
        <v>390</v>
      </c>
      <c r="AP212" t="s">
        <v>1218</v>
      </c>
      <c r="AQ212" t="s">
        <v>1207</v>
      </c>
      <c r="AR212" t="s">
        <v>1207</v>
      </c>
      <c r="AS212" t="s">
        <v>1207</v>
      </c>
    </row>
    <row r="213" spans="1:45" hidden="1" x14ac:dyDescent="0.25">
      <c r="A213" t="s">
        <v>638</v>
      </c>
      <c r="B213" t="s">
        <v>27</v>
      </c>
      <c r="C213" t="s">
        <v>455</v>
      </c>
      <c r="D213">
        <v>7353</v>
      </c>
      <c r="E213" t="s">
        <v>176</v>
      </c>
      <c r="F213">
        <v>6286</v>
      </c>
      <c r="I213">
        <v>13</v>
      </c>
      <c r="J213" t="s">
        <v>361</v>
      </c>
      <c r="K213" t="s">
        <v>362</v>
      </c>
      <c r="L213" t="str">
        <f>VLOOKUP(K213,'LOOKUP INTERTIES 2023-11-08'!$B$2:$G$206,6,FALSE)</f>
        <v>Railbelt</v>
      </c>
      <c r="M213" t="s">
        <v>1281</v>
      </c>
      <c r="N213" t="s">
        <v>1203</v>
      </c>
      <c r="O213" s="10" t="s">
        <v>1224</v>
      </c>
      <c r="P213" s="10">
        <v>2021</v>
      </c>
      <c r="Q213" s="10" t="s">
        <v>1458</v>
      </c>
      <c r="R213" t="s">
        <v>1205</v>
      </c>
      <c r="S213">
        <v>18.399999999999999</v>
      </c>
      <c r="U213">
        <v>0.85</v>
      </c>
      <c r="V213">
        <v>15</v>
      </c>
      <c r="W213">
        <v>17.7</v>
      </c>
      <c r="X213">
        <v>3</v>
      </c>
      <c r="Y213" t="s">
        <v>1207</v>
      </c>
      <c r="Z213" t="s">
        <v>390</v>
      </c>
      <c r="AA213" t="s">
        <v>390</v>
      </c>
      <c r="AB213" t="s">
        <v>371</v>
      </c>
      <c r="AC213" t="s">
        <v>1206</v>
      </c>
      <c r="AD213">
        <v>11</v>
      </c>
      <c r="AE213">
        <v>1972</v>
      </c>
      <c r="AF213" t="s">
        <v>390</v>
      </c>
      <c r="AG213" t="s">
        <v>390</v>
      </c>
      <c r="AH213" t="s">
        <v>1207</v>
      </c>
      <c r="AI213" t="s">
        <v>353</v>
      </c>
      <c r="AJ213">
        <v>1</v>
      </c>
      <c r="AK213" t="s">
        <v>355</v>
      </c>
      <c r="AL213" t="s">
        <v>354</v>
      </c>
      <c r="AM213" t="s">
        <v>355</v>
      </c>
      <c r="AN213" t="s">
        <v>354</v>
      </c>
      <c r="AO213" t="s">
        <v>390</v>
      </c>
      <c r="AP213" t="s">
        <v>1218</v>
      </c>
      <c r="AQ213" t="s">
        <v>1207</v>
      </c>
      <c r="AR213" t="s">
        <v>1207</v>
      </c>
      <c r="AS213" t="s">
        <v>1207</v>
      </c>
    </row>
    <row r="214" spans="1:45" hidden="1" x14ac:dyDescent="0.25">
      <c r="A214" t="s">
        <v>638</v>
      </c>
      <c r="B214" t="s">
        <v>27</v>
      </c>
      <c r="C214" t="s">
        <v>455</v>
      </c>
      <c r="D214">
        <v>7353</v>
      </c>
      <c r="E214" t="s">
        <v>176</v>
      </c>
      <c r="F214">
        <v>6286</v>
      </c>
      <c r="I214">
        <v>13</v>
      </c>
      <c r="J214" t="s">
        <v>361</v>
      </c>
      <c r="K214" t="s">
        <v>362</v>
      </c>
      <c r="L214" t="str">
        <f>VLOOKUP(K214,'LOOKUP INTERTIES 2023-11-08'!$B$2:$G$206,6,FALSE)</f>
        <v>Railbelt</v>
      </c>
      <c r="M214" t="s">
        <v>1212</v>
      </c>
      <c r="N214" t="s">
        <v>1203</v>
      </c>
      <c r="O214" s="10" t="s">
        <v>1204</v>
      </c>
      <c r="P214" s="10">
        <v>2021</v>
      </c>
      <c r="Q214" s="10" t="s">
        <v>1458</v>
      </c>
      <c r="R214" t="s">
        <v>1205</v>
      </c>
      <c r="S214">
        <v>2.7</v>
      </c>
      <c r="U214">
        <v>0.8</v>
      </c>
      <c r="V214">
        <v>2.8</v>
      </c>
      <c r="W214">
        <v>2.8</v>
      </c>
      <c r="X214">
        <v>2.8</v>
      </c>
      <c r="Y214" t="s">
        <v>1207</v>
      </c>
      <c r="Z214" t="s">
        <v>390</v>
      </c>
      <c r="AA214" t="s">
        <v>390</v>
      </c>
      <c r="AB214" t="s">
        <v>391</v>
      </c>
      <c r="AC214" t="s">
        <v>1208</v>
      </c>
      <c r="AD214">
        <v>5</v>
      </c>
      <c r="AE214">
        <v>1970</v>
      </c>
      <c r="AF214" t="s">
        <v>390</v>
      </c>
      <c r="AG214" t="s">
        <v>390</v>
      </c>
      <c r="AH214" t="s">
        <v>1207</v>
      </c>
      <c r="AI214" t="s">
        <v>353</v>
      </c>
      <c r="AJ214">
        <v>1</v>
      </c>
      <c r="AK214" t="s">
        <v>355</v>
      </c>
      <c r="AL214" t="s">
        <v>354</v>
      </c>
      <c r="AM214" t="s">
        <v>355</v>
      </c>
      <c r="AN214" t="s">
        <v>354</v>
      </c>
      <c r="AO214" t="s">
        <v>390</v>
      </c>
      <c r="AP214" t="s">
        <v>1209</v>
      </c>
      <c r="AQ214" t="s">
        <v>1207</v>
      </c>
      <c r="AR214" t="s">
        <v>1207</v>
      </c>
      <c r="AS214" t="s">
        <v>1207</v>
      </c>
    </row>
    <row r="215" spans="1:45" hidden="1" x14ac:dyDescent="0.25">
      <c r="A215" t="s">
        <v>638</v>
      </c>
      <c r="B215" t="s">
        <v>27</v>
      </c>
      <c r="C215" t="s">
        <v>455</v>
      </c>
      <c r="D215">
        <v>7353</v>
      </c>
      <c r="E215" t="s">
        <v>176</v>
      </c>
      <c r="F215">
        <v>6286</v>
      </c>
      <c r="I215">
        <v>13</v>
      </c>
      <c r="J215" t="s">
        <v>361</v>
      </c>
      <c r="K215" t="s">
        <v>362</v>
      </c>
      <c r="L215" t="str">
        <f>VLOOKUP(K215,'LOOKUP INTERTIES 2023-11-08'!$B$2:$G$206,6,FALSE)</f>
        <v>Railbelt</v>
      </c>
      <c r="M215" t="s">
        <v>1217</v>
      </c>
      <c r="N215" t="s">
        <v>1203</v>
      </c>
      <c r="O215" s="10" t="s">
        <v>1204</v>
      </c>
      <c r="P215" s="10">
        <v>2021</v>
      </c>
      <c r="Q215" s="10" t="s">
        <v>1458</v>
      </c>
      <c r="R215" t="s">
        <v>1205</v>
      </c>
      <c r="S215">
        <v>2.7</v>
      </c>
      <c r="U215">
        <v>0.8</v>
      </c>
      <c r="V215">
        <v>2.8</v>
      </c>
      <c r="W215">
        <v>2.8</v>
      </c>
      <c r="X215">
        <v>2.8</v>
      </c>
      <c r="Y215" t="s">
        <v>1207</v>
      </c>
      <c r="Z215" t="s">
        <v>390</v>
      </c>
      <c r="AA215" t="s">
        <v>390</v>
      </c>
      <c r="AB215" t="s">
        <v>391</v>
      </c>
      <c r="AC215" t="s">
        <v>1208</v>
      </c>
      <c r="AD215">
        <v>9</v>
      </c>
      <c r="AE215">
        <v>1970</v>
      </c>
      <c r="AF215" t="s">
        <v>390</v>
      </c>
      <c r="AG215" t="s">
        <v>390</v>
      </c>
      <c r="AH215" t="s">
        <v>1207</v>
      </c>
      <c r="AI215" t="s">
        <v>353</v>
      </c>
      <c r="AJ215">
        <v>1</v>
      </c>
      <c r="AK215" t="s">
        <v>355</v>
      </c>
      <c r="AL215" t="s">
        <v>354</v>
      </c>
      <c r="AM215" t="s">
        <v>355</v>
      </c>
      <c r="AN215" t="s">
        <v>354</v>
      </c>
      <c r="AO215" t="s">
        <v>390</v>
      </c>
      <c r="AP215" t="s">
        <v>1209</v>
      </c>
      <c r="AQ215" t="s">
        <v>1207</v>
      </c>
      <c r="AR215" t="s">
        <v>1207</v>
      </c>
      <c r="AS215" t="s">
        <v>1207</v>
      </c>
    </row>
    <row r="216" spans="1:45" hidden="1" x14ac:dyDescent="0.25">
      <c r="A216" t="s">
        <v>482</v>
      </c>
      <c r="B216" t="s">
        <v>31</v>
      </c>
      <c r="C216" t="s">
        <v>394</v>
      </c>
      <c r="D216">
        <v>219</v>
      </c>
      <c r="E216" t="s">
        <v>29</v>
      </c>
      <c r="F216">
        <v>7752</v>
      </c>
      <c r="I216">
        <v>2</v>
      </c>
      <c r="J216" t="s">
        <v>483</v>
      </c>
      <c r="K216" t="s">
        <v>484</v>
      </c>
      <c r="L216" t="str">
        <f>VLOOKUP(K216,'LOOKUP INTERTIES 2023-11-08'!$B$2:$G$206,6,FALSE)</f>
        <v>Southeast</v>
      </c>
      <c r="M216" t="s">
        <v>1202</v>
      </c>
      <c r="N216" t="s">
        <v>1215</v>
      </c>
      <c r="O216" s="10" t="s">
        <v>1216</v>
      </c>
      <c r="P216" s="10">
        <v>2021</v>
      </c>
      <c r="Q216" s="10" t="s">
        <v>1458</v>
      </c>
      <c r="R216" t="s">
        <v>1205</v>
      </c>
      <c r="S216">
        <v>4.5</v>
      </c>
      <c r="U216">
        <v>0.8</v>
      </c>
      <c r="V216">
        <v>4.5</v>
      </c>
      <c r="W216">
        <v>4.5</v>
      </c>
      <c r="X216">
        <v>1.8</v>
      </c>
      <c r="Y216" t="s">
        <v>1207</v>
      </c>
      <c r="Z216" t="s">
        <v>390</v>
      </c>
      <c r="AA216" t="s">
        <v>390</v>
      </c>
      <c r="AB216" t="s">
        <v>371</v>
      </c>
      <c r="AC216" t="s">
        <v>1206</v>
      </c>
      <c r="AD216">
        <v>3</v>
      </c>
      <c r="AE216">
        <v>1995</v>
      </c>
      <c r="AF216" t="s">
        <v>390</v>
      </c>
      <c r="AG216" t="s">
        <v>390</v>
      </c>
      <c r="AH216" t="s">
        <v>1207</v>
      </c>
      <c r="AI216" t="s">
        <v>353</v>
      </c>
      <c r="AJ216">
        <v>1</v>
      </c>
      <c r="AK216" t="s">
        <v>385</v>
      </c>
      <c r="AL216" t="s">
        <v>354</v>
      </c>
      <c r="AM216" t="s">
        <v>354</v>
      </c>
      <c r="AN216" t="s">
        <v>354</v>
      </c>
      <c r="AO216" t="s">
        <v>390</v>
      </c>
      <c r="AP216" t="s">
        <v>1218</v>
      </c>
      <c r="AQ216" t="s">
        <v>1207</v>
      </c>
      <c r="AR216" t="s">
        <v>354</v>
      </c>
      <c r="AS216" t="s">
        <v>354</v>
      </c>
    </row>
    <row r="217" spans="1:45" hidden="1" x14ac:dyDescent="0.25">
      <c r="A217" t="s">
        <v>688</v>
      </c>
      <c r="B217" t="s">
        <v>179</v>
      </c>
      <c r="C217" t="s">
        <v>455</v>
      </c>
      <c r="D217">
        <v>7353</v>
      </c>
      <c r="E217" t="s">
        <v>176</v>
      </c>
      <c r="F217">
        <v>6288</v>
      </c>
      <c r="I217">
        <v>13</v>
      </c>
      <c r="J217" t="s">
        <v>361</v>
      </c>
      <c r="K217" t="s">
        <v>362</v>
      </c>
      <c r="L217" t="str">
        <f>VLOOKUP(K217,'LOOKUP INTERTIES 2023-11-08'!$B$2:$G$206,6,FALSE)</f>
        <v>Railbelt</v>
      </c>
      <c r="M217" t="s">
        <v>1219</v>
      </c>
      <c r="N217" t="s">
        <v>1203</v>
      </c>
      <c r="O217" s="10" t="s">
        <v>1204</v>
      </c>
      <c r="P217" s="10">
        <v>2021</v>
      </c>
      <c r="Q217" s="10" t="s">
        <v>1458</v>
      </c>
      <c r="R217" t="s">
        <v>1205</v>
      </c>
      <c r="S217">
        <v>2.8</v>
      </c>
      <c r="U217">
        <v>0.8</v>
      </c>
      <c r="V217">
        <v>2.8</v>
      </c>
      <c r="W217">
        <v>2.8</v>
      </c>
      <c r="X217">
        <v>2.5</v>
      </c>
      <c r="Y217" t="s">
        <v>1207</v>
      </c>
      <c r="Z217" t="s">
        <v>390</v>
      </c>
      <c r="AA217" t="s">
        <v>390</v>
      </c>
      <c r="AB217" t="s">
        <v>371</v>
      </c>
      <c r="AC217" t="s">
        <v>1206</v>
      </c>
      <c r="AD217">
        <v>9</v>
      </c>
      <c r="AE217">
        <v>1967</v>
      </c>
      <c r="AF217" t="s">
        <v>390</v>
      </c>
      <c r="AG217" t="s">
        <v>390</v>
      </c>
      <c r="AH217" t="s">
        <v>1207</v>
      </c>
      <c r="AI217" t="s">
        <v>353</v>
      </c>
      <c r="AJ217">
        <v>1</v>
      </c>
      <c r="AK217" t="s">
        <v>355</v>
      </c>
      <c r="AL217" t="s">
        <v>354</v>
      </c>
      <c r="AM217" t="s">
        <v>354</v>
      </c>
      <c r="AN217" t="s">
        <v>354</v>
      </c>
      <c r="AO217" t="s">
        <v>390</v>
      </c>
      <c r="AP217" t="s">
        <v>1218</v>
      </c>
      <c r="AQ217" t="s">
        <v>1207</v>
      </c>
      <c r="AR217" t="s">
        <v>354</v>
      </c>
      <c r="AS217" t="s">
        <v>1207</v>
      </c>
    </row>
    <row r="218" spans="1:45" hidden="1" x14ac:dyDescent="0.25">
      <c r="A218" t="s">
        <v>688</v>
      </c>
      <c r="B218" t="s">
        <v>179</v>
      </c>
      <c r="C218" t="s">
        <v>455</v>
      </c>
      <c r="D218">
        <v>7353</v>
      </c>
      <c r="E218" t="s">
        <v>176</v>
      </c>
      <c r="F218">
        <v>6288</v>
      </c>
      <c r="I218">
        <v>13</v>
      </c>
      <c r="J218" t="s">
        <v>361</v>
      </c>
      <c r="K218" t="s">
        <v>362</v>
      </c>
      <c r="L218" t="str">
        <f>VLOOKUP(K218,'LOOKUP INTERTIES 2023-11-08'!$B$2:$G$206,6,FALSE)</f>
        <v>Railbelt</v>
      </c>
      <c r="M218" t="s">
        <v>1202</v>
      </c>
      <c r="N218" t="s">
        <v>1247</v>
      </c>
      <c r="O218" s="10" t="s">
        <v>1248</v>
      </c>
      <c r="P218" s="10">
        <v>2021</v>
      </c>
      <c r="Q218" s="10" t="s">
        <v>1458</v>
      </c>
      <c r="R218" t="s">
        <v>1205</v>
      </c>
      <c r="S218">
        <v>28</v>
      </c>
      <c r="U218">
        <v>0.85</v>
      </c>
      <c r="V218">
        <v>25</v>
      </c>
      <c r="W218">
        <v>25</v>
      </c>
      <c r="X218">
        <v>1.5</v>
      </c>
      <c r="Y218" t="s">
        <v>1207</v>
      </c>
      <c r="Z218" t="s">
        <v>390</v>
      </c>
      <c r="AA218" t="s">
        <v>390</v>
      </c>
      <c r="AB218" t="s">
        <v>371</v>
      </c>
      <c r="AC218" t="s">
        <v>1206</v>
      </c>
      <c r="AD218">
        <v>11</v>
      </c>
      <c r="AE218">
        <v>1967</v>
      </c>
      <c r="AF218" t="s">
        <v>390</v>
      </c>
      <c r="AG218" t="s">
        <v>390</v>
      </c>
      <c r="AH218" t="s">
        <v>1207</v>
      </c>
      <c r="AI218" t="s">
        <v>353</v>
      </c>
      <c r="AJ218">
        <v>1</v>
      </c>
      <c r="AK218" t="s">
        <v>689</v>
      </c>
      <c r="AL218" t="s">
        <v>690</v>
      </c>
      <c r="AM218" t="s">
        <v>355</v>
      </c>
      <c r="AN218" t="s">
        <v>354</v>
      </c>
      <c r="AO218" t="s">
        <v>390</v>
      </c>
      <c r="AP218" t="s">
        <v>1241</v>
      </c>
      <c r="AQ218" t="s">
        <v>1208</v>
      </c>
      <c r="AR218" t="s">
        <v>1208</v>
      </c>
      <c r="AS218" t="s">
        <v>1207</v>
      </c>
    </row>
    <row r="219" spans="1:45" hidden="1" x14ac:dyDescent="0.25">
      <c r="A219" t="s">
        <v>688</v>
      </c>
      <c r="B219" t="s">
        <v>179</v>
      </c>
      <c r="C219" t="s">
        <v>455</v>
      </c>
      <c r="D219">
        <v>7353</v>
      </c>
      <c r="E219" t="s">
        <v>176</v>
      </c>
      <c r="F219">
        <v>6288</v>
      </c>
      <c r="I219">
        <v>13</v>
      </c>
      <c r="J219" t="s">
        <v>361</v>
      </c>
      <c r="K219" t="s">
        <v>362</v>
      </c>
      <c r="L219" t="str">
        <f>VLOOKUP(K219,'LOOKUP INTERTIES 2023-11-08'!$B$2:$G$206,6,FALSE)</f>
        <v>Railbelt</v>
      </c>
      <c r="M219" t="s">
        <v>1210</v>
      </c>
      <c r="N219" t="s">
        <v>1247</v>
      </c>
      <c r="O219" s="10" t="s">
        <v>1248</v>
      </c>
      <c r="P219" s="10">
        <v>2021</v>
      </c>
      <c r="Q219" s="10" t="s">
        <v>1458</v>
      </c>
      <c r="R219" t="s">
        <v>1205</v>
      </c>
      <c r="S219">
        <v>62</v>
      </c>
      <c r="U219">
        <v>0.85</v>
      </c>
      <c r="V219">
        <v>50</v>
      </c>
      <c r="W219">
        <v>50</v>
      </c>
      <c r="X219">
        <v>8</v>
      </c>
      <c r="Y219" t="s">
        <v>1207</v>
      </c>
      <c r="Z219" t="s">
        <v>390</v>
      </c>
      <c r="AA219" t="s">
        <v>390</v>
      </c>
      <c r="AB219" t="s">
        <v>371</v>
      </c>
      <c r="AC219" t="s">
        <v>1206</v>
      </c>
      <c r="AD219">
        <v>1</v>
      </c>
      <c r="AE219">
        <v>1998</v>
      </c>
      <c r="AF219" t="s">
        <v>390</v>
      </c>
      <c r="AG219" t="s">
        <v>390</v>
      </c>
      <c r="AH219" t="s">
        <v>1207</v>
      </c>
      <c r="AI219" t="s">
        <v>353</v>
      </c>
      <c r="AJ219">
        <v>1</v>
      </c>
      <c r="AK219" t="s">
        <v>689</v>
      </c>
      <c r="AL219" t="s">
        <v>690</v>
      </c>
      <c r="AM219" t="s">
        <v>355</v>
      </c>
      <c r="AN219" t="s">
        <v>354</v>
      </c>
      <c r="AO219" t="s">
        <v>390</v>
      </c>
      <c r="AP219" t="s">
        <v>1241</v>
      </c>
      <c r="AQ219" t="s">
        <v>1208</v>
      </c>
      <c r="AR219" t="s">
        <v>1208</v>
      </c>
      <c r="AS219" t="s">
        <v>1207</v>
      </c>
    </row>
    <row r="220" spans="1:45" hidden="1" x14ac:dyDescent="0.25">
      <c r="A220" t="s">
        <v>899</v>
      </c>
      <c r="B220" t="s">
        <v>180</v>
      </c>
      <c r="C220" t="s">
        <v>455</v>
      </c>
      <c r="D220">
        <v>7353</v>
      </c>
      <c r="E220" t="s">
        <v>176</v>
      </c>
      <c r="F220">
        <v>6285</v>
      </c>
      <c r="I220">
        <v>13</v>
      </c>
      <c r="J220" t="s">
        <v>361</v>
      </c>
      <c r="K220" t="s">
        <v>362</v>
      </c>
      <c r="L220" t="str">
        <f>VLOOKUP(K220,'LOOKUP INTERTIES 2023-11-08'!$B$2:$G$206,6,FALSE)</f>
        <v>Railbelt</v>
      </c>
      <c r="M220" t="s">
        <v>1278</v>
      </c>
      <c r="N220" t="s">
        <v>1203</v>
      </c>
      <c r="O220" s="10" t="s">
        <v>1279</v>
      </c>
      <c r="P220" s="10">
        <v>2021</v>
      </c>
      <c r="Q220" s="10" t="s">
        <v>1458</v>
      </c>
      <c r="R220" t="s">
        <v>1205</v>
      </c>
      <c r="S220">
        <v>13</v>
      </c>
      <c r="U220">
        <v>0.85</v>
      </c>
      <c r="V220">
        <v>10</v>
      </c>
      <c r="W220">
        <v>12</v>
      </c>
      <c r="X220">
        <v>8</v>
      </c>
      <c r="Y220" t="s">
        <v>1207</v>
      </c>
      <c r="Z220" t="s">
        <v>390</v>
      </c>
      <c r="AA220" t="s">
        <v>390</v>
      </c>
      <c r="AB220" t="s">
        <v>371</v>
      </c>
      <c r="AC220" t="s">
        <v>1206</v>
      </c>
      <c r="AD220">
        <v>3</v>
      </c>
      <c r="AE220">
        <v>2007</v>
      </c>
      <c r="AF220" t="s">
        <v>390</v>
      </c>
      <c r="AG220" t="s">
        <v>390</v>
      </c>
      <c r="AH220" t="s">
        <v>1207</v>
      </c>
      <c r="AI220" t="s">
        <v>353</v>
      </c>
      <c r="AJ220">
        <v>1</v>
      </c>
      <c r="AK220" t="s">
        <v>900</v>
      </c>
      <c r="AL220" t="s">
        <v>355</v>
      </c>
      <c r="AM220" t="s">
        <v>355</v>
      </c>
      <c r="AN220" t="s">
        <v>354</v>
      </c>
      <c r="AO220" t="s">
        <v>390</v>
      </c>
      <c r="AP220" t="s">
        <v>1241</v>
      </c>
      <c r="AQ220" t="s">
        <v>1207</v>
      </c>
      <c r="AR220" t="s">
        <v>1207</v>
      </c>
      <c r="AS220" t="s">
        <v>1207</v>
      </c>
    </row>
    <row r="221" spans="1:45" hidden="1" x14ac:dyDescent="0.25">
      <c r="A221" t="s">
        <v>899</v>
      </c>
      <c r="B221" t="s">
        <v>180</v>
      </c>
      <c r="C221" t="s">
        <v>455</v>
      </c>
      <c r="D221">
        <v>7353</v>
      </c>
      <c r="E221" t="s">
        <v>176</v>
      </c>
      <c r="F221">
        <v>6285</v>
      </c>
      <c r="I221">
        <v>13</v>
      </c>
      <c r="J221" t="s">
        <v>361</v>
      </c>
      <c r="K221" t="s">
        <v>362</v>
      </c>
      <c r="L221" t="str">
        <f>VLOOKUP(K221,'LOOKUP INTERTIES 2023-11-08'!$B$2:$G$206,6,FALSE)</f>
        <v>Railbelt</v>
      </c>
      <c r="M221" t="s">
        <v>1276</v>
      </c>
      <c r="N221" t="s">
        <v>1203</v>
      </c>
      <c r="O221" s="10" t="s">
        <v>1277</v>
      </c>
      <c r="P221" s="10">
        <v>2021</v>
      </c>
      <c r="Q221" s="10" t="s">
        <v>1458</v>
      </c>
      <c r="R221" t="s">
        <v>1205</v>
      </c>
      <c r="S221">
        <v>47</v>
      </c>
      <c r="U221">
        <v>0.9</v>
      </c>
      <c r="V221">
        <v>41</v>
      </c>
      <c r="W221">
        <v>53</v>
      </c>
      <c r="X221">
        <v>15</v>
      </c>
      <c r="Y221" t="s">
        <v>1207</v>
      </c>
      <c r="Z221" t="s">
        <v>390</v>
      </c>
      <c r="AA221" t="s">
        <v>390</v>
      </c>
      <c r="AB221" t="s">
        <v>371</v>
      </c>
      <c r="AC221" t="s">
        <v>1206</v>
      </c>
      <c r="AD221">
        <v>3</v>
      </c>
      <c r="AE221">
        <v>2007</v>
      </c>
      <c r="AF221" t="s">
        <v>390</v>
      </c>
      <c r="AG221" t="s">
        <v>390</v>
      </c>
      <c r="AH221" t="s">
        <v>1207</v>
      </c>
      <c r="AI221" t="s">
        <v>353</v>
      </c>
      <c r="AJ221">
        <v>1</v>
      </c>
      <c r="AK221" t="s">
        <v>900</v>
      </c>
      <c r="AL221" t="s">
        <v>355</v>
      </c>
      <c r="AM221" t="s">
        <v>355</v>
      </c>
      <c r="AN221" t="s">
        <v>354</v>
      </c>
      <c r="AO221" t="s">
        <v>390</v>
      </c>
      <c r="AP221" t="s">
        <v>1218</v>
      </c>
      <c r="AQ221" t="s">
        <v>1207</v>
      </c>
      <c r="AR221" t="s">
        <v>1207</v>
      </c>
      <c r="AS221" t="s">
        <v>1207</v>
      </c>
    </row>
    <row r="222" spans="1:45" hidden="1" x14ac:dyDescent="0.25">
      <c r="A222" t="s">
        <v>899</v>
      </c>
      <c r="B222" t="s">
        <v>180</v>
      </c>
      <c r="C222" t="s">
        <v>455</v>
      </c>
      <c r="D222">
        <v>7353</v>
      </c>
      <c r="E222" t="s">
        <v>176</v>
      </c>
      <c r="F222">
        <v>6285</v>
      </c>
      <c r="I222">
        <v>13</v>
      </c>
      <c r="J222" t="s">
        <v>361</v>
      </c>
      <c r="K222" t="s">
        <v>362</v>
      </c>
      <c r="L222" t="str">
        <f>VLOOKUP(K222,'LOOKUP INTERTIES 2023-11-08'!$B$2:$G$206,6,FALSE)</f>
        <v>Railbelt</v>
      </c>
      <c r="M222" t="s">
        <v>1202</v>
      </c>
      <c r="N222" t="s">
        <v>1203</v>
      </c>
      <c r="O222" s="10" t="s">
        <v>1224</v>
      </c>
      <c r="P222" s="10">
        <v>2021</v>
      </c>
      <c r="Q222" s="10" t="s">
        <v>1458</v>
      </c>
      <c r="R222" t="s">
        <v>1205</v>
      </c>
      <c r="S222">
        <v>60.5</v>
      </c>
      <c r="U222">
        <v>0.9</v>
      </c>
      <c r="V222">
        <v>44</v>
      </c>
      <c r="W222">
        <v>60</v>
      </c>
      <c r="X222">
        <v>8</v>
      </c>
      <c r="Y222" t="s">
        <v>1207</v>
      </c>
      <c r="Z222" t="s">
        <v>390</v>
      </c>
      <c r="AA222" t="s">
        <v>390</v>
      </c>
      <c r="AB222" t="s">
        <v>371</v>
      </c>
      <c r="AC222" t="s">
        <v>1206</v>
      </c>
      <c r="AD222">
        <v>12</v>
      </c>
      <c r="AE222">
        <v>1976</v>
      </c>
      <c r="AF222" t="s">
        <v>390</v>
      </c>
      <c r="AG222" t="s">
        <v>390</v>
      </c>
      <c r="AH222" t="s">
        <v>1207</v>
      </c>
      <c r="AI222" t="s">
        <v>353</v>
      </c>
      <c r="AJ222">
        <v>1</v>
      </c>
      <c r="AK222" t="s">
        <v>355</v>
      </c>
      <c r="AL222" t="s">
        <v>354</v>
      </c>
      <c r="AM222" t="s">
        <v>355</v>
      </c>
      <c r="AN222" t="s">
        <v>354</v>
      </c>
      <c r="AO222" t="s">
        <v>390</v>
      </c>
      <c r="AP222" t="s">
        <v>1218</v>
      </c>
      <c r="AQ222" t="s">
        <v>1207</v>
      </c>
      <c r="AR222" t="s">
        <v>1207</v>
      </c>
      <c r="AS222" t="s">
        <v>1207</v>
      </c>
    </row>
    <row r="223" spans="1:45" hidden="1" x14ac:dyDescent="0.25">
      <c r="A223" t="s">
        <v>899</v>
      </c>
      <c r="B223" t="s">
        <v>180</v>
      </c>
      <c r="C223" t="s">
        <v>455</v>
      </c>
      <c r="D223">
        <v>7353</v>
      </c>
      <c r="E223" t="s">
        <v>176</v>
      </c>
      <c r="F223">
        <v>6285</v>
      </c>
      <c r="I223">
        <v>13</v>
      </c>
      <c r="J223" t="s">
        <v>361</v>
      </c>
      <c r="K223" t="s">
        <v>362</v>
      </c>
      <c r="L223" t="str">
        <f>VLOOKUP(K223,'LOOKUP INTERTIES 2023-11-08'!$B$2:$G$206,6,FALSE)</f>
        <v>Railbelt</v>
      </c>
      <c r="M223" t="s">
        <v>1210</v>
      </c>
      <c r="N223" t="s">
        <v>1203</v>
      </c>
      <c r="O223" s="10" t="s">
        <v>1224</v>
      </c>
      <c r="P223" s="10">
        <v>2021</v>
      </c>
      <c r="Q223" s="10" t="s">
        <v>1458</v>
      </c>
      <c r="R223" t="s">
        <v>1205</v>
      </c>
      <c r="S223">
        <v>60.5</v>
      </c>
      <c r="U223">
        <v>0.9</v>
      </c>
      <c r="V223">
        <v>50</v>
      </c>
      <c r="W223">
        <v>64</v>
      </c>
      <c r="X223">
        <v>8</v>
      </c>
      <c r="Y223" t="s">
        <v>1207</v>
      </c>
      <c r="Z223" t="s">
        <v>390</v>
      </c>
      <c r="AA223" t="s">
        <v>390</v>
      </c>
      <c r="AB223" t="s">
        <v>371</v>
      </c>
      <c r="AC223" t="s">
        <v>1206</v>
      </c>
      <c r="AD223">
        <v>2</v>
      </c>
      <c r="AE223">
        <v>1977</v>
      </c>
      <c r="AF223" t="s">
        <v>390</v>
      </c>
      <c r="AG223" t="s">
        <v>390</v>
      </c>
      <c r="AH223" t="s">
        <v>1207</v>
      </c>
      <c r="AI223" t="s">
        <v>353</v>
      </c>
      <c r="AJ223">
        <v>1</v>
      </c>
      <c r="AK223" t="s">
        <v>355</v>
      </c>
      <c r="AL223" t="s">
        <v>354</v>
      </c>
      <c r="AM223" t="s">
        <v>355</v>
      </c>
      <c r="AN223" t="s">
        <v>354</v>
      </c>
      <c r="AO223" t="s">
        <v>390</v>
      </c>
      <c r="AP223" t="s">
        <v>1218</v>
      </c>
      <c r="AQ223" t="s">
        <v>1207</v>
      </c>
      <c r="AR223" t="s">
        <v>1207</v>
      </c>
      <c r="AS223" t="s">
        <v>1207</v>
      </c>
    </row>
    <row r="224" spans="1:45" hidden="1" x14ac:dyDescent="0.25">
      <c r="A224" t="s">
        <v>685</v>
      </c>
      <c r="B224" t="s">
        <v>686</v>
      </c>
      <c r="C224" t="s">
        <v>455</v>
      </c>
      <c r="D224">
        <v>7353</v>
      </c>
      <c r="E224" t="s">
        <v>176</v>
      </c>
      <c r="I224">
        <v>13</v>
      </c>
      <c r="J224" t="s">
        <v>361</v>
      </c>
      <c r="K224" t="s">
        <v>362</v>
      </c>
      <c r="L224" t="str">
        <f>VLOOKUP(K224,'LOOKUP INTERTIES 2023-11-08'!$B$2:$G$206,6,FALSE)</f>
        <v>Railbelt</v>
      </c>
      <c r="N224" t="s">
        <v>502</v>
      </c>
      <c r="O224" s="10" t="s">
        <v>1304</v>
      </c>
      <c r="Q224" s="10" t="s">
        <v>191</v>
      </c>
      <c r="S224">
        <v>0.56300000000000006</v>
      </c>
      <c r="AB224" t="s">
        <v>371</v>
      </c>
      <c r="AD224">
        <v>0</v>
      </c>
      <c r="AE224">
        <v>2018</v>
      </c>
      <c r="AI224" t="s">
        <v>353</v>
      </c>
      <c r="AJ224">
        <v>1</v>
      </c>
      <c r="AK224" t="s">
        <v>503</v>
      </c>
      <c r="AO224">
        <v>0</v>
      </c>
    </row>
    <row r="225" spans="1:48" hidden="1" x14ac:dyDescent="0.25">
      <c r="A225" t="s">
        <v>671</v>
      </c>
      <c r="B225" t="s">
        <v>182</v>
      </c>
      <c r="C225" t="s">
        <v>672</v>
      </c>
      <c r="E225" t="s">
        <v>181</v>
      </c>
      <c r="H225">
        <v>332000</v>
      </c>
      <c r="I225">
        <v>373</v>
      </c>
      <c r="J225" t="s">
        <v>673</v>
      </c>
      <c r="K225" t="s">
        <v>674</v>
      </c>
      <c r="L225" t="str">
        <f>VLOOKUP(K225,'LOOKUP INTERTIES 2023-11-08'!$B$2:$G$206,6,FALSE)</f>
        <v>Bering Straits</v>
      </c>
      <c r="M225">
        <v>1</v>
      </c>
      <c r="N225" t="s">
        <v>352</v>
      </c>
      <c r="O225" s="10" t="s">
        <v>1204</v>
      </c>
      <c r="P225" s="10">
        <v>2021</v>
      </c>
      <c r="Q225" s="10" t="s">
        <v>1461</v>
      </c>
      <c r="S225">
        <v>0.18</v>
      </c>
      <c r="AB225" t="s">
        <v>371</v>
      </c>
      <c r="AD225">
        <v>9</v>
      </c>
      <c r="AE225">
        <v>2004</v>
      </c>
      <c r="AI225" t="s">
        <v>353</v>
      </c>
      <c r="AK225" t="s">
        <v>355</v>
      </c>
      <c r="AU225" t="s">
        <v>1462</v>
      </c>
      <c r="AV225" t="s">
        <v>1628</v>
      </c>
    </row>
    <row r="226" spans="1:48" hidden="1" x14ac:dyDescent="0.25">
      <c r="A226" t="s">
        <v>671</v>
      </c>
      <c r="B226" t="s">
        <v>182</v>
      </c>
      <c r="C226" t="s">
        <v>672</v>
      </c>
      <c r="E226" t="s">
        <v>181</v>
      </c>
      <c r="H226">
        <v>332000</v>
      </c>
      <c r="I226">
        <v>373</v>
      </c>
      <c r="J226" t="s">
        <v>673</v>
      </c>
      <c r="K226" t="s">
        <v>674</v>
      </c>
      <c r="L226" t="str">
        <f>VLOOKUP(K226,'LOOKUP INTERTIES 2023-11-08'!$B$2:$G$206,6,FALSE)</f>
        <v>Bering Straits</v>
      </c>
      <c r="M226">
        <v>2</v>
      </c>
      <c r="N226" t="s">
        <v>352</v>
      </c>
      <c r="O226" s="10" t="s">
        <v>1204</v>
      </c>
      <c r="P226" s="10">
        <v>2021</v>
      </c>
      <c r="Q226" s="10" t="s">
        <v>1461</v>
      </c>
      <c r="S226">
        <v>0.18</v>
      </c>
      <c r="AB226" t="s">
        <v>371</v>
      </c>
      <c r="AD226">
        <v>9</v>
      </c>
      <c r="AE226">
        <v>2004</v>
      </c>
      <c r="AI226" t="s">
        <v>353</v>
      </c>
      <c r="AK226" t="s">
        <v>355</v>
      </c>
      <c r="AU226" t="s">
        <v>1462</v>
      </c>
      <c r="AV226" t="s">
        <v>1628</v>
      </c>
    </row>
    <row r="227" spans="1:48" hidden="1" x14ac:dyDescent="0.25">
      <c r="A227" t="s">
        <v>671</v>
      </c>
      <c r="B227" t="s">
        <v>182</v>
      </c>
      <c r="C227" t="s">
        <v>672</v>
      </c>
      <c r="E227" t="s">
        <v>181</v>
      </c>
      <c r="H227">
        <v>332000</v>
      </c>
      <c r="I227">
        <v>373</v>
      </c>
      <c r="J227" t="s">
        <v>673</v>
      </c>
      <c r="K227" t="s">
        <v>674</v>
      </c>
      <c r="L227" t="str">
        <f>VLOOKUP(K227,'LOOKUP INTERTIES 2023-11-08'!$B$2:$G$206,6,FALSE)</f>
        <v>Bering Straits</v>
      </c>
      <c r="M227">
        <v>3</v>
      </c>
      <c r="N227" t="s">
        <v>352</v>
      </c>
      <c r="O227" s="10" t="s">
        <v>1204</v>
      </c>
      <c r="P227" s="10">
        <v>2021</v>
      </c>
      <c r="Q227" s="10" t="s">
        <v>1461</v>
      </c>
      <c r="S227">
        <v>0.18</v>
      </c>
      <c r="AB227" t="s">
        <v>371</v>
      </c>
      <c r="AD227">
        <v>9</v>
      </c>
      <c r="AE227">
        <v>2004</v>
      </c>
      <c r="AI227" t="s">
        <v>353</v>
      </c>
      <c r="AK227" t="s">
        <v>355</v>
      </c>
      <c r="AU227" t="s">
        <v>1462</v>
      </c>
      <c r="AV227" t="s">
        <v>1628</v>
      </c>
    </row>
    <row r="228" spans="1:48" hidden="1" x14ac:dyDescent="0.25">
      <c r="A228" t="s">
        <v>671</v>
      </c>
      <c r="B228" t="s">
        <v>182</v>
      </c>
      <c r="C228" t="s">
        <v>672</v>
      </c>
      <c r="E228" t="s">
        <v>181</v>
      </c>
      <c r="H228">
        <v>332000</v>
      </c>
      <c r="I228">
        <v>373</v>
      </c>
      <c r="J228" t="s">
        <v>673</v>
      </c>
      <c r="K228" t="s">
        <v>674</v>
      </c>
      <c r="L228" t="str">
        <f>VLOOKUP(K228,'LOOKUP INTERTIES 2023-11-08'!$B$2:$G$206,6,FALSE)</f>
        <v>Bering Straits</v>
      </c>
      <c r="M228">
        <v>4</v>
      </c>
      <c r="N228" t="s">
        <v>352</v>
      </c>
      <c r="O228" s="10" t="s">
        <v>1204</v>
      </c>
      <c r="P228" s="10">
        <v>2021</v>
      </c>
      <c r="Q228" s="10" t="s">
        <v>1461</v>
      </c>
      <c r="S228">
        <v>0.15</v>
      </c>
      <c r="AB228" t="s">
        <v>371</v>
      </c>
      <c r="AD228">
        <v>9</v>
      </c>
      <c r="AE228">
        <v>2004</v>
      </c>
      <c r="AI228" t="s">
        <v>353</v>
      </c>
      <c r="AK228" t="s">
        <v>355</v>
      </c>
      <c r="AU228" t="s">
        <v>1462</v>
      </c>
      <c r="AV228" t="s">
        <v>1628</v>
      </c>
    </row>
    <row r="229" spans="1:48" hidden="1" x14ac:dyDescent="0.25">
      <c r="A229" t="s">
        <v>655</v>
      </c>
      <c r="B229" t="s">
        <v>1322</v>
      </c>
      <c r="C229" t="s">
        <v>656</v>
      </c>
      <c r="D229">
        <v>7833</v>
      </c>
      <c r="E229" t="s">
        <v>186</v>
      </c>
      <c r="F229">
        <v>7174</v>
      </c>
      <c r="H229">
        <v>332020</v>
      </c>
      <c r="I229">
        <v>63</v>
      </c>
      <c r="J229" t="s">
        <v>657</v>
      </c>
      <c r="K229" t="s">
        <v>658</v>
      </c>
      <c r="L229" t="str">
        <f>VLOOKUP(K229,'LOOKUP INTERTIES 2023-11-08'!$B$2:$G$206,6,FALSE)</f>
        <v>Yukon-Koyukuk/Upper Tanana</v>
      </c>
      <c r="M229" t="s">
        <v>1236</v>
      </c>
      <c r="N229" t="s">
        <v>1203</v>
      </c>
      <c r="O229" s="10" t="s">
        <v>1204</v>
      </c>
      <c r="P229" s="10">
        <v>2021</v>
      </c>
      <c r="Q229" s="10" t="s">
        <v>1458</v>
      </c>
      <c r="R229" t="s">
        <v>1205</v>
      </c>
      <c r="S229">
        <v>0.4</v>
      </c>
      <c r="U229">
        <v>0.98</v>
      </c>
      <c r="V229">
        <v>0.2</v>
      </c>
      <c r="W229">
        <v>0.3</v>
      </c>
      <c r="X229">
        <v>0.2</v>
      </c>
      <c r="Y229" t="s">
        <v>1207</v>
      </c>
      <c r="Z229" t="s">
        <v>390</v>
      </c>
      <c r="AA229" t="s">
        <v>390</v>
      </c>
      <c r="AB229" t="s">
        <v>371</v>
      </c>
      <c r="AC229" t="s">
        <v>1206</v>
      </c>
      <c r="AD229">
        <v>12</v>
      </c>
      <c r="AE229">
        <v>2016</v>
      </c>
      <c r="AF229" t="s">
        <v>390</v>
      </c>
      <c r="AG229" t="s">
        <v>390</v>
      </c>
      <c r="AH229" t="s">
        <v>1208</v>
      </c>
      <c r="AI229" t="s">
        <v>353</v>
      </c>
      <c r="AJ229">
        <v>1</v>
      </c>
      <c r="AK229" t="s">
        <v>355</v>
      </c>
      <c r="AL229" t="s">
        <v>354</v>
      </c>
      <c r="AM229" t="s">
        <v>354</v>
      </c>
      <c r="AN229" t="s">
        <v>354</v>
      </c>
      <c r="AO229" t="s">
        <v>390</v>
      </c>
      <c r="AP229" t="s">
        <v>1209</v>
      </c>
      <c r="AQ229" t="s">
        <v>1207</v>
      </c>
      <c r="AR229" t="s">
        <v>1207</v>
      </c>
      <c r="AS229" t="s">
        <v>354</v>
      </c>
    </row>
    <row r="230" spans="1:48" hidden="1" x14ac:dyDescent="0.25">
      <c r="A230" t="s">
        <v>655</v>
      </c>
      <c r="B230" t="s">
        <v>1322</v>
      </c>
      <c r="C230" t="s">
        <v>656</v>
      </c>
      <c r="D230">
        <v>7833</v>
      </c>
      <c r="E230" t="s">
        <v>186</v>
      </c>
      <c r="F230">
        <v>7174</v>
      </c>
      <c r="H230">
        <v>332020</v>
      </c>
      <c r="I230">
        <v>63</v>
      </c>
      <c r="J230" t="s">
        <v>657</v>
      </c>
      <c r="K230" t="s">
        <v>658</v>
      </c>
      <c r="L230" t="str">
        <f>VLOOKUP(K230,'LOOKUP INTERTIES 2023-11-08'!$B$2:$G$206,6,FALSE)</f>
        <v>Yukon-Koyukuk/Upper Tanana</v>
      </c>
      <c r="M230" t="s">
        <v>1225</v>
      </c>
      <c r="N230" t="s">
        <v>1203</v>
      </c>
      <c r="O230" s="10" t="s">
        <v>1204</v>
      </c>
      <c r="P230" s="10">
        <v>2021</v>
      </c>
      <c r="Q230" s="10" t="s">
        <v>1458</v>
      </c>
      <c r="R230" t="s">
        <v>1205</v>
      </c>
      <c r="S230">
        <v>1</v>
      </c>
      <c r="U230">
        <v>0.98</v>
      </c>
      <c r="V230">
        <v>0.4</v>
      </c>
      <c r="W230">
        <v>0.6</v>
      </c>
      <c r="X230">
        <v>0.2</v>
      </c>
      <c r="Y230" t="s">
        <v>1207</v>
      </c>
      <c r="Z230" t="s">
        <v>390</v>
      </c>
      <c r="AA230" t="s">
        <v>390</v>
      </c>
      <c r="AB230" t="s">
        <v>371</v>
      </c>
      <c r="AC230" t="s">
        <v>1206</v>
      </c>
      <c r="AD230">
        <v>10</v>
      </c>
      <c r="AE230">
        <v>2015</v>
      </c>
      <c r="AF230" t="s">
        <v>390</v>
      </c>
      <c r="AG230" t="s">
        <v>390</v>
      </c>
      <c r="AH230" t="s">
        <v>1208</v>
      </c>
      <c r="AI230" t="s">
        <v>353</v>
      </c>
      <c r="AJ230">
        <v>1</v>
      </c>
      <c r="AK230" t="s">
        <v>355</v>
      </c>
      <c r="AL230" t="s">
        <v>354</v>
      </c>
      <c r="AM230" t="s">
        <v>354</v>
      </c>
      <c r="AN230" t="s">
        <v>354</v>
      </c>
      <c r="AO230" t="s">
        <v>390</v>
      </c>
      <c r="AP230" t="s">
        <v>1209</v>
      </c>
      <c r="AQ230" t="s">
        <v>1207</v>
      </c>
      <c r="AR230" t="s">
        <v>354</v>
      </c>
      <c r="AS230" t="s">
        <v>354</v>
      </c>
    </row>
    <row r="231" spans="1:48" hidden="1" x14ac:dyDescent="0.25">
      <c r="A231" t="s">
        <v>655</v>
      </c>
      <c r="B231" t="s">
        <v>1322</v>
      </c>
      <c r="C231" t="s">
        <v>656</v>
      </c>
      <c r="D231">
        <v>7833</v>
      </c>
      <c r="E231" t="s">
        <v>186</v>
      </c>
      <c r="F231">
        <v>7174</v>
      </c>
      <c r="H231">
        <v>332020</v>
      </c>
      <c r="I231">
        <v>63</v>
      </c>
      <c r="J231" t="s">
        <v>657</v>
      </c>
      <c r="K231" t="s">
        <v>658</v>
      </c>
      <c r="L231" t="str">
        <f>VLOOKUP(K231,'LOOKUP INTERTIES 2023-11-08'!$B$2:$G$206,6,FALSE)</f>
        <v>Yukon-Koyukuk/Upper Tanana</v>
      </c>
      <c r="M231" t="s">
        <v>1269</v>
      </c>
      <c r="N231" t="s">
        <v>1203</v>
      </c>
      <c r="O231" s="10" t="s">
        <v>1204</v>
      </c>
      <c r="P231" s="10">
        <v>2021</v>
      </c>
      <c r="Q231" s="10" t="s">
        <v>1458</v>
      </c>
      <c r="R231" t="s">
        <v>1205</v>
      </c>
      <c r="S231">
        <v>1</v>
      </c>
      <c r="U231">
        <v>0.98</v>
      </c>
      <c r="V231">
        <v>0.4</v>
      </c>
      <c r="W231">
        <v>0.6</v>
      </c>
      <c r="X231">
        <v>0.2</v>
      </c>
      <c r="Y231" t="s">
        <v>1207</v>
      </c>
      <c r="Z231" t="s">
        <v>390</v>
      </c>
      <c r="AA231" t="s">
        <v>390</v>
      </c>
      <c r="AB231" t="s">
        <v>371</v>
      </c>
      <c r="AC231" t="s">
        <v>1206</v>
      </c>
      <c r="AD231">
        <v>8</v>
      </c>
      <c r="AE231">
        <v>2016</v>
      </c>
      <c r="AF231" t="s">
        <v>390</v>
      </c>
      <c r="AG231" t="s">
        <v>390</v>
      </c>
      <c r="AH231" t="s">
        <v>1208</v>
      </c>
      <c r="AI231" t="s">
        <v>353</v>
      </c>
      <c r="AJ231">
        <v>1</v>
      </c>
      <c r="AK231" t="s">
        <v>355</v>
      </c>
      <c r="AL231" t="s">
        <v>354</v>
      </c>
      <c r="AM231" t="s">
        <v>354</v>
      </c>
      <c r="AN231" t="s">
        <v>354</v>
      </c>
      <c r="AO231" t="s">
        <v>390</v>
      </c>
      <c r="AP231" t="s">
        <v>1209</v>
      </c>
      <c r="AQ231" t="s">
        <v>1207</v>
      </c>
      <c r="AR231" t="s">
        <v>354</v>
      </c>
      <c r="AS231" t="s">
        <v>354</v>
      </c>
    </row>
    <row r="232" spans="1:48" hidden="1" x14ac:dyDescent="0.25">
      <c r="A232" t="s">
        <v>655</v>
      </c>
      <c r="B232" t="s">
        <v>1322</v>
      </c>
      <c r="C232" t="s">
        <v>656</v>
      </c>
      <c r="D232">
        <v>7833</v>
      </c>
      <c r="E232" t="s">
        <v>186</v>
      </c>
      <c r="F232">
        <v>7174</v>
      </c>
      <c r="H232">
        <v>332020</v>
      </c>
      <c r="I232">
        <v>63</v>
      </c>
      <c r="J232" t="s">
        <v>657</v>
      </c>
      <c r="K232" t="s">
        <v>658</v>
      </c>
      <c r="L232" t="str">
        <f>VLOOKUP(K232,'LOOKUP INTERTIES 2023-11-08'!$B$2:$G$206,6,FALSE)</f>
        <v>Yukon-Koyukuk/Upper Tanana</v>
      </c>
      <c r="M232" t="s">
        <v>1235</v>
      </c>
      <c r="N232" t="s">
        <v>1203</v>
      </c>
      <c r="O232" s="10" t="s">
        <v>1204</v>
      </c>
      <c r="P232" s="10">
        <v>2021</v>
      </c>
      <c r="Q232" s="10" t="s">
        <v>1458</v>
      </c>
      <c r="R232" t="s">
        <v>1205</v>
      </c>
      <c r="S232">
        <v>0.4</v>
      </c>
      <c r="U232">
        <v>0.98</v>
      </c>
      <c r="V232">
        <v>0.2</v>
      </c>
      <c r="W232">
        <v>0.3</v>
      </c>
      <c r="X232">
        <v>0.2</v>
      </c>
      <c r="Y232" t="s">
        <v>1207</v>
      </c>
      <c r="Z232" t="s">
        <v>390</v>
      </c>
      <c r="AA232" t="s">
        <v>390</v>
      </c>
      <c r="AB232" t="s">
        <v>371</v>
      </c>
      <c r="AC232" t="s">
        <v>1206</v>
      </c>
      <c r="AD232">
        <v>12</v>
      </c>
      <c r="AE232">
        <v>2016</v>
      </c>
      <c r="AF232" t="s">
        <v>390</v>
      </c>
      <c r="AG232" t="s">
        <v>390</v>
      </c>
      <c r="AH232" t="s">
        <v>1208</v>
      </c>
      <c r="AI232" t="s">
        <v>353</v>
      </c>
      <c r="AJ232">
        <v>1</v>
      </c>
      <c r="AK232" t="s">
        <v>355</v>
      </c>
      <c r="AL232" t="s">
        <v>354</v>
      </c>
      <c r="AM232" t="s">
        <v>354</v>
      </c>
      <c r="AN232" t="s">
        <v>354</v>
      </c>
      <c r="AO232" t="s">
        <v>390</v>
      </c>
      <c r="AP232" t="s">
        <v>1209</v>
      </c>
      <c r="AQ232" t="s">
        <v>1207</v>
      </c>
      <c r="AR232" t="s">
        <v>354</v>
      </c>
      <c r="AS232" t="s">
        <v>354</v>
      </c>
    </row>
    <row r="233" spans="1:48" hidden="1" x14ac:dyDescent="0.25">
      <c r="A233" t="s">
        <v>655</v>
      </c>
      <c r="B233" t="s">
        <v>1322</v>
      </c>
      <c r="C233" t="s">
        <v>656</v>
      </c>
      <c r="D233">
        <v>7833</v>
      </c>
      <c r="E233" t="s">
        <v>186</v>
      </c>
      <c r="F233">
        <v>7174</v>
      </c>
      <c r="H233">
        <v>332020</v>
      </c>
      <c r="I233">
        <v>63</v>
      </c>
      <c r="J233" t="s">
        <v>657</v>
      </c>
      <c r="K233" t="s">
        <v>658</v>
      </c>
      <c r="L233" t="str">
        <f>VLOOKUP(K233,'LOOKUP INTERTIES 2023-11-08'!$B$2:$G$206,6,FALSE)</f>
        <v>Yukon-Koyukuk/Upper Tanana</v>
      </c>
      <c r="M233" t="s">
        <v>1202</v>
      </c>
      <c r="N233" t="s">
        <v>1203</v>
      </c>
      <c r="O233" s="10" t="s">
        <v>1204</v>
      </c>
      <c r="P233" s="10">
        <v>2021</v>
      </c>
      <c r="Q233" s="10" t="s">
        <v>1458</v>
      </c>
      <c r="R233" t="s">
        <v>1205</v>
      </c>
      <c r="S233">
        <v>0.6</v>
      </c>
      <c r="U233">
        <v>0.8</v>
      </c>
      <c r="V233">
        <v>0.3</v>
      </c>
      <c r="W233">
        <v>0.4</v>
      </c>
      <c r="X233">
        <v>0.3</v>
      </c>
      <c r="Y233" t="s">
        <v>354</v>
      </c>
      <c r="Z233" t="s">
        <v>390</v>
      </c>
      <c r="AA233" t="s">
        <v>390</v>
      </c>
      <c r="AB233" t="s">
        <v>1411</v>
      </c>
      <c r="AC233" t="s">
        <v>1206</v>
      </c>
      <c r="AD233">
        <v>5</v>
      </c>
      <c r="AE233">
        <v>1987</v>
      </c>
      <c r="AF233">
        <v>7</v>
      </c>
      <c r="AG233">
        <v>2018</v>
      </c>
      <c r="AH233" t="s">
        <v>1207</v>
      </c>
      <c r="AI233" t="s">
        <v>353</v>
      </c>
      <c r="AJ233">
        <v>1</v>
      </c>
      <c r="AK233" t="s">
        <v>355</v>
      </c>
      <c r="AL233" t="s">
        <v>354</v>
      </c>
      <c r="AM233" t="s">
        <v>354</v>
      </c>
      <c r="AN233" t="s">
        <v>354</v>
      </c>
      <c r="AO233" t="s">
        <v>390</v>
      </c>
      <c r="AP233" t="s">
        <v>1209</v>
      </c>
      <c r="AQ233" t="s">
        <v>1207</v>
      </c>
      <c r="AR233" t="s">
        <v>1207</v>
      </c>
      <c r="AS233" t="s">
        <v>1207</v>
      </c>
    </row>
    <row r="234" spans="1:48" hidden="1" x14ac:dyDescent="0.25">
      <c r="A234" t="s">
        <v>655</v>
      </c>
      <c r="B234" t="s">
        <v>1322</v>
      </c>
      <c r="C234" t="s">
        <v>656</v>
      </c>
      <c r="D234">
        <v>7833</v>
      </c>
      <c r="E234" t="s">
        <v>186</v>
      </c>
      <c r="F234">
        <v>7174</v>
      </c>
      <c r="H234">
        <v>332020</v>
      </c>
      <c r="I234">
        <v>63</v>
      </c>
      <c r="J234" t="s">
        <v>657</v>
      </c>
      <c r="K234" t="s">
        <v>658</v>
      </c>
      <c r="L234" t="str">
        <f>VLOOKUP(K234,'LOOKUP INTERTIES 2023-11-08'!$B$2:$G$206,6,FALSE)</f>
        <v>Yukon-Koyukuk/Upper Tanana</v>
      </c>
      <c r="M234" t="s">
        <v>1312</v>
      </c>
      <c r="N234" t="s">
        <v>1203</v>
      </c>
      <c r="O234" s="10" t="s">
        <v>1204</v>
      </c>
      <c r="P234" s="10">
        <v>2021</v>
      </c>
      <c r="Q234" s="10" t="s">
        <v>1458</v>
      </c>
      <c r="R234" t="s">
        <v>1205</v>
      </c>
      <c r="S234">
        <v>0.5</v>
      </c>
      <c r="U234">
        <v>0.8</v>
      </c>
      <c r="V234">
        <v>0.3</v>
      </c>
      <c r="W234">
        <v>0.4</v>
      </c>
      <c r="X234">
        <v>0.2</v>
      </c>
      <c r="Y234" t="s">
        <v>354</v>
      </c>
      <c r="Z234" t="s">
        <v>390</v>
      </c>
      <c r="AA234" t="s">
        <v>390</v>
      </c>
      <c r="AB234" t="s">
        <v>1411</v>
      </c>
      <c r="AC234" t="s">
        <v>1206</v>
      </c>
      <c r="AD234">
        <v>8</v>
      </c>
      <c r="AE234">
        <v>2012</v>
      </c>
      <c r="AF234">
        <v>8</v>
      </c>
      <c r="AG234">
        <v>2015</v>
      </c>
      <c r="AH234" t="s">
        <v>1207</v>
      </c>
      <c r="AI234" t="s">
        <v>353</v>
      </c>
      <c r="AJ234">
        <v>1</v>
      </c>
      <c r="AK234" t="s">
        <v>355</v>
      </c>
      <c r="AL234" t="s">
        <v>354</v>
      </c>
      <c r="AM234" t="s">
        <v>354</v>
      </c>
      <c r="AN234" t="s">
        <v>354</v>
      </c>
      <c r="AO234" t="s">
        <v>390</v>
      </c>
      <c r="AP234" t="s">
        <v>1209</v>
      </c>
      <c r="AQ234" t="s">
        <v>354</v>
      </c>
      <c r="AR234" t="s">
        <v>1207</v>
      </c>
      <c r="AS234" t="s">
        <v>1207</v>
      </c>
    </row>
    <row r="235" spans="1:48" hidden="1" x14ac:dyDescent="0.25">
      <c r="A235" t="s">
        <v>655</v>
      </c>
      <c r="B235" t="s">
        <v>1322</v>
      </c>
      <c r="C235" t="s">
        <v>656</v>
      </c>
      <c r="D235">
        <v>7833</v>
      </c>
      <c r="E235" t="s">
        <v>186</v>
      </c>
      <c r="F235">
        <v>7174</v>
      </c>
      <c r="H235">
        <v>332020</v>
      </c>
      <c r="I235">
        <v>63</v>
      </c>
      <c r="J235" t="s">
        <v>657</v>
      </c>
      <c r="K235" t="s">
        <v>658</v>
      </c>
      <c r="L235" t="str">
        <f>VLOOKUP(K235,'LOOKUP INTERTIES 2023-11-08'!$B$2:$G$206,6,FALSE)</f>
        <v>Yukon-Koyukuk/Upper Tanana</v>
      </c>
      <c r="M235" t="s">
        <v>1211</v>
      </c>
      <c r="N235" t="s">
        <v>1203</v>
      </c>
      <c r="O235" s="10" t="s">
        <v>1204</v>
      </c>
      <c r="P235" s="10">
        <v>2021</v>
      </c>
      <c r="Q235" s="10" t="s">
        <v>1458</v>
      </c>
      <c r="R235" t="s">
        <v>1205</v>
      </c>
      <c r="S235">
        <v>0.6</v>
      </c>
      <c r="U235">
        <v>0.8</v>
      </c>
      <c r="V235">
        <v>0.4</v>
      </c>
      <c r="W235">
        <v>0.5</v>
      </c>
      <c r="X235" t="s">
        <v>390</v>
      </c>
      <c r="Y235" t="s">
        <v>354</v>
      </c>
      <c r="Z235" t="s">
        <v>390</v>
      </c>
      <c r="AA235" t="s">
        <v>390</v>
      </c>
      <c r="AB235" t="s">
        <v>1411</v>
      </c>
      <c r="AC235" t="s">
        <v>1206</v>
      </c>
      <c r="AD235">
        <v>9</v>
      </c>
      <c r="AE235">
        <v>1990</v>
      </c>
      <c r="AF235">
        <v>3</v>
      </c>
      <c r="AG235">
        <v>2009</v>
      </c>
      <c r="AH235" t="s">
        <v>1207</v>
      </c>
      <c r="AI235" t="s">
        <v>353</v>
      </c>
      <c r="AJ235">
        <v>1</v>
      </c>
      <c r="AK235" t="s">
        <v>355</v>
      </c>
      <c r="AL235" t="s">
        <v>354</v>
      </c>
      <c r="AM235" t="s">
        <v>354</v>
      </c>
      <c r="AN235" t="s">
        <v>354</v>
      </c>
      <c r="AO235" t="s">
        <v>390</v>
      </c>
      <c r="AP235" t="s">
        <v>354</v>
      </c>
      <c r="AQ235" t="s">
        <v>354</v>
      </c>
      <c r="AR235" t="s">
        <v>354</v>
      </c>
      <c r="AS235" t="s">
        <v>1207</v>
      </c>
    </row>
    <row r="236" spans="1:48" hidden="1" x14ac:dyDescent="0.25">
      <c r="A236" t="s">
        <v>655</v>
      </c>
      <c r="B236" t="s">
        <v>1322</v>
      </c>
      <c r="C236" t="s">
        <v>656</v>
      </c>
      <c r="D236">
        <v>7833</v>
      </c>
      <c r="E236" t="s">
        <v>186</v>
      </c>
      <c r="F236">
        <v>7174</v>
      </c>
      <c r="H236">
        <v>332020</v>
      </c>
      <c r="I236">
        <v>63</v>
      </c>
      <c r="J236" t="s">
        <v>657</v>
      </c>
      <c r="K236" t="s">
        <v>658</v>
      </c>
      <c r="L236" t="str">
        <f>VLOOKUP(K236,'LOOKUP INTERTIES 2023-11-08'!$B$2:$G$206,6,FALSE)</f>
        <v>Yukon-Koyukuk/Upper Tanana</v>
      </c>
      <c r="M236" t="s">
        <v>1267</v>
      </c>
      <c r="N236" t="s">
        <v>1203</v>
      </c>
      <c r="O236" s="10" t="s">
        <v>1204</v>
      </c>
      <c r="P236" s="10">
        <v>2021</v>
      </c>
      <c r="Q236" s="10" t="s">
        <v>1458</v>
      </c>
      <c r="R236" t="s">
        <v>1205</v>
      </c>
      <c r="S236">
        <v>0.5</v>
      </c>
      <c r="U236">
        <v>0.8</v>
      </c>
      <c r="V236">
        <v>0.3</v>
      </c>
      <c r="W236">
        <v>0.4</v>
      </c>
      <c r="X236">
        <v>0.2</v>
      </c>
      <c r="Y236" t="s">
        <v>354</v>
      </c>
      <c r="Z236" t="s">
        <v>390</v>
      </c>
      <c r="AA236" t="s">
        <v>390</v>
      </c>
      <c r="AB236" t="s">
        <v>1411</v>
      </c>
      <c r="AC236" t="s">
        <v>1206</v>
      </c>
      <c r="AD236">
        <v>1</v>
      </c>
      <c r="AE236">
        <v>2011</v>
      </c>
      <c r="AF236">
        <v>8</v>
      </c>
      <c r="AG236">
        <v>2015</v>
      </c>
      <c r="AH236" t="s">
        <v>1207</v>
      </c>
      <c r="AI236" t="s">
        <v>353</v>
      </c>
      <c r="AJ236">
        <v>1</v>
      </c>
      <c r="AK236" t="s">
        <v>355</v>
      </c>
      <c r="AL236" t="s">
        <v>354</v>
      </c>
      <c r="AM236" t="s">
        <v>354</v>
      </c>
      <c r="AN236" t="s">
        <v>354</v>
      </c>
      <c r="AO236" t="s">
        <v>390</v>
      </c>
      <c r="AP236" t="s">
        <v>1209</v>
      </c>
      <c r="AQ236" t="s">
        <v>354</v>
      </c>
      <c r="AR236" t="s">
        <v>1207</v>
      </c>
      <c r="AS236" t="s">
        <v>354</v>
      </c>
    </row>
    <row r="237" spans="1:48" hidden="1" x14ac:dyDescent="0.25">
      <c r="A237" t="s">
        <v>655</v>
      </c>
      <c r="B237" t="s">
        <v>1322</v>
      </c>
      <c r="C237" t="s">
        <v>656</v>
      </c>
      <c r="D237">
        <v>7833</v>
      </c>
      <c r="E237" t="s">
        <v>186</v>
      </c>
      <c r="F237">
        <v>7174</v>
      </c>
      <c r="H237">
        <v>332020</v>
      </c>
      <c r="I237">
        <v>63</v>
      </c>
      <c r="J237" t="s">
        <v>657</v>
      </c>
      <c r="K237" t="s">
        <v>658</v>
      </c>
      <c r="L237" t="str">
        <f>VLOOKUP(K237,'LOOKUP INTERTIES 2023-11-08'!$B$2:$G$206,6,FALSE)</f>
        <v>Yukon-Koyukuk/Upper Tanana</v>
      </c>
      <c r="M237" t="s">
        <v>1212</v>
      </c>
      <c r="N237" t="s">
        <v>1203</v>
      </c>
      <c r="O237" s="10" t="s">
        <v>1204</v>
      </c>
      <c r="P237" s="10">
        <v>2021</v>
      </c>
      <c r="Q237" s="10" t="s">
        <v>1458</v>
      </c>
      <c r="R237" t="s">
        <v>1205</v>
      </c>
      <c r="S237">
        <v>0.5</v>
      </c>
      <c r="U237">
        <v>0.8</v>
      </c>
      <c r="V237">
        <v>0.4</v>
      </c>
      <c r="W237">
        <v>0.5</v>
      </c>
      <c r="X237" t="s">
        <v>390</v>
      </c>
      <c r="Y237" t="s">
        <v>354</v>
      </c>
      <c r="Z237" t="s">
        <v>390</v>
      </c>
      <c r="AA237" t="s">
        <v>390</v>
      </c>
      <c r="AB237" t="s">
        <v>1411</v>
      </c>
      <c r="AC237" t="s">
        <v>1206</v>
      </c>
      <c r="AD237">
        <v>12</v>
      </c>
      <c r="AE237">
        <v>2000</v>
      </c>
      <c r="AF237">
        <v>11</v>
      </c>
      <c r="AG237">
        <v>2009</v>
      </c>
      <c r="AH237" t="s">
        <v>1207</v>
      </c>
      <c r="AI237" t="s">
        <v>353</v>
      </c>
      <c r="AJ237">
        <v>1</v>
      </c>
      <c r="AK237" t="s">
        <v>355</v>
      </c>
      <c r="AL237" t="s">
        <v>354</v>
      </c>
      <c r="AM237" t="s">
        <v>354</v>
      </c>
      <c r="AN237" t="s">
        <v>354</v>
      </c>
      <c r="AO237" t="s">
        <v>390</v>
      </c>
      <c r="AP237" t="s">
        <v>354</v>
      </c>
      <c r="AQ237" t="s">
        <v>354</v>
      </c>
      <c r="AR237" t="s">
        <v>354</v>
      </c>
      <c r="AS237" t="s">
        <v>354</v>
      </c>
    </row>
    <row r="238" spans="1:48" hidden="1" x14ac:dyDescent="0.25">
      <c r="A238" t="s">
        <v>655</v>
      </c>
      <c r="B238" t="s">
        <v>1322</v>
      </c>
      <c r="C238" t="s">
        <v>656</v>
      </c>
      <c r="D238">
        <v>7833</v>
      </c>
      <c r="E238" t="s">
        <v>186</v>
      </c>
      <c r="F238">
        <v>7174</v>
      </c>
      <c r="H238">
        <v>332020</v>
      </c>
      <c r="I238">
        <v>63</v>
      </c>
      <c r="J238" t="s">
        <v>657</v>
      </c>
      <c r="K238" t="s">
        <v>658</v>
      </c>
      <c r="L238" t="str">
        <f>VLOOKUP(K238,'LOOKUP INTERTIES 2023-11-08'!$B$2:$G$206,6,FALSE)</f>
        <v>Yukon-Koyukuk/Upper Tanana</v>
      </c>
      <c r="M238" t="s">
        <v>1217</v>
      </c>
      <c r="N238" t="s">
        <v>1203</v>
      </c>
      <c r="O238" s="10" t="s">
        <v>1204</v>
      </c>
      <c r="P238" s="10">
        <v>2021</v>
      </c>
      <c r="Q238" s="10" t="s">
        <v>1458</v>
      </c>
      <c r="R238" t="s">
        <v>1205</v>
      </c>
      <c r="S238">
        <v>0.5</v>
      </c>
      <c r="U238">
        <v>0.8</v>
      </c>
      <c r="V238">
        <v>0.3</v>
      </c>
      <c r="W238">
        <v>0.4</v>
      </c>
      <c r="X238">
        <v>0.2</v>
      </c>
      <c r="Y238" t="s">
        <v>354</v>
      </c>
      <c r="Z238" t="s">
        <v>390</v>
      </c>
      <c r="AA238" t="s">
        <v>390</v>
      </c>
      <c r="AB238" t="s">
        <v>1411</v>
      </c>
      <c r="AC238" t="s">
        <v>1206</v>
      </c>
      <c r="AD238">
        <v>11</v>
      </c>
      <c r="AE238">
        <v>2009</v>
      </c>
      <c r="AF238">
        <v>8</v>
      </c>
      <c r="AG238">
        <v>2015</v>
      </c>
      <c r="AH238" t="s">
        <v>1207</v>
      </c>
      <c r="AI238" t="s">
        <v>353</v>
      </c>
      <c r="AJ238">
        <v>1</v>
      </c>
      <c r="AK238" t="s">
        <v>355</v>
      </c>
      <c r="AL238" t="s">
        <v>354</v>
      </c>
      <c r="AM238" t="s">
        <v>354</v>
      </c>
      <c r="AN238" t="s">
        <v>354</v>
      </c>
      <c r="AO238" t="s">
        <v>390</v>
      </c>
      <c r="AP238" t="s">
        <v>1209</v>
      </c>
      <c r="AQ238" t="s">
        <v>1207</v>
      </c>
      <c r="AR238" t="s">
        <v>1207</v>
      </c>
      <c r="AS238" t="s">
        <v>354</v>
      </c>
    </row>
    <row r="239" spans="1:48" hidden="1" x14ac:dyDescent="0.25">
      <c r="A239" t="s">
        <v>468</v>
      </c>
      <c r="B239" t="s">
        <v>189</v>
      </c>
      <c r="C239" t="s">
        <v>469</v>
      </c>
      <c r="D239">
        <v>19558</v>
      </c>
      <c r="E239" t="s">
        <v>188</v>
      </c>
      <c r="F239">
        <v>6292</v>
      </c>
      <c r="I239">
        <v>32</v>
      </c>
      <c r="J239" t="s">
        <v>361</v>
      </c>
      <c r="K239" t="s">
        <v>362</v>
      </c>
      <c r="L239" t="str">
        <f>VLOOKUP(K239,'LOOKUP INTERTIES 2023-11-08'!$B$2:$G$206,6,FALSE)</f>
        <v>Railbelt</v>
      </c>
      <c r="M239" t="s">
        <v>1210</v>
      </c>
      <c r="N239" t="s">
        <v>1243</v>
      </c>
      <c r="O239" s="10" t="s">
        <v>1224</v>
      </c>
      <c r="P239" s="10">
        <v>2021</v>
      </c>
      <c r="Q239" s="10" t="s">
        <v>1458</v>
      </c>
      <c r="R239" t="s">
        <v>1205</v>
      </c>
      <c r="S239">
        <v>20.7</v>
      </c>
      <c r="U239">
        <v>0.95</v>
      </c>
      <c r="V239">
        <v>17</v>
      </c>
      <c r="W239">
        <v>19</v>
      </c>
      <c r="X239">
        <v>2</v>
      </c>
      <c r="Y239" t="s">
        <v>1207</v>
      </c>
      <c r="Z239" t="s">
        <v>390</v>
      </c>
      <c r="AA239" t="s">
        <v>390</v>
      </c>
      <c r="AB239" t="s">
        <v>371</v>
      </c>
      <c r="AC239" t="s">
        <v>1206</v>
      </c>
      <c r="AD239">
        <v>11</v>
      </c>
      <c r="AE239">
        <v>1971</v>
      </c>
      <c r="AF239" t="s">
        <v>390</v>
      </c>
      <c r="AG239" t="s">
        <v>390</v>
      </c>
      <c r="AH239" t="s">
        <v>1207</v>
      </c>
      <c r="AI239" t="s">
        <v>353</v>
      </c>
      <c r="AJ239">
        <v>1</v>
      </c>
      <c r="AK239" t="s">
        <v>365</v>
      </c>
      <c r="AL239" t="s">
        <v>354</v>
      </c>
      <c r="AM239" t="s">
        <v>354</v>
      </c>
      <c r="AN239" t="s">
        <v>354</v>
      </c>
      <c r="AO239" t="s">
        <v>390</v>
      </c>
      <c r="AP239" t="s">
        <v>1218</v>
      </c>
      <c r="AQ239" t="s">
        <v>1207</v>
      </c>
      <c r="AR239" t="s">
        <v>1207</v>
      </c>
      <c r="AS239" t="s">
        <v>354</v>
      </c>
    </row>
    <row r="240" spans="1:48" hidden="1" x14ac:dyDescent="0.25">
      <c r="A240" t="s">
        <v>468</v>
      </c>
      <c r="B240" t="s">
        <v>189</v>
      </c>
      <c r="C240" t="s">
        <v>469</v>
      </c>
      <c r="D240">
        <v>19558</v>
      </c>
      <c r="E240" t="s">
        <v>188</v>
      </c>
      <c r="F240">
        <v>6292</v>
      </c>
      <c r="I240">
        <v>32</v>
      </c>
      <c r="J240" t="s">
        <v>361</v>
      </c>
      <c r="K240" t="s">
        <v>362</v>
      </c>
      <c r="L240" t="str">
        <f>VLOOKUP(K240,'LOOKUP INTERTIES 2023-11-08'!$B$2:$G$206,6,FALSE)</f>
        <v>Railbelt</v>
      </c>
      <c r="M240" t="s">
        <v>1211</v>
      </c>
      <c r="N240" t="s">
        <v>1243</v>
      </c>
      <c r="O240" s="10" t="s">
        <v>1224</v>
      </c>
      <c r="P240" s="10">
        <v>2021</v>
      </c>
      <c r="Q240" s="10" t="s">
        <v>1458</v>
      </c>
      <c r="R240" t="s">
        <v>1205</v>
      </c>
      <c r="S240">
        <v>28.8</v>
      </c>
      <c r="U240">
        <v>0.95</v>
      </c>
      <c r="V240">
        <v>22.9</v>
      </c>
      <c r="W240">
        <v>26</v>
      </c>
      <c r="X240">
        <v>5</v>
      </c>
      <c r="Y240" t="s">
        <v>1207</v>
      </c>
      <c r="Z240" t="s">
        <v>390</v>
      </c>
      <c r="AA240" t="s">
        <v>390</v>
      </c>
      <c r="AB240" t="s">
        <v>371</v>
      </c>
      <c r="AC240" t="s">
        <v>1206</v>
      </c>
      <c r="AD240">
        <v>12</v>
      </c>
      <c r="AE240">
        <v>1978</v>
      </c>
      <c r="AF240" t="s">
        <v>390</v>
      </c>
      <c r="AG240" t="s">
        <v>390</v>
      </c>
      <c r="AH240" t="s">
        <v>1207</v>
      </c>
      <c r="AI240" t="s">
        <v>353</v>
      </c>
      <c r="AJ240">
        <v>1</v>
      </c>
      <c r="AK240" t="s">
        <v>365</v>
      </c>
      <c r="AL240" t="s">
        <v>354</v>
      </c>
      <c r="AM240" t="s">
        <v>354</v>
      </c>
      <c r="AN240" t="s">
        <v>354</v>
      </c>
      <c r="AO240" t="s">
        <v>390</v>
      </c>
      <c r="AP240" t="s">
        <v>1218</v>
      </c>
      <c r="AQ240" t="s">
        <v>1207</v>
      </c>
      <c r="AR240" t="s">
        <v>1207</v>
      </c>
      <c r="AS240" t="s">
        <v>354</v>
      </c>
    </row>
    <row r="241" spans="1:45" hidden="1" x14ac:dyDescent="0.25">
      <c r="A241" t="s">
        <v>468</v>
      </c>
      <c r="B241" t="s">
        <v>189</v>
      </c>
      <c r="C241" t="s">
        <v>469</v>
      </c>
      <c r="D241">
        <v>19558</v>
      </c>
      <c r="E241" t="s">
        <v>188</v>
      </c>
      <c r="F241">
        <v>6292</v>
      </c>
      <c r="I241">
        <v>32</v>
      </c>
      <c r="J241" t="s">
        <v>361</v>
      </c>
      <c r="K241" t="s">
        <v>362</v>
      </c>
      <c r="L241" t="str">
        <f>VLOOKUP(K241,'LOOKUP INTERTIES 2023-11-08'!$B$2:$G$206,6,FALSE)</f>
        <v>Railbelt</v>
      </c>
      <c r="M241" t="s">
        <v>1232</v>
      </c>
      <c r="N241" t="s">
        <v>1243</v>
      </c>
      <c r="O241" s="10" t="s">
        <v>1224</v>
      </c>
      <c r="P241" s="10">
        <v>2021</v>
      </c>
      <c r="Q241" s="10" t="s">
        <v>1458</v>
      </c>
      <c r="R241" t="s">
        <v>1205</v>
      </c>
      <c r="S241">
        <v>27.2</v>
      </c>
      <c r="U241">
        <v>0.95</v>
      </c>
      <c r="V241">
        <v>22.5</v>
      </c>
      <c r="W241">
        <v>26</v>
      </c>
      <c r="X241">
        <v>5</v>
      </c>
      <c r="Y241" t="s">
        <v>1207</v>
      </c>
      <c r="Z241" t="s">
        <v>390</v>
      </c>
      <c r="AA241" t="s">
        <v>390</v>
      </c>
      <c r="AB241" t="s">
        <v>371</v>
      </c>
      <c r="AC241" t="s">
        <v>1206</v>
      </c>
      <c r="AD241">
        <v>11</v>
      </c>
      <c r="AE241">
        <v>1981</v>
      </c>
      <c r="AF241" t="s">
        <v>390</v>
      </c>
      <c r="AG241" t="s">
        <v>390</v>
      </c>
      <c r="AH241" t="s">
        <v>1207</v>
      </c>
      <c r="AI241" t="s">
        <v>353</v>
      </c>
      <c r="AJ241">
        <v>1</v>
      </c>
      <c r="AK241" t="s">
        <v>365</v>
      </c>
      <c r="AL241" t="s">
        <v>354</v>
      </c>
      <c r="AM241" t="s">
        <v>354</v>
      </c>
      <c r="AN241" t="s">
        <v>354</v>
      </c>
      <c r="AO241" t="s">
        <v>390</v>
      </c>
      <c r="AP241" t="s">
        <v>1218</v>
      </c>
      <c r="AQ241" t="s">
        <v>1207</v>
      </c>
      <c r="AR241" t="s">
        <v>1207</v>
      </c>
      <c r="AS241" t="s">
        <v>354</v>
      </c>
    </row>
    <row r="242" spans="1:45" hidden="1" x14ac:dyDescent="0.25">
      <c r="A242" t="s">
        <v>492</v>
      </c>
      <c r="B242" t="s">
        <v>190</v>
      </c>
      <c r="C242" t="s">
        <v>1459</v>
      </c>
      <c r="D242">
        <v>42889</v>
      </c>
      <c r="E242" t="s">
        <v>1460</v>
      </c>
      <c r="F242">
        <v>7367</v>
      </c>
      <c r="J242" t="s">
        <v>361</v>
      </c>
      <c r="K242" t="s">
        <v>362</v>
      </c>
      <c r="L242" t="str">
        <f>VLOOKUP(K242,'LOOKUP INTERTIES 2023-11-08'!$B$2:$G$206,6,FALSE)</f>
        <v>Railbelt</v>
      </c>
      <c r="M242" t="s">
        <v>1202</v>
      </c>
      <c r="N242" t="s">
        <v>1215</v>
      </c>
      <c r="O242" s="10" t="s">
        <v>1216</v>
      </c>
      <c r="P242" s="10">
        <v>2021</v>
      </c>
      <c r="Q242" s="10" t="s">
        <v>1458</v>
      </c>
      <c r="R242" t="s">
        <v>1246</v>
      </c>
      <c r="S242">
        <v>63</v>
      </c>
      <c r="U242">
        <v>0.95</v>
      </c>
      <c r="V242">
        <v>63</v>
      </c>
      <c r="W242">
        <v>63</v>
      </c>
      <c r="X242">
        <v>63</v>
      </c>
      <c r="Y242" t="s">
        <v>1207</v>
      </c>
      <c r="Z242">
        <v>8</v>
      </c>
      <c r="AA242">
        <v>2020</v>
      </c>
      <c r="AB242" t="s">
        <v>371</v>
      </c>
      <c r="AC242" t="s">
        <v>1206</v>
      </c>
      <c r="AD242">
        <v>6</v>
      </c>
      <c r="AE242">
        <v>1991</v>
      </c>
      <c r="AF242" t="s">
        <v>390</v>
      </c>
      <c r="AG242" t="s">
        <v>390</v>
      </c>
      <c r="AH242" t="s">
        <v>1207</v>
      </c>
      <c r="AI242" t="s">
        <v>353</v>
      </c>
      <c r="AJ242">
        <v>1</v>
      </c>
      <c r="AK242" t="s">
        <v>385</v>
      </c>
      <c r="AL242" t="s">
        <v>354</v>
      </c>
      <c r="AM242" t="s">
        <v>354</v>
      </c>
      <c r="AN242" t="s">
        <v>354</v>
      </c>
      <c r="AO242" t="s">
        <v>390</v>
      </c>
      <c r="AP242" t="s">
        <v>1209</v>
      </c>
      <c r="AQ242" t="s">
        <v>1207</v>
      </c>
      <c r="AR242" t="s">
        <v>354</v>
      </c>
      <c r="AS242" t="s">
        <v>354</v>
      </c>
    </row>
    <row r="243" spans="1:45" hidden="1" x14ac:dyDescent="0.25">
      <c r="A243" t="s">
        <v>492</v>
      </c>
      <c r="B243" t="s">
        <v>190</v>
      </c>
      <c r="C243" t="s">
        <v>1459</v>
      </c>
      <c r="D243">
        <v>42889</v>
      </c>
      <c r="E243" t="s">
        <v>1460</v>
      </c>
      <c r="F243">
        <v>7367</v>
      </c>
      <c r="J243" t="s">
        <v>361</v>
      </c>
      <c r="K243" t="s">
        <v>362</v>
      </c>
      <c r="L243" t="str">
        <f>VLOOKUP(K243,'LOOKUP INTERTIES 2023-11-08'!$B$2:$G$206,6,FALSE)</f>
        <v>Railbelt</v>
      </c>
      <c r="M243" t="s">
        <v>1210</v>
      </c>
      <c r="N243" t="s">
        <v>1215</v>
      </c>
      <c r="O243" s="10" t="s">
        <v>1216</v>
      </c>
      <c r="P243" s="10">
        <v>2021</v>
      </c>
      <c r="Q243" s="10" t="s">
        <v>1458</v>
      </c>
      <c r="R243" t="s">
        <v>1246</v>
      </c>
      <c r="S243">
        <v>63</v>
      </c>
      <c r="U243">
        <v>0.95</v>
      </c>
      <c r="V243">
        <v>63</v>
      </c>
      <c r="W243">
        <v>63</v>
      </c>
      <c r="X243">
        <v>63</v>
      </c>
      <c r="Y243" t="s">
        <v>1207</v>
      </c>
      <c r="Z243">
        <v>8</v>
      </c>
      <c r="AA243">
        <v>2020</v>
      </c>
      <c r="AB243" t="s">
        <v>371</v>
      </c>
      <c r="AC243" t="s">
        <v>1206</v>
      </c>
      <c r="AD243">
        <v>6</v>
      </c>
      <c r="AE243">
        <v>1991</v>
      </c>
      <c r="AF243" t="s">
        <v>390</v>
      </c>
      <c r="AG243" t="s">
        <v>390</v>
      </c>
      <c r="AH243" t="s">
        <v>1207</v>
      </c>
      <c r="AI243" t="s">
        <v>353</v>
      </c>
      <c r="AJ243">
        <v>1</v>
      </c>
      <c r="AK243" t="s">
        <v>385</v>
      </c>
      <c r="AL243" t="s">
        <v>354</v>
      </c>
      <c r="AM243" t="s">
        <v>354</v>
      </c>
      <c r="AN243" t="s">
        <v>354</v>
      </c>
      <c r="AO243" t="s">
        <v>390</v>
      </c>
      <c r="AP243" t="s">
        <v>1209</v>
      </c>
      <c r="AQ243" t="s">
        <v>1207</v>
      </c>
      <c r="AR243" t="s">
        <v>354</v>
      </c>
      <c r="AS243" t="s">
        <v>354</v>
      </c>
    </row>
    <row r="244" spans="1:45" hidden="1" x14ac:dyDescent="0.25">
      <c r="A244" t="s">
        <v>884</v>
      </c>
      <c r="B244" t="s">
        <v>192</v>
      </c>
      <c r="C244" t="s">
        <v>469</v>
      </c>
      <c r="D244">
        <v>19558</v>
      </c>
      <c r="E244" t="s">
        <v>188</v>
      </c>
      <c r="F244">
        <v>55966</v>
      </c>
      <c r="I244">
        <v>32</v>
      </c>
      <c r="J244" t="s">
        <v>361</v>
      </c>
      <c r="K244" t="s">
        <v>362</v>
      </c>
      <c r="L244" t="str">
        <f>VLOOKUP(K244,'LOOKUP INTERTIES 2023-11-08'!$B$2:$G$206,6,FALSE)</f>
        <v>Railbelt</v>
      </c>
      <c r="M244" t="s">
        <v>1374</v>
      </c>
      <c r="N244" t="s">
        <v>1317</v>
      </c>
      <c r="O244" s="10" t="s">
        <v>1279</v>
      </c>
      <c r="P244" s="10">
        <v>2021</v>
      </c>
      <c r="Q244" s="10" t="s">
        <v>1458</v>
      </c>
      <c r="R244" t="s">
        <v>1205</v>
      </c>
      <c r="S244">
        <v>40</v>
      </c>
      <c r="U244">
        <v>0.95</v>
      </c>
      <c r="V244">
        <v>38</v>
      </c>
      <c r="W244">
        <v>40</v>
      </c>
      <c r="X244">
        <v>13</v>
      </c>
      <c r="Y244" t="s">
        <v>1207</v>
      </c>
      <c r="Z244" t="s">
        <v>390</v>
      </c>
      <c r="AA244" t="s">
        <v>390</v>
      </c>
      <c r="AB244" t="s">
        <v>371</v>
      </c>
      <c r="AC244" t="s">
        <v>1206</v>
      </c>
      <c r="AD244">
        <v>7</v>
      </c>
      <c r="AE244">
        <v>2013</v>
      </c>
      <c r="AF244" t="s">
        <v>390</v>
      </c>
      <c r="AG244" t="s">
        <v>390</v>
      </c>
      <c r="AH244" t="s">
        <v>1207</v>
      </c>
      <c r="AI244" t="s">
        <v>353</v>
      </c>
      <c r="AJ244">
        <v>1</v>
      </c>
      <c r="AK244" t="s">
        <v>365</v>
      </c>
      <c r="AL244" t="s">
        <v>354</v>
      </c>
      <c r="AM244" t="s">
        <v>355</v>
      </c>
      <c r="AN244" t="s">
        <v>354</v>
      </c>
      <c r="AO244" t="s">
        <v>390</v>
      </c>
      <c r="AP244" t="s">
        <v>1241</v>
      </c>
      <c r="AQ244" t="s">
        <v>1207</v>
      </c>
      <c r="AR244" t="s">
        <v>1207</v>
      </c>
      <c r="AS244" t="s">
        <v>354</v>
      </c>
    </row>
    <row r="245" spans="1:45" hidden="1" x14ac:dyDescent="0.25">
      <c r="A245" t="s">
        <v>884</v>
      </c>
      <c r="B245" t="s">
        <v>192</v>
      </c>
      <c r="C245" t="s">
        <v>469</v>
      </c>
      <c r="D245">
        <v>19558</v>
      </c>
      <c r="E245" t="s">
        <v>188</v>
      </c>
      <c r="F245">
        <v>55966</v>
      </c>
      <c r="I245">
        <v>32</v>
      </c>
      <c r="J245" t="s">
        <v>361</v>
      </c>
      <c r="K245" t="s">
        <v>362</v>
      </c>
      <c r="L245" t="str">
        <f>VLOOKUP(K245,'LOOKUP INTERTIES 2023-11-08'!$B$2:$G$206,6,FALSE)</f>
        <v>Railbelt</v>
      </c>
      <c r="M245" t="s">
        <v>1280</v>
      </c>
      <c r="N245" t="s">
        <v>1317</v>
      </c>
      <c r="O245" s="10" t="s">
        <v>1277</v>
      </c>
      <c r="P245" s="10">
        <v>2021</v>
      </c>
      <c r="Q245" s="10" t="s">
        <v>1458</v>
      </c>
      <c r="R245" t="s">
        <v>1205</v>
      </c>
      <c r="S245">
        <v>40.799999999999997</v>
      </c>
      <c r="U245">
        <v>0.95</v>
      </c>
      <c r="V245">
        <v>37.9</v>
      </c>
      <c r="W245">
        <v>42</v>
      </c>
      <c r="X245">
        <v>5</v>
      </c>
      <c r="Y245" t="s">
        <v>1207</v>
      </c>
      <c r="Z245" t="s">
        <v>390</v>
      </c>
      <c r="AA245" t="s">
        <v>390</v>
      </c>
      <c r="AB245" t="s">
        <v>371</v>
      </c>
      <c r="AC245" t="s">
        <v>1206</v>
      </c>
      <c r="AD245">
        <v>9</v>
      </c>
      <c r="AE245">
        <v>1986</v>
      </c>
      <c r="AF245" t="s">
        <v>390</v>
      </c>
      <c r="AG245" t="s">
        <v>390</v>
      </c>
      <c r="AH245" t="s">
        <v>1207</v>
      </c>
      <c r="AI245" t="s">
        <v>353</v>
      </c>
      <c r="AJ245">
        <v>1</v>
      </c>
      <c r="AK245" t="s">
        <v>365</v>
      </c>
      <c r="AL245" t="s">
        <v>354</v>
      </c>
      <c r="AM245" t="s">
        <v>355</v>
      </c>
      <c r="AN245" t="s">
        <v>354</v>
      </c>
      <c r="AO245" t="s">
        <v>390</v>
      </c>
      <c r="AP245" t="s">
        <v>1218</v>
      </c>
      <c r="AQ245" t="s">
        <v>1207</v>
      </c>
      <c r="AR245" t="s">
        <v>1207</v>
      </c>
      <c r="AS245" t="s">
        <v>354</v>
      </c>
    </row>
    <row r="246" spans="1:45" hidden="1" x14ac:dyDescent="0.25">
      <c r="A246" t="s">
        <v>1013</v>
      </c>
      <c r="B246" t="s">
        <v>193</v>
      </c>
      <c r="C246" t="s">
        <v>469</v>
      </c>
      <c r="D246">
        <v>19558</v>
      </c>
      <c r="E246" t="s">
        <v>188</v>
      </c>
      <c r="F246">
        <v>6283</v>
      </c>
      <c r="I246">
        <v>32</v>
      </c>
      <c r="J246" t="s">
        <v>361</v>
      </c>
      <c r="K246" t="s">
        <v>362</v>
      </c>
      <c r="L246" t="str">
        <f>VLOOKUP(K246,'LOOKUP INTERTIES 2023-11-08'!$B$2:$G$206,6,FALSE)</f>
        <v>Railbelt</v>
      </c>
      <c r="M246" t="s">
        <v>1212</v>
      </c>
      <c r="N246" t="s">
        <v>1203</v>
      </c>
      <c r="O246" s="10" t="s">
        <v>1204</v>
      </c>
      <c r="P246" s="10">
        <v>2021</v>
      </c>
      <c r="Q246" s="10" t="s">
        <v>1458</v>
      </c>
      <c r="R246" t="s">
        <v>1205</v>
      </c>
      <c r="S246">
        <v>1.2</v>
      </c>
      <c r="U246">
        <v>0.9</v>
      </c>
      <c r="V246">
        <v>1.2</v>
      </c>
      <c r="W246">
        <v>1.2</v>
      </c>
      <c r="X246">
        <v>0.1</v>
      </c>
      <c r="Y246" t="s">
        <v>1207</v>
      </c>
      <c r="Z246" t="s">
        <v>390</v>
      </c>
      <c r="AA246" t="s">
        <v>390</v>
      </c>
      <c r="AB246" t="s">
        <v>371</v>
      </c>
      <c r="AC246" t="s">
        <v>1206</v>
      </c>
      <c r="AD246">
        <v>12</v>
      </c>
      <c r="AE246">
        <v>2004</v>
      </c>
      <c r="AF246" t="s">
        <v>390</v>
      </c>
      <c r="AG246" t="s">
        <v>390</v>
      </c>
      <c r="AH246" t="s">
        <v>1207</v>
      </c>
      <c r="AI246" t="s">
        <v>353</v>
      </c>
      <c r="AJ246">
        <v>1</v>
      </c>
      <c r="AK246" t="s">
        <v>355</v>
      </c>
      <c r="AL246" t="s">
        <v>354</v>
      </c>
      <c r="AM246" t="s">
        <v>354</v>
      </c>
      <c r="AN246" t="s">
        <v>354</v>
      </c>
      <c r="AO246" t="s">
        <v>390</v>
      </c>
      <c r="AP246" t="s">
        <v>1209</v>
      </c>
      <c r="AQ246" t="s">
        <v>1207</v>
      </c>
      <c r="AR246" t="s">
        <v>1207</v>
      </c>
      <c r="AS246" t="s">
        <v>354</v>
      </c>
    </row>
    <row r="247" spans="1:45" hidden="1" x14ac:dyDescent="0.25">
      <c r="A247" t="s">
        <v>1013</v>
      </c>
      <c r="B247" t="s">
        <v>193</v>
      </c>
      <c r="C247" t="s">
        <v>469</v>
      </c>
      <c r="D247">
        <v>19558</v>
      </c>
      <c r="E247" t="s">
        <v>188</v>
      </c>
      <c r="F247">
        <v>6283</v>
      </c>
      <c r="I247">
        <v>32</v>
      </c>
      <c r="J247" t="s">
        <v>361</v>
      </c>
      <c r="K247" t="s">
        <v>362</v>
      </c>
      <c r="L247" t="str">
        <f>VLOOKUP(K247,'LOOKUP INTERTIES 2023-11-08'!$B$2:$G$206,6,FALSE)</f>
        <v>Railbelt</v>
      </c>
      <c r="M247" t="s">
        <v>1225</v>
      </c>
      <c r="N247" t="s">
        <v>1203</v>
      </c>
      <c r="O247" s="10" t="s">
        <v>1204</v>
      </c>
      <c r="P247" s="10">
        <v>2021</v>
      </c>
      <c r="Q247" s="10" t="s">
        <v>1458</v>
      </c>
      <c r="R247" t="s">
        <v>1205</v>
      </c>
      <c r="S247">
        <v>1</v>
      </c>
      <c r="U247">
        <v>0.8</v>
      </c>
      <c r="V247">
        <v>1</v>
      </c>
      <c r="W247">
        <v>1</v>
      </c>
      <c r="X247">
        <v>0.1</v>
      </c>
      <c r="Y247" t="s">
        <v>1207</v>
      </c>
      <c r="Z247" t="s">
        <v>390</v>
      </c>
      <c r="AA247" t="s">
        <v>390</v>
      </c>
      <c r="AB247" t="s">
        <v>371</v>
      </c>
      <c r="AC247" t="s">
        <v>1206</v>
      </c>
      <c r="AD247">
        <v>10</v>
      </c>
      <c r="AE247">
        <v>2017</v>
      </c>
      <c r="AF247" t="s">
        <v>390</v>
      </c>
      <c r="AG247" t="s">
        <v>390</v>
      </c>
      <c r="AH247" t="s">
        <v>1207</v>
      </c>
      <c r="AI247" t="s">
        <v>353</v>
      </c>
      <c r="AJ247">
        <v>1</v>
      </c>
      <c r="AK247" t="s">
        <v>355</v>
      </c>
      <c r="AL247" t="s">
        <v>354</v>
      </c>
      <c r="AM247" t="s">
        <v>354</v>
      </c>
      <c r="AN247" t="s">
        <v>354</v>
      </c>
      <c r="AO247" t="s">
        <v>390</v>
      </c>
      <c r="AP247" t="s">
        <v>1209</v>
      </c>
      <c r="AQ247" t="s">
        <v>1207</v>
      </c>
      <c r="AR247" t="s">
        <v>1207</v>
      </c>
      <c r="AS247" t="s">
        <v>354</v>
      </c>
    </row>
    <row r="248" spans="1:45" hidden="1" x14ac:dyDescent="0.25">
      <c r="A248" t="s">
        <v>1013</v>
      </c>
      <c r="B248" t="s">
        <v>193</v>
      </c>
      <c r="C248" t="s">
        <v>469</v>
      </c>
      <c r="D248">
        <v>19558</v>
      </c>
      <c r="E248" t="s">
        <v>188</v>
      </c>
      <c r="F248">
        <v>6283</v>
      </c>
      <c r="I248">
        <v>32</v>
      </c>
      <c r="J248" t="s">
        <v>361</v>
      </c>
      <c r="K248" t="s">
        <v>362</v>
      </c>
      <c r="L248" t="str">
        <f>VLOOKUP(K248,'LOOKUP INTERTIES 2023-11-08'!$B$2:$G$206,6,FALSE)</f>
        <v>Railbelt</v>
      </c>
      <c r="M248" t="s">
        <v>1202</v>
      </c>
      <c r="N248" t="s">
        <v>1203</v>
      </c>
      <c r="O248" s="10" t="s">
        <v>1204</v>
      </c>
      <c r="P248" s="10">
        <v>2021</v>
      </c>
      <c r="Q248" s="10" t="s">
        <v>1458</v>
      </c>
      <c r="R248" t="s">
        <v>1205</v>
      </c>
      <c r="S248">
        <v>0.3</v>
      </c>
      <c r="U248" t="s">
        <v>390</v>
      </c>
      <c r="V248">
        <v>0.3</v>
      </c>
      <c r="W248">
        <v>0.3</v>
      </c>
      <c r="X248" t="s">
        <v>390</v>
      </c>
      <c r="Y248" t="s">
        <v>354</v>
      </c>
      <c r="Z248" t="s">
        <v>390</v>
      </c>
      <c r="AA248" t="s">
        <v>390</v>
      </c>
      <c r="AB248" t="s">
        <v>1411</v>
      </c>
      <c r="AC248" t="s">
        <v>1206</v>
      </c>
      <c r="AD248">
        <v>8</v>
      </c>
      <c r="AE248">
        <v>1964</v>
      </c>
      <c r="AF248">
        <v>9</v>
      </c>
      <c r="AG248">
        <v>2003</v>
      </c>
      <c r="AH248" t="s">
        <v>1207</v>
      </c>
      <c r="AI248" t="s">
        <v>353</v>
      </c>
      <c r="AJ248">
        <v>1</v>
      </c>
      <c r="AK248" t="s">
        <v>355</v>
      </c>
      <c r="AL248" t="s">
        <v>354</v>
      </c>
      <c r="AM248" t="s">
        <v>354</v>
      </c>
      <c r="AN248" t="s">
        <v>354</v>
      </c>
      <c r="AO248" t="s">
        <v>390</v>
      </c>
      <c r="AP248" t="s">
        <v>1209</v>
      </c>
      <c r="AQ248" t="s">
        <v>1207</v>
      </c>
      <c r="AR248" t="s">
        <v>1207</v>
      </c>
      <c r="AS248" t="s">
        <v>1207</v>
      </c>
    </row>
    <row r="249" spans="1:45" hidden="1" x14ac:dyDescent="0.25">
      <c r="A249" t="s">
        <v>1013</v>
      </c>
      <c r="B249" t="s">
        <v>193</v>
      </c>
      <c r="C249" t="s">
        <v>469</v>
      </c>
      <c r="D249">
        <v>19558</v>
      </c>
      <c r="E249" t="s">
        <v>188</v>
      </c>
      <c r="F249">
        <v>6283</v>
      </c>
      <c r="I249">
        <v>32</v>
      </c>
      <c r="J249" t="s">
        <v>361</v>
      </c>
      <c r="K249" t="s">
        <v>362</v>
      </c>
      <c r="L249" t="str">
        <f>VLOOKUP(K249,'LOOKUP INTERTIES 2023-11-08'!$B$2:$G$206,6,FALSE)</f>
        <v>Railbelt</v>
      </c>
      <c r="M249" t="s">
        <v>1210</v>
      </c>
      <c r="N249" t="s">
        <v>1203</v>
      </c>
      <c r="O249" s="10" t="s">
        <v>1204</v>
      </c>
      <c r="P249" s="10">
        <v>2021</v>
      </c>
      <c r="Q249" s="10" t="s">
        <v>1458</v>
      </c>
      <c r="R249" t="s">
        <v>1205</v>
      </c>
      <c r="S249">
        <v>0.6</v>
      </c>
      <c r="U249" t="s">
        <v>390</v>
      </c>
      <c r="V249">
        <v>0.6</v>
      </c>
      <c r="W249">
        <v>0.6</v>
      </c>
      <c r="X249" t="s">
        <v>390</v>
      </c>
      <c r="Y249" t="s">
        <v>354</v>
      </c>
      <c r="Z249" t="s">
        <v>390</v>
      </c>
      <c r="AA249" t="s">
        <v>390</v>
      </c>
      <c r="AB249" t="s">
        <v>1411</v>
      </c>
      <c r="AC249" t="s">
        <v>1206</v>
      </c>
      <c r="AD249">
        <v>8</v>
      </c>
      <c r="AE249">
        <v>1964</v>
      </c>
      <c r="AF249">
        <v>9</v>
      </c>
      <c r="AG249">
        <v>2003</v>
      </c>
      <c r="AH249" t="s">
        <v>1207</v>
      </c>
      <c r="AI249" t="s">
        <v>353</v>
      </c>
      <c r="AJ249">
        <v>1</v>
      </c>
      <c r="AK249" t="s">
        <v>355</v>
      </c>
      <c r="AL249" t="s">
        <v>354</v>
      </c>
      <c r="AM249" t="s">
        <v>354</v>
      </c>
      <c r="AN249" t="s">
        <v>354</v>
      </c>
      <c r="AO249" t="s">
        <v>390</v>
      </c>
      <c r="AP249" t="s">
        <v>1209</v>
      </c>
      <c r="AQ249" t="s">
        <v>1207</v>
      </c>
      <c r="AR249" t="s">
        <v>1207</v>
      </c>
      <c r="AS249" t="s">
        <v>1207</v>
      </c>
    </row>
    <row r="250" spans="1:45" hidden="1" x14ac:dyDescent="0.25">
      <c r="A250" t="s">
        <v>1013</v>
      </c>
      <c r="B250" t="s">
        <v>193</v>
      </c>
      <c r="C250" t="s">
        <v>469</v>
      </c>
      <c r="D250">
        <v>19558</v>
      </c>
      <c r="E250" t="s">
        <v>188</v>
      </c>
      <c r="F250">
        <v>6283</v>
      </c>
      <c r="I250">
        <v>32</v>
      </c>
      <c r="J250" t="s">
        <v>361</v>
      </c>
      <c r="K250" t="s">
        <v>362</v>
      </c>
      <c r="L250" t="str">
        <f>VLOOKUP(K250,'LOOKUP INTERTIES 2023-11-08'!$B$2:$G$206,6,FALSE)</f>
        <v>Railbelt</v>
      </c>
      <c r="M250" t="s">
        <v>1211</v>
      </c>
      <c r="N250" t="s">
        <v>1203</v>
      </c>
      <c r="O250" s="10" t="s">
        <v>1204</v>
      </c>
      <c r="P250" s="10">
        <v>2021</v>
      </c>
      <c r="Q250" s="10" t="s">
        <v>1458</v>
      </c>
      <c r="R250" t="s">
        <v>1205</v>
      </c>
      <c r="S250">
        <v>0.6</v>
      </c>
      <c r="U250" t="s">
        <v>390</v>
      </c>
      <c r="V250">
        <v>0.6</v>
      </c>
      <c r="W250">
        <v>0.6</v>
      </c>
      <c r="X250" t="s">
        <v>390</v>
      </c>
      <c r="Y250" t="s">
        <v>354</v>
      </c>
      <c r="Z250" t="s">
        <v>390</v>
      </c>
      <c r="AA250" t="s">
        <v>390</v>
      </c>
      <c r="AB250" t="s">
        <v>1411</v>
      </c>
      <c r="AC250" t="s">
        <v>1206</v>
      </c>
      <c r="AD250">
        <v>8</v>
      </c>
      <c r="AE250">
        <v>1970</v>
      </c>
      <c r="AF250">
        <v>9</v>
      </c>
      <c r="AG250">
        <v>2003</v>
      </c>
      <c r="AH250" t="s">
        <v>1207</v>
      </c>
      <c r="AI250" t="s">
        <v>353</v>
      </c>
      <c r="AJ250">
        <v>1</v>
      </c>
      <c r="AK250" t="s">
        <v>355</v>
      </c>
      <c r="AL250" t="s">
        <v>354</v>
      </c>
      <c r="AM250" t="s">
        <v>354</v>
      </c>
      <c r="AN250" t="s">
        <v>354</v>
      </c>
      <c r="AO250" t="s">
        <v>390</v>
      </c>
      <c r="AP250" t="s">
        <v>1209</v>
      </c>
      <c r="AQ250" t="s">
        <v>1207</v>
      </c>
      <c r="AR250" t="s">
        <v>1207</v>
      </c>
      <c r="AS250" t="s">
        <v>1207</v>
      </c>
    </row>
    <row r="251" spans="1:45" hidden="1" x14ac:dyDescent="0.25">
      <c r="A251" t="s">
        <v>1013</v>
      </c>
      <c r="B251" t="s">
        <v>193</v>
      </c>
      <c r="C251" t="s">
        <v>469</v>
      </c>
      <c r="D251">
        <v>19558</v>
      </c>
      <c r="E251" t="s">
        <v>188</v>
      </c>
      <c r="F251">
        <v>6283</v>
      </c>
      <c r="I251">
        <v>32</v>
      </c>
      <c r="J251" t="s">
        <v>361</v>
      </c>
      <c r="K251" t="s">
        <v>362</v>
      </c>
      <c r="L251" t="str">
        <f>VLOOKUP(K251,'LOOKUP INTERTIES 2023-11-08'!$B$2:$G$206,6,FALSE)</f>
        <v>Railbelt</v>
      </c>
      <c r="M251" t="s">
        <v>1232</v>
      </c>
      <c r="N251" t="s">
        <v>1203</v>
      </c>
      <c r="O251" s="10" t="s">
        <v>1204</v>
      </c>
      <c r="P251" s="10">
        <v>2021</v>
      </c>
      <c r="Q251" s="10" t="s">
        <v>1458</v>
      </c>
      <c r="R251" t="s">
        <v>1205</v>
      </c>
      <c r="S251">
        <v>0.6</v>
      </c>
      <c r="U251" t="s">
        <v>390</v>
      </c>
      <c r="V251">
        <v>0.6</v>
      </c>
      <c r="W251">
        <v>0.6</v>
      </c>
      <c r="X251" t="s">
        <v>390</v>
      </c>
      <c r="Y251" t="s">
        <v>1207</v>
      </c>
      <c r="Z251" t="s">
        <v>390</v>
      </c>
      <c r="AA251" t="s">
        <v>390</v>
      </c>
      <c r="AB251" t="s">
        <v>1411</v>
      </c>
      <c r="AC251" t="s">
        <v>1206</v>
      </c>
      <c r="AD251">
        <v>8</v>
      </c>
      <c r="AE251">
        <v>1979</v>
      </c>
      <c r="AF251">
        <v>9</v>
      </c>
      <c r="AG251">
        <v>2003</v>
      </c>
      <c r="AH251" t="s">
        <v>1207</v>
      </c>
      <c r="AI251" t="s">
        <v>353</v>
      </c>
      <c r="AJ251">
        <v>1</v>
      </c>
      <c r="AK251" t="s">
        <v>355</v>
      </c>
      <c r="AL251" t="s">
        <v>354</v>
      </c>
      <c r="AM251" t="s">
        <v>354</v>
      </c>
      <c r="AN251" t="s">
        <v>354</v>
      </c>
      <c r="AO251" t="s">
        <v>390</v>
      </c>
      <c r="AP251" t="s">
        <v>354</v>
      </c>
      <c r="AQ251" t="s">
        <v>1207</v>
      </c>
      <c r="AR251" t="s">
        <v>1207</v>
      </c>
      <c r="AS251" t="s">
        <v>1207</v>
      </c>
    </row>
    <row r="252" spans="1:45" hidden="1" x14ac:dyDescent="0.25">
      <c r="A252" t="s">
        <v>1013</v>
      </c>
      <c r="B252" t="s">
        <v>193</v>
      </c>
      <c r="C252" t="s">
        <v>469</v>
      </c>
      <c r="D252">
        <v>19558</v>
      </c>
      <c r="E252" t="s">
        <v>188</v>
      </c>
      <c r="F252">
        <v>6283</v>
      </c>
      <c r="I252">
        <v>32</v>
      </c>
      <c r="J252" t="s">
        <v>361</v>
      </c>
      <c r="K252" t="s">
        <v>362</v>
      </c>
      <c r="L252" t="str">
        <f>VLOOKUP(K252,'LOOKUP INTERTIES 2023-11-08'!$B$2:$G$206,6,FALSE)</f>
        <v>Railbelt</v>
      </c>
      <c r="M252" t="s">
        <v>1217</v>
      </c>
      <c r="N252" t="s">
        <v>1203</v>
      </c>
      <c r="O252" s="10" t="s">
        <v>1204</v>
      </c>
      <c r="P252" s="10">
        <v>2021</v>
      </c>
      <c r="Q252" s="10" t="s">
        <v>1458</v>
      </c>
      <c r="R252" t="s">
        <v>1205</v>
      </c>
      <c r="S252">
        <v>1.2</v>
      </c>
      <c r="U252">
        <v>0.9</v>
      </c>
      <c r="V252">
        <v>1.2</v>
      </c>
      <c r="W252">
        <v>1.2</v>
      </c>
      <c r="X252">
        <v>0.1</v>
      </c>
      <c r="Y252" t="s">
        <v>354</v>
      </c>
      <c r="Z252" t="s">
        <v>390</v>
      </c>
      <c r="AA252" t="s">
        <v>390</v>
      </c>
      <c r="AB252" t="s">
        <v>1411</v>
      </c>
      <c r="AC252" t="s">
        <v>1206</v>
      </c>
      <c r="AD252">
        <v>12</v>
      </c>
      <c r="AE252">
        <v>2004</v>
      </c>
      <c r="AF252">
        <v>9</v>
      </c>
      <c r="AG252">
        <v>2017</v>
      </c>
      <c r="AH252" t="s">
        <v>1207</v>
      </c>
      <c r="AI252" t="s">
        <v>353</v>
      </c>
      <c r="AJ252">
        <v>1</v>
      </c>
      <c r="AK252" t="s">
        <v>355</v>
      </c>
      <c r="AL252" t="s">
        <v>354</v>
      </c>
      <c r="AM252" t="s">
        <v>354</v>
      </c>
      <c r="AN252" t="s">
        <v>354</v>
      </c>
      <c r="AO252" t="s">
        <v>390</v>
      </c>
      <c r="AP252" t="s">
        <v>1209</v>
      </c>
      <c r="AQ252" t="s">
        <v>1207</v>
      </c>
      <c r="AR252" t="s">
        <v>1207</v>
      </c>
      <c r="AS252" t="s">
        <v>1207</v>
      </c>
    </row>
    <row r="253" spans="1:45" hidden="1" x14ac:dyDescent="0.25">
      <c r="A253" t="s">
        <v>1037</v>
      </c>
      <c r="B253" t="s">
        <v>1038</v>
      </c>
      <c r="C253" t="s">
        <v>1617</v>
      </c>
      <c r="D253">
        <v>288</v>
      </c>
      <c r="E253" t="s">
        <v>1039</v>
      </c>
      <c r="F253">
        <v>4252</v>
      </c>
      <c r="I253">
        <v>345</v>
      </c>
      <c r="J253" t="s">
        <v>361</v>
      </c>
      <c r="K253" t="s">
        <v>362</v>
      </c>
      <c r="L253" t="str">
        <f>VLOOKUP(K253,'LOOKUP INTERTIES 2023-11-08'!$B$2:$G$206,6,FALSE)</f>
        <v>Railbelt</v>
      </c>
      <c r="M253" t="s">
        <v>1211</v>
      </c>
      <c r="N253" t="s">
        <v>456</v>
      </c>
      <c r="O253" s="10" t="s">
        <v>1301</v>
      </c>
      <c r="P253" s="10">
        <v>2020</v>
      </c>
      <c r="Q253" s="10" t="s">
        <v>1618</v>
      </c>
      <c r="R253" t="s">
        <v>1205</v>
      </c>
      <c r="S253">
        <v>46.5</v>
      </c>
      <c r="U253" t="s">
        <v>390</v>
      </c>
      <c r="V253">
        <v>46.5</v>
      </c>
      <c r="W253">
        <v>46.5</v>
      </c>
      <c r="AB253" t="s">
        <v>371</v>
      </c>
      <c r="AC253" t="s">
        <v>1206</v>
      </c>
      <c r="AD253">
        <v>9</v>
      </c>
      <c r="AE253">
        <v>2021</v>
      </c>
      <c r="AH253" t="s">
        <v>1207</v>
      </c>
      <c r="AI253" t="s">
        <v>353</v>
      </c>
      <c r="AJ253">
        <v>1</v>
      </c>
      <c r="AK253" t="s">
        <v>457</v>
      </c>
      <c r="AL253" t="s">
        <v>354</v>
      </c>
      <c r="AO253" t="s">
        <v>354</v>
      </c>
      <c r="AP253" t="s">
        <v>354</v>
      </c>
    </row>
    <row r="254" spans="1:45" hidden="1" x14ac:dyDescent="0.25">
      <c r="A254" t="s">
        <v>1037</v>
      </c>
      <c r="B254" t="s">
        <v>1038</v>
      </c>
      <c r="C254" t="s">
        <v>1617</v>
      </c>
      <c r="D254">
        <v>288</v>
      </c>
      <c r="E254" t="s">
        <v>1039</v>
      </c>
      <c r="F254">
        <v>4252</v>
      </c>
      <c r="I254">
        <v>345</v>
      </c>
      <c r="J254" t="s">
        <v>361</v>
      </c>
      <c r="K254" t="s">
        <v>362</v>
      </c>
      <c r="L254" t="str">
        <f>VLOOKUP(K254,'LOOKUP INTERTIES 2023-11-08'!$B$2:$G$206,6,FALSE)</f>
        <v>Railbelt</v>
      </c>
      <c r="M254" t="s">
        <v>1202</v>
      </c>
      <c r="N254" t="s">
        <v>1243</v>
      </c>
      <c r="O254" s="10" t="s">
        <v>1224</v>
      </c>
      <c r="P254" s="10">
        <v>2021</v>
      </c>
      <c r="Q254" s="10" t="s">
        <v>1458</v>
      </c>
      <c r="R254" t="s">
        <v>1205</v>
      </c>
      <c r="S254">
        <v>50</v>
      </c>
      <c r="U254">
        <v>0.95</v>
      </c>
      <c r="V254">
        <v>44</v>
      </c>
      <c r="W254">
        <v>49</v>
      </c>
      <c r="X254">
        <v>5</v>
      </c>
      <c r="Y254" t="s">
        <v>1207</v>
      </c>
      <c r="Z254" t="s">
        <v>390</v>
      </c>
      <c r="AA254" t="s">
        <v>390</v>
      </c>
      <c r="AB254" t="s">
        <v>371</v>
      </c>
      <c r="AC254" t="s">
        <v>1206</v>
      </c>
      <c r="AD254">
        <v>4</v>
      </c>
      <c r="AE254">
        <v>2014</v>
      </c>
      <c r="AF254" t="s">
        <v>390</v>
      </c>
      <c r="AG254" t="s">
        <v>390</v>
      </c>
      <c r="AH254" t="s">
        <v>1207</v>
      </c>
      <c r="AI254" t="s">
        <v>353</v>
      </c>
      <c r="AJ254">
        <v>1</v>
      </c>
      <c r="AK254" t="s">
        <v>365</v>
      </c>
      <c r="AL254" t="s">
        <v>354</v>
      </c>
      <c r="AM254" t="s">
        <v>365</v>
      </c>
      <c r="AN254" t="s">
        <v>354</v>
      </c>
      <c r="AO254" t="s">
        <v>390</v>
      </c>
      <c r="AP254" t="s">
        <v>1209</v>
      </c>
      <c r="AQ254" t="s">
        <v>1207</v>
      </c>
      <c r="AR254" t="s">
        <v>1207</v>
      </c>
      <c r="AS254" t="s">
        <v>1207</v>
      </c>
    </row>
    <row r="255" spans="1:45" hidden="1" x14ac:dyDescent="0.25">
      <c r="A255" t="s">
        <v>1037</v>
      </c>
      <c r="B255" t="s">
        <v>1038</v>
      </c>
      <c r="C255" t="s">
        <v>1617</v>
      </c>
      <c r="D255">
        <v>288</v>
      </c>
      <c r="E255" t="s">
        <v>1039</v>
      </c>
      <c r="F255">
        <v>4252</v>
      </c>
      <c r="I255">
        <v>345</v>
      </c>
      <c r="J255" t="s">
        <v>361</v>
      </c>
      <c r="K255" t="s">
        <v>362</v>
      </c>
      <c r="L255" t="str">
        <f>VLOOKUP(K255,'LOOKUP INTERTIES 2023-11-08'!$B$2:$G$206,6,FALSE)</f>
        <v>Railbelt</v>
      </c>
      <c r="M255" t="s">
        <v>1210</v>
      </c>
      <c r="N255" t="s">
        <v>1243</v>
      </c>
      <c r="O255" s="10" t="s">
        <v>1224</v>
      </c>
      <c r="P255" s="10">
        <v>2021</v>
      </c>
      <c r="Q255" s="10" t="s">
        <v>1458</v>
      </c>
      <c r="R255" t="s">
        <v>1205</v>
      </c>
      <c r="S255">
        <v>50</v>
      </c>
      <c r="U255" t="s">
        <v>390</v>
      </c>
      <c r="V255">
        <v>44</v>
      </c>
      <c r="W255">
        <v>49</v>
      </c>
      <c r="X255" t="s">
        <v>390</v>
      </c>
      <c r="Y255" t="s">
        <v>354</v>
      </c>
      <c r="Z255" t="s">
        <v>390</v>
      </c>
      <c r="AA255" t="s">
        <v>390</v>
      </c>
      <c r="AB255" t="s">
        <v>1414</v>
      </c>
      <c r="AC255" t="s">
        <v>1206</v>
      </c>
      <c r="AD255" t="s">
        <v>390</v>
      </c>
      <c r="AE255" t="s">
        <v>390</v>
      </c>
      <c r="AF255" t="s">
        <v>390</v>
      </c>
      <c r="AG255" t="s">
        <v>390</v>
      </c>
      <c r="AH255" t="s">
        <v>1207</v>
      </c>
      <c r="AI255" t="s">
        <v>353</v>
      </c>
      <c r="AJ255">
        <v>1</v>
      </c>
      <c r="AK255" t="s">
        <v>365</v>
      </c>
      <c r="AL255" t="s">
        <v>354</v>
      </c>
      <c r="AM255" t="s">
        <v>354</v>
      </c>
      <c r="AN255" t="s">
        <v>354</v>
      </c>
      <c r="AO255" t="s">
        <v>390</v>
      </c>
      <c r="AP255" t="s">
        <v>354</v>
      </c>
      <c r="AQ255" t="s">
        <v>1207</v>
      </c>
      <c r="AR255" t="s">
        <v>1207</v>
      </c>
      <c r="AS255" t="s">
        <v>1207</v>
      </c>
    </row>
    <row r="256" spans="1:45" hidden="1" x14ac:dyDescent="0.25">
      <c r="A256" t="s">
        <v>668</v>
      </c>
      <c r="B256" t="s">
        <v>669</v>
      </c>
      <c r="C256" t="s">
        <v>394</v>
      </c>
      <c r="D256">
        <v>219</v>
      </c>
      <c r="E256" t="s">
        <v>29</v>
      </c>
      <c r="F256">
        <v>7751</v>
      </c>
      <c r="I256">
        <v>2</v>
      </c>
      <c r="J256" t="s">
        <v>546</v>
      </c>
      <c r="K256" t="s">
        <v>547</v>
      </c>
      <c r="L256" t="str">
        <f>VLOOKUP(K256,'LOOKUP INTERTIES 2023-11-08'!$B$2:$G$206,6,FALSE)</f>
        <v>Southeast</v>
      </c>
      <c r="M256" t="s">
        <v>1202</v>
      </c>
      <c r="N256" t="s">
        <v>1215</v>
      </c>
      <c r="O256" s="10" t="s">
        <v>1216</v>
      </c>
      <c r="P256" s="10">
        <v>2021</v>
      </c>
      <c r="Q256" s="10" t="s">
        <v>1458</v>
      </c>
      <c r="R256" t="s">
        <v>1205</v>
      </c>
      <c r="S256">
        <v>4</v>
      </c>
      <c r="U256">
        <v>0.8</v>
      </c>
      <c r="V256">
        <v>4</v>
      </c>
      <c r="W256">
        <v>4</v>
      </c>
      <c r="X256">
        <v>1.6</v>
      </c>
      <c r="Y256" t="s">
        <v>1207</v>
      </c>
      <c r="Z256" t="s">
        <v>390</v>
      </c>
      <c r="AA256" t="s">
        <v>390</v>
      </c>
      <c r="AB256" t="s">
        <v>371</v>
      </c>
      <c r="AC256" t="s">
        <v>1206</v>
      </c>
      <c r="AD256">
        <v>12</v>
      </c>
      <c r="AE256">
        <v>1997</v>
      </c>
      <c r="AF256" t="s">
        <v>390</v>
      </c>
      <c r="AG256" t="s">
        <v>390</v>
      </c>
      <c r="AH256" t="s">
        <v>1207</v>
      </c>
      <c r="AI256" t="s">
        <v>353</v>
      </c>
      <c r="AJ256">
        <v>1</v>
      </c>
      <c r="AK256" t="s">
        <v>385</v>
      </c>
      <c r="AL256" t="s">
        <v>354</v>
      </c>
      <c r="AM256" t="s">
        <v>354</v>
      </c>
      <c r="AN256" t="s">
        <v>354</v>
      </c>
      <c r="AO256" t="s">
        <v>390</v>
      </c>
      <c r="AP256" t="s">
        <v>1218</v>
      </c>
      <c r="AQ256" t="s">
        <v>354</v>
      </c>
      <c r="AR256" t="s">
        <v>354</v>
      </c>
      <c r="AS256" t="s">
        <v>354</v>
      </c>
    </row>
    <row r="257" spans="1:48" hidden="1" x14ac:dyDescent="0.25">
      <c r="A257" t="s">
        <v>704</v>
      </c>
      <c r="B257" t="s">
        <v>195</v>
      </c>
      <c r="C257" t="s">
        <v>705</v>
      </c>
      <c r="E257" t="s">
        <v>194</v>
      </c>
      <c r="H257">
        <v>332030</v>
      </c>
      <c r="I257">
        <v>332</v>
      </c>
      <c r="J257" t="s">
        <v>706</v>
      </c>
      <c r="K257" t="s">
        <v>707</v>
      </c>
      <c r="L257" t="str">
        <f>VLOOKUP(K257,'LOOKUP INTERTIES 2023-11-08'!$B$2:$G$206,6,FALSE)</f>
        <v>Yukon-Koyukuk/Upper Tanana</v>
      </c>
      <c r="N257" t="s">
        <v>456</v>
      </c>
      <c r="O257" s="10" t="s">
        <v>1301</v>
      </c>
      <c r="Q257" s="10" t="s">
        <v>1605</v>
      </c>
      <c r="S257">
        <v>0.25</v>
      </c>
      <c r="T257">
        <v>0.33700000000000002</v>
      </c>
      <c r="AB257" t="s">
        <v>371</v>
      </c>
      <c r="AD257">
        <v>9</v>
      </c>
      <c r="AE257">
        <v>2021</v>
      </c>
      <c r="AK257" t="s">
        <v>457</v>
      </c>
    </row>
    <row r="258" spans="1:48" hidden="1" x14ac:dyDescent="0.25">
      <c r="A258" t="s">
        <v>704</v>
      </c>
      <c r="B258" t="s">
        <v>195</v>
      </c>
      <c r="C258" t="s">
        <v>705</v>
      </c>
      <c r="E258" t="s">
        <v>194</v>
      </c>
      <c r="H258">
        <v>332030</v>
      </c>
      <c r="I258">
        <v>332</v>
      </c>
      <c r="J258" t="s">
        <v>706</v>
      </c>
      <c r="K258" t="s">
        <v>707</v>
      </c>
      <c r="L258" t="str">
        <f>VLOOKUP(K258,'LOOKUP INTERTIES 2023-11-08'!$B$2:$G$206,6,FALSE)</f>
        <v>Yukon-Koyukuk/Upper Tanana</v>
      </c>
      <c r="M258">
        <v>3</v>
      </c>
      <c r="N258" t="s">
        <v>352</v>
      </c>
      <c r="O258" s="10" t="s">
        <v>1204</v>
      </c>
      <c r="P258" s="10">
        <v>2021</v>
      </c>
      <c r="Q258" s="10" t="s">
        <v>1461</v>
      </c>
      <c r="S258">
        <v>3.6999999999999998E-2</v>
      </c>
      <c r="AB258" t="s">
        <v>364</v>
      </c>
      <c r="AI258" t="s">
        <v>353</v>
      </c>
      <c r="AK258" t="s">
        <v>355</v>
      </c>
      <c r="AU258" t="s">
        <v>1462</v>
      </c>
      <c r="AV258" t="s">
        <v>1606</v>
      </c>
    </row>
    <row r="259" spans="1:48" hidden="1" x14ac:dyDescent="0.25">
      <c r="A259" t="s">
        <v>704</v>
      </c>
      <c r="B259" t="s">
        <v>195</v>
      </c>
      <c r="C259" t="s">
        <v>705</v>
      </c>
      <c r="E259" t="s">
        <v>194</v>
      </c>
      <c r="H259">
        <v>332030</v>
      </c>
      <c r="I259">
        <v>332</v>
      </c>
      <c r="J259" t="s">
        <v>706</v>
      </c>
      <c r="K259" t="s">
        <v>707</v>
      </c>
      <c r="L259" t="str">
        <f>VLOOKUP(K259,'LOOKUP INTERTIES 2023-11-08'!$B$2:$G$206,6,FALSE)</f>
        <v>Yukon-Koyukuk/Upper Tanana</v>
      </c>
      <c r="M259">
        <v>2</v>
      </c>
      <c r="N259" t="s">
        <v>352</v>
      </c>
      <c r="O259" s="10" t="s">
        <v>1204</v>
      </c>
      <c r="P259" s="10">
        <v>2021</v>
      </c>
      <c r="Q259" s="10" t="s">
        <v>1461</v>
      </c>
      <c r="S259">
        <v>7.8E-2</v>
      </c>
      <c r="AB259" t="s">
        <v>371</v>
      </c>
      <c r="AD259">
        <v>6</v>
      </c>
      <c r="AE259">
        <v>2016</v>
      </c>
      <c r="AI259" t="s">
        <v>353</v>
      </c>
      <c r="AK259" t="s">
        <v>355</v>
      </c>
      <c r="AU259" t="s">
        <v>1480</v>
      </c>
      <c r="AV259" t="s">
        <v>1582</v>
      </c>
    </row>
    <row r="260" spans="1:48" hidden="1" x14ac:dyDescent="0.25">
      <c r="A260" t="s">
        <v>704</v>
      </c>
      <c r="B260" t="s">
        <v>195</v>
      </c>
      <c r="C260" t="s">
        <v>705</v>
      </c>
      <c r="E260" t="s">
        <v>194</v>
      </c>
      <c r="H260">
        <v>332030</v>
      </c>
      <c r="I260">
        <v>332</v>
      </c>
      <c r="J260" t="s">
        <v>706</v>
      </c>
      <c r="K260" t="s">
        <v>707</v>
      </c>
      <c r="L260" t="str">
        <f>VLOOKUP(K260,'LOOKUP INTERTIES 2023-11-08'!$B$2:$G$206,6,FALSE)</f>
        <v>Yukon-Koyukuk/Upper Tanana</v>
      </c>
      <c r="M260">
        <v>1</v>
      </c>
      <c r="N260" t="s">
        <v>352</v>
      </c>
      <c r="O260" s="10" t="s">
        <v>1204</v>
      </c>
      <c r="P260" s="10">
        <v>2021</v>
      </c>
      <c r="Q260" s="10" t="s">
        <v>1461</v>
      </c>
      <c r="S260">
        <v>7.8E-2</v>
      </c>
      <c r="AB260" t="s">
        <v>371</v>
      </c>
      <c r="AD260">
        <v>6</v>
      </c>
      <c r="AE260">
        <v>2018</v>
      </c>
      <c r="AI260" t="s">
        <v>353</v>
      </c>
      <c r="AK260" t="s">
        <v>355</v>
      </c>
      <c r="AU260" t="s">
        <v>1480</v>
      </c>
      <c r="AV260" t="s">
        <v>1582</v>
      </c>
    </row>
    <row r="261" spans="1:48" hidden="1" x14ac:dyDescent="0.25">
      <c r="A261" t="s">
        <v>704</v>
      </c>
      <c r="B261" t="s">
        <v>195</v>
      </c>
      <c r="C261" t="s">
        <v>705</v>
      </c>
      <c r="E261" t="s">
        <v>194</v>
      </c>
      <c r="H261">
        <v>332030</v>
      </c>
      <c r="I261">
        <v>332</v>
      </c>
      <c r="J261" t="s">
        <v>706</v>
      </c>
      <c r="K261" t="s">
        <v>707</v>
      </c>
      <c r="L261" t="str">
        <f>VLOOKUP(K261,'LOOKUP INTERTIES 2023-11-08'!$B$2:$G$206,6,FALSE)</f>
        <v>Yukon-Koyukuk/Upper Tanana</v>
      </c>
      <c r="M261">
        <v>4</v>
      </c>
      <c r="N261" t="s">
        <v>352</v>
      </c>
      <c r="O261" s="10" t="s">
        <v>1204</v>
      </c>
      <c r="P261" s="10">
        <v>2021</v>
      </c>
      <c r="Q261" s="10" t="s">
        <v>1461</v>
      </c>
      <c r="S261">
        <v>0.185</v>
      </c>
      <c r="AB261" t="s">
        <v>371</v>
      </c>
      <c r="AD261">
        <v>6</v>
      </c>
      <c r="AE261">
        <v>2018</v>
      </c>
      <c r="AI261" t="s">
        <v>353</v>
      </c>
      <c r="AK261" t="s">
        <v>355</v>
      </c>
      <c r="AU261" t="s">
        <v>1480</v>
      </c>
      <c r="AV261" t="s">
        <v>1607</v>
      </c>
    </row>
    <row r="262" spans="1:48" hidden="1" x14ac:dyDescent="0.25">
      <c r="A262" t="s">
        <v>704</v>
      </c>
      <c r="B262" t="s">
        <v>195</v>
      </c>
      <c r="C262" t="s">
        <v>705</v>
      </c>
      <c r="E262" t="s">
        <v>194</v>
      </c>
      <c r="H262">
        <v>332030</v>
      </c>
      <c r="I262">
        <v>332</v>
      </c>
      <c r="J262" t="s">
        <v>706</v>
      </c>
      <c r="K262" t="s">
        <v>707</v>
      </c>
      <c r="L262" t="str">
        <f>VLOOKUP(K262,'LOOKUP INTERTIES 2023-11-08'!$B$2:$G$206,6,FALSE)</f>
        <v>Yukon-Koyukuk/Upper Tanana</v>
      </c>
      <c r="N262" t="s">
        <v>502</v>
      </c>
      <c r="O262" s="10" t="s">
        <v>1304</v>
      </c>
      <c r="Q262" s="10" t="s">
        <v>191</v>
      </c>
      <c r="S262">
        <v>0.12</v>
      </c>
      <c r="AB262" t="s">
        <v>371</v>
      </c>
      <c r="AE262">
        <v>2019</v>
      </c>
      <c r="AI262" t="s">
        <v>353</v>
      </c>
      <c r="AJ262">
        <v>1</v>
      </c>
      <c r="AK262" t="s">
        <v>503</v>
      </c>
      <c r="AO262">
        <v>0</v>
      </c>
    </row>
    <row r="263" spans="1:48" hidden="1" x14ac:dyDescent="0.25">
      <c r="A263" t="s">
        <v>716</v>
      </c>
      <c r="B263" t="s">
        <v>197</v>
      </c>
      <c r="C263" t="s">
        <v>717</v>
      </c>
      <c r="E263" t="s">
        <v>196</v>
      </c>
      <c r="H263">
        <v>332040</v>
      </c>
      <c r="I263">
        <v>681</v>
      </c>
      <c r="J263" t="s">
        <v>718</v>
      </c>
      <c r="K263" t="s">
        <v>719</v>
      </c>
      <c r="L263" t="str">
        <f>VLOOKUP(K263,'LOOKUP INTERTIES 2023-11-08'!$B$2:$G$206,6,FALSE)</f>
        <v>Bristol Bay</v>
      </c>
      <c r="N263" t="s">
        <v>456</v>
      </c>
      <c r="O263" s="10" t="s">
        <v>1301</v>
      </c>
      <c r="Q263" s="10" t="s">
        <v>1630</v>
      </c>
      <c r="S263">
        <v>0.125</v>
      </c>
      <c r="AB263" t="s">
        <v>371</v>
      </c>
      <c r="AD263">
        <v>12</v>
      </c>
      <c r="AE263">
        <v>2021</v>
      </c>
      <c r="AK263" t="s">
        <v>457</v>
      </c>
    </row>
    <row r="264" spans="1:48" hidden="1" x14ac:dyDescent="0.25">
      <c r="A264" t="s">
        <v>716</v>
      </c>
      <c r="B264" t="s">
        <v>197</v>
      </c>
      <c r="C264" t="s">
        <v>717</v>
      </c>
      <c r="E264" t="s">
        <v>196</v>
      </c>
      <c r="H264">
        <v>332040</v>
      </c>
      <c r="I264">
        <v>681</v>
      </c>
      <c r="J264" t="s">
        <v>718</v>
      </c>
      <c r="K264" t="s">
        <v>719</v>
      </c>
      <c r="L264" t="str">
        <f>VLOOKUP(K264,'LOOKUP INTERTIES 2023-11-08'!$B$2:$G$206,6,FALSE)</f>
        <v>Bristol Bay</v>
      </c>
      <c r="N264" t="s">
        <v>1477</v>
      </c>
      <c r="O264" s="10" t="s">
        <v>1478</v>
      </c>
      <c r="Q264" s="10" t="s">
        <v>1630</v>
      </c>
      <c r="S264">
        <v>3.5000000000000003E-2</v>
      </c>
      <c r="AB264" t="s">
        <v>371</v>
      </c>
      <c r="AD264">
        <v>10</v>
      </c>
      <c r="AE264">
        <v>2019</v>
      </c>
      <c r="AI264" t="s">
        <v>353</v>
      </c>
      <c r="AJ264">
        <v>1</v>
      </c>
      <c r="AK264" t="s">
        <v>385</v>
      </c>
      <c r="AO264">
        <v>0</v>
      </c>
    </row>
    <row r="265" spans="1:48" hidden="1" x14ac:dyDescent="0.25">
      <c r="A265" t="s">
        <v>716</v>
      </c>
      <c r="B265" t="s">
        <v>197</v>
      </c>
      <c r="C265" t="s">
        <v>717</v>
      </c>
      <c r="E265" t="s">
        <v>196</v>
      </c>
      <c r="H265">
        <v>332040</v>
      </c>
      <c r="I265">
        <v>681</v>
      </c>
      <c r="J265" t="s">
        <v>718</v>
      </c>
      <c r="K265" t="s">
        <v>719</v>
      </c>
      <c r="L265" t="str">
        <f>VLOOKUP(K265,'LOOKUP INTERTIES 2023-11-08'!$B$2:$G$206,6,FALSE)</f>
        <v>Bristol Bay</v>
      </c>
      <c r="M265">
        <v>1</v>
      </c>
      <c r="N265" t="s">
        <v>352</v>
      </c>
      <c r="O265" s="10" t="s">
        <v>1204</v>
      </c>
      <c r="P265" s="10">
        <v>2021</v>
      </c>
      <c r="Q265" s="10" t="s">
        <v>1461</v>
      </c>
      <c r="S265">
        <v>6.7000000000000004E-2</v>
      </c>
      <c r="AB265" t="s">
        <v>371</v>
      </c>
      <c r="AD265">
        <v>9</v>
      </c>
      <c r="AE265">
        <v>2011</v>
      </c>
      <c r="AI265" t="s">
        <v>353</v>
      </c>
      <c r="AK265" t="s">
        <v>355</v>
      </c>
      <c r="AU265" t="s">
        <v>1480</v>
      </c>
      <c r="AV265" t="s">
        <v>1604</v>
      </c>
    </row>
    <row r="266" spans="1:48" hidden="1" x14ac:dyDescent="0.25">
      <c r="A266" t="s">
        <v>716</v>
      </c>
      <c r="B266" t="s">
        <v>197</v>
      </c>
      <c r="C266" t="s">
        <v>717</v>
      </c>
      <c r="E266" t="s">
        <v>196</v>
      </c>
      <c r="H266">
        <v>332040</v>
      </c>
      <c r="I266">
        <v>681</v>
      </c>
      <c r="J266" t="s">
        <v>718</v>
      </c>
      <c r="K266" t="s">
        <v>719</v>
      </c>
      <c r="L266" t="str">
        <f>VLOOKUP(K266,'LOOKUP INTERTIES 2023-11-08'!$B$2:$G$206,6,FALSE)</f>
        <v>Bristol Bay</v>
      </c>
      <c r="M266">
        <v>3</v>
      </c>
      <c r="N266" t="s">
        <v>352</v>
      </c>
      <c r="O266" s="10" t="s">
        <v>1204</v>
      </c>
      <c r="P266" s="10">
        <v>2021</v>
      </c>
      <c r="Q266" s="10" t="s">
        <v>1461</v>
      </c>
      <c r="S266">
        <v>6.7000000000000004E-2</v>
      </c>
      <c r="AB266" t="s">
        <v>371</v>
      </c>
      <c r="AD266">
        <v>9</v>
      </c>
      <c r="AE266">
        <v>2011</v>
      </c>
      <c r="AI266" t="s">
        <v>353</v>
      </c>
      <c r="AK266" t="s">
        <v>355</v>
      </c>
      <c r="AU266" t="s">
        <v>1480</v>
      </c>
      <c r="AV266" t="s">
        <v>1604</v>
      </c>
    </row>
    <row r="267" spans="1:48" hidden="1" x14ac:dyDescent="0.25">
      <c r="A267" t="s">
        <v>716</v>
      </c>
      <c r="B267" t="s">
        <v>197</v>
      </c>
      <c r="C267" t="s">
        <v>717</v>
      </c>
      <c r="E267" t="s">
        <v>196</v>
      </c>
      <c r="H267">
        <v>332040</v>
      </c>
      <c r="I267">
        <v>681</v>
      </c>
      <c r="J267" t="s">
        <v>718</v>
      </c>
      <c r="K267" t="s">
        <v>719</v>
      </c>
      <c r="L267" t="str">
        <f>VLOOKUP(K267,'LOOKUP INTERTIES 2023-11-08'!$B$2:$G$206,6,FALSE)</f>
        <v>Bristol Bay</v>
      </c>
      <c r="M267">
        <v>2</v>
      </c>
      <c r="N267" t="s">
        <v>352</v>
      </c>
      <c r="O267" s="10" t="s">
        <v>1204</v>
      </c>
      <c r="P267" s="10">
        <v>2021</v>
      </c>
      <c r="Q267" s="10" t="s">
        <v>1461</v>
      </c>
      <c r="S267">
        <v>6.7000000000000004E-2</v>
      </c>
      <c r="AB267" t="s">
        <v>364</v>
      </c>
      <c r="AD267">
        <v>10</v>
      </c>
      <c r="AE267">
        <v>2019</v>
      </c>
      <c r="AI267" t="s">
        <v>353</v>
      </c>
      <c r="AK267" t="s">
        <v>355</v>
      </c>
      <c r="AU267" t="s">
        <v>1480</v>
      </c>
      <c r="AV267" t="s">
        <v>1672</v>
      </c>
    </row>
    <row r="268" spans="1:48" hidden="1" x14ac:dyDescent="0.25">
      <c r="A268" t="s">
        <v>871</v>
      </c>
      <c r="B268" t="s">
        <v>199</v>
      </c>
      <c r="C268" t="s">
        <v>872</v>
      </c>
      <c r="D268">
        <v>9188</v>
      </c>
      <c r="E268" t="s">
        <v>198</v>
      </c>
      <c r="F268">
        <v>7183</v>
      </c>
      <c r="G268" t="s">
        <v>1583</v>
      </c>
      <c r="H268">
        <v>332050</v>
      </c>
      <c r="I268">
        <v>280</v>
      </c>
      <c r="J268" t="s">
        <v>873</v>
      </c>
      <c r="K268" t="s">
        <v>874</v>
      </c>
      <c r="L268" t="str">
        <f>VLOOKUP(K268,'LOOKUP INTERTIES 2023-11-08'!$B$2:$G$206,6,FALSE)</f>
        <v>Bristol Bay</v>
      </c>
      <c r="M268" t="s">
        <v>1323</v>
      </c>
      <c r="N268" t="s">
        <v>1215</v>
      </c>
      <c r="O268" s="10" t="s">
        <v>1216</v>
      </c>
      <c r="P268" s="10">
        <v>2021</v>
      </c>
      <c r="Q268" s="10" t="s">
        <v>1458</v>
      </c>
      <c r="R268" t="s">
        <v>1205</v>
      </c>
      <c r="S268">
        <v>0.4</v>
      </c>
      <c r="U268">
        <v>0.8</v>
      </c>
      <c r="V268">
        <v>0.4</v>
      </c>
      <c r="W268">
        <v>0.4</v>
      </c>
      <c r="X268">
        <v>0</v>
      </c>
      <c r="Y268" t="s">
        <v>1207</v>
      </c>
      <c r="Z268">
        <v>7</v>
      </c>
      <c r="AA268">
        <v>2013</v>
      </c>
      <c r="AB268" t="s">
        <v>371</v>
      </c>
      <c r="AC268" t="s">
        <v>1206</v>
      </c>
      <c r="AD268">
        <v>9</v>
      </c>
      <c r="AE268">
        <v>1998</v>
      </c>
      <c r="AF268" t="s">
        <v>390</v>
      </c>
      <c r="AG268" t="s">
        <v>390</v>
      </c>
      <c r="AH268" t="s">
        <v>1207</v>
      </c>
      <c r="AI268" t="s">
        <v>353</v>
      </c>
      <c r="AJ268">
        <v>1</v>
      </c>
      <c r="AK268" t="s">
        <v>385</v>
      </c>
      <c r="AL268" t="s">
        <v>354</v>
      </c>
      <c r="AM268" t="s">
        <v>354</v>
      </c>
      <c r="AN268" t="s">
        <v>354</v>
      </c>
      <c r="AO268" t="s">
        <v>390</v>
      </c>
      <c r="AP268" t="s">
        <v>1218</v>
      </c>
      <c r="AQ268" t="s">
        <v>1207</v>
      </c>
      <c r="AR268" t="s">
        <v>354</v>
      </c>
      <c r="AS268" t="s">
        <v>354</v>
      </c>
    </row>
    <row r="269" spans="1:48" hidden="1" x14ac:dyDescent="0.25">
      <c r="A269" t="s">
        <v>871</v>
      </c>
      <c r="B269" t="s">
        <v>199</v>
      </c>
      <c r="C269" t="s">
        <v>872</v>
      </c>
      <c r="D269">
        <v>9188</v>
      </c>
      <c r="E269" t="s">
        <v>198</v>
      </c>
      <c r="F269">
        <v>7183</v>
      </c>
      <c r="G269" t="s">
        <v>1583</v>
      </c>
      <c r="H269">
        <v>332050</v>
      </c>
      <c r="I269">
        <v>280</v>
      </c>
      <c r="J269" t="s">
        <v>873</v>
      </c>
      <c r="K269" t="s">
        <v>874</v>
      </c>
      <c r="L269" t="str">
        <f>VLOOKUP(K269,'LOOKUP INTERTIES 2023-11-08'!$B$2:$G$206,6,FALSE)</f>
        <v>Bristol Bay</v>
      </c>
      <c r="M269" t="s">
        <v>1324</v>
      </c>
      <c r="N269" t="s">
        <v>1215</v>
      </c>
      <c r="O269" s="10" t="s">
        <v>1216</v>
      </c>
      <c r="P269" s="10">
        <v>2021</v>
      </c>
      <c r="Q269" s="10" t="s">
        <v>1458</v>
      </c>
      <c r="R269" t="s">
        <v>1205</v>
      </c>
      <c r="S269">
        <v>0.4</v>
      </c>
      <c r="U269">
        <v>0.8</v>
      </c>
      <c r="V269">
        <v>0.4</v>
      </c>
      <c r="W269">
        <v>0.4</v>
      </c>
      <c r="X269">
        <v>0</v>
      </c>
      <c r="Y269" t="s">
        <v>1207</v>
      </c>
      <c r="Z269">
        <v>7</v>
      </c>
      <c r="AA269">
        <v>2013</v>
      </c>
      <c r="AB269" t="s">
        <v>371</v>
      </c>
      <c r="AC269" t="s">
        <v>1206</v>
      </c>
      <c r="AD269">
        <v>9</v>
      </c>
      <c r="AE269">
        <v>1998</v>
      </c>
      <c r="AF269" t="s">
        <v>390</v>
      </c>
      <c r="AG269" t="s">
        <v>390</v>
      </c>
      <c r="AH269" t="s">
        <v>1207</v>
      </c>
      <c r="AI269" t="s">
        <v>353</v>
      </c>
      <c r="AJ269">
        <v>1</v>
      </c>
      <c r="AK269" t="s">
        <v>385</v>
      </c>
      <c r="AL269" t="s">
        <v>354</v>
      </c>
      <c r="AM269" t="s">
        <v>354</v>
      </c>
      <c r="AN269" t="s">
        <v>354</v>
      </c>
      <c r="AO269" t="s">
        <v>390</v>
      </c>
      <c r="AP269" t="s">
        <v>1218</v>
      </c>
      <c r="AQ269" t="s">
        <v>354</v>
      </c>
      <c r="AR269" t="s">
        <v>354</v>
      </c>
      <c r="AS269" t="s">
        <v>354</v>
      </c>
    </row>
    <row r="270" spans="1:48" hidden="1" x14ac:dyDescent="0.25">
      <c r="A270" t="s">
        <v>871</v>
      </c>
      <c r="B270" t="s">
        <v>199</v>
      </c>
      <c r="C270" t="s">
        <v>872</v>
      </c>
      <c r="D270">
        <v>9188</v>
      </c>
      <c r="E270" t="s">
        <v>198</v>
      </c>
      <c r="F270">
        <v>7183</v>
      </c>
      <c r="H270">
        <v>332050</v>
      </c>
      <c r="I270">
        <v>280</v>
      </c>
      <c r="J270" t="s">
        <v>873</v>
      </c>
      <c r="K270" t="s">
        <v>874</v>
      </c>
      <c r="L270" t="str">
        <f>VLOOKUP(K270,'LOOKUP INTERTIES 2023-11-08'!$B$2:$G$206,6,FALSE)</f>
        <v>Bristol Bay</v>
      </c>
      <c r="M270" t="s">
        <v>1212</v>
      </c>
      <c r="N270" t="s">
        <v>1203</v>
      </c>
      <c r="O270" s="10" t="s">
        <v>1204</v>
      </c>
      <c r="P270" s="10">
        <v>2021</v>
      </c>
      <c r="Q270" s="10" t="s">
        <v>1458</v>
      </c>
      <c r="R270" t="s">
        <v>1205</v>
      </c>
      <c r="S270">
        <v>0.3</v>
      </c>
      <c r="U270">
        <v>0.8</v>
      </c>
      <c r="V270">
        <v>0.3</v>
      </c>
      <c r="W270">
        <v>0.3</v>
      </c>
      <c r="X270">
        <v>0</v>
      </c>
      <c r="Y270" t="s">
        <v>1207</v>
      </c>
      <c r="Z270" t="s">
        <v>390</v>
      </c>
      <c r="AA270" t="s">
        <v>390</v>
      </c>
      <c r="AB270" t="s">
        <v>371</v>
      </c>
      <c r="AC270" t="s">
        <v>1206</v>
      </c>
      <c r="AD270">
        <v>9</v>
      </c>
      <c r="AE270">
        <v>2012</v>
      </c>
      <c r="AF270" t="s">
        <v>390</v>
      </c>
      <c r="AG270" t="s">
        <v>390</v>
      </c>
      <c r="AH270" t="s">
        <v>1207</v>
      </c>
      <c r="AI270" t="s">
        <v>353</v>
      </c>
      <c r="AJ270">
        <v>1</v>
      </c>
      <c r="AK270" t="s">
        <v>355</v>
      </c>
      <c r="AL270" t="s">
        <v>354</v>
      </c>
      <c r="AM270" t="s">
        <v>354</v>
      </c>
      <c r="AN270" t="s">
        <v>354</v>
      </c>
      <c r="AO270" t="s">
        <v>390</v>
      </c>
      <c r="AP270" t="s">
        <v>1209</v>
      </c>
      <c r="AQ270" t="s">
        <v>1207</v>
      </c>
      <c r="AR270" t="s">
        <v>354</v>
      </c>
      <c r="AS270" t="s">
        <v>354</v>
      </c>
      <c r="AU270" t="s">
        <v>1584</v>
      </c>
      <c r="AV270" t="s">
        <v>1585</v>
      </c>
    </row>
    <row r="271" spans="1:48" hidden="1" x14ac:dyDescent="0.25">
      <c r="A271" t="s">
        <v>871</v>
      </c>
      <c r="B271" t="s">
        <v>199</v>
      </c>
      <c r="C271" t="s">
        <v>872</v>
      </c>
      <c r="D271">
        <v>9188</v>
      </c>
      <c r="E271" t="s">
        <v>198</v>
      </c>
      <c r="F271">
        <v>7183</v>
      </c>
      <c r="H271">
        <v>332050</v>
      </c>
      <c r="I271">
        <v>280</v>
      </c>
      <c r="J271" t="s">
        <v>873</v>
      </c>
      <c r="K271" t="s">
        <v>874</v>
      </c>
      <c r="L271" t="str">
        <f>VLOOKUP(K271,'LOOKUP INTERTIES 2023-11-08'!$B$2:$G$206,6,FALSE)</f>
        <v>Bristol Bay</v>
      </c>
      <c r="M271" t="s">
        <v>1217</v>
      </c>
      <c r="N271" t="s">
        <v>1203</v>
      </c>
      <c r="O271" s="10" t="s">
        <v>1204</v>
      </c>
      <c r="P271" s="10">
        <v>2021</v>
      </c>
      <c r="Q271" s="10" t="s">
        <v>1458</v>
      </c>
      <c r="R271" t="s">
        <v>1205</v>
      </c>
      <c r="S271">
        <v>0.3</v>
      </c>
      <c r="U271">
        <v>0.8</v>
      </c>
      <c r="V271">
        <v>0.3</v>
      </c>
      <c r="W271">
        <v>0.3</v>
      </c>
      <c r="X271">
        <v>0</v>
      </c>
      <c r="Y271" t="s">
        <v>1207</v>
      </c>
      <c r="Z271" t="s">
        <v>390</v>
      </c>
      <c r="AA271" t="s">
        <v>390</v>
      </c>
      <c r="AB271" t="s">
        <v>371</v>
      </c>
      <c r="AC271" t="s">
        <v>1206</v>
      </c>
      <c r="AD271">
        <v>9</v>
      </c>
      <c r="AE271">
        <v>2012</v>
      </c>
      <c r="AF271" t="s">
        <v>390</v>
      </c>
      <c r="AG271" t="s">
        <v>390</v>
      </c>
      <c r="AH271" t="s">
        <v>1207</v>
      </c>
      <c r="AI271" t="s">
        <v>353</v>
      </c>
      <c r="AJ271">
        <v>1</v>
      </c>
      <c r="AK271" t="s">
        <v>355</v>
      </c>
      <c r="AL271" t="s">
        <v>354</v>
      </c>
      <c r="AM271" t="s">
        <v>354</v>
      </c>
      <c r="AN271" t="s">
        <v>354</v>
      </c>
      <c r="AO271" t="s">
        <v>390</v>
      </c>
      <c r="AP271" t="s">
        <v>1209</v>
      </c>
      <c r="AQ271" t="s">
        <v>1207</v>
      </c>
      <c r="AR271" t="s">
        <v>354</v>
      </c>
      <c r="AS271" t="s">
        <v>354</v>
      </c>
      <c r="AU271" t="s">
        <v>1584</v>
      </c>
      <c r="AV271" t="s">
        <v>1585</v>
      </c>
    </row>
    <row r="272" spans="1:48" hidden="1" x14ac:dyDescent="0.25">
      <c r="A272" t="s">
        <v>871</v>
      </c>
      <c r="B272" t="s">
        <v>199</v>
      </c>
      <c r="C272" t="s">
        <v>872</v>
      </c>
      <c r="D272">
        <v>9188</v>
      </c>
      <c r="E272" t="s">
        <v>198</v>
      </c>
      <c r="F272">
        <v>7183</v>
      </c>
      <c r="H272">
        <v>332050</v>
      </c>
      <c r="I272">
        <v>280</v>
      </c>
      <c r="J272" t="s">
        <v>873</v>
      </c>
      <c r="K272" t="s">
        <v>874</v>
      </c>
      <c r="L272" t="str">
        <f>VLOOKUP(K272,'LOOKUP INTERTIES 2023-11-08'!$B$2:$G$206,6,FALSE)</f>
        <v>Bristol Bay</v>
      </c>
      <c r="M272" t="s">
        <v>1225</v>
      </c>
      <c r="N272" t="s">
        <v>1203</v>
      </c>
      <c r="O272" s="10" t="s">
        <v>1204</v>
      </c>
      <c r="P272" s="10">
        <v>2021</v>
      </c>
      <c r="Q272" s="10" t="s">
        <v>1458</v>
      </c>
      <c r="R272" t="s">
        <v>1205</v>
      </c>
      <c r="S272">
        <v>0.3</v>
      </c>
      <c r="U272">
        <v>0.8</v>
      </c>
      <c r="V272">
        <v>0.3</v>
      </c>
      <c r="W272">
        <v>0.3</v>
      </c>
      <c r="X272">
        <v>0</v>
      </c>
      <c r="Y272" t="s">
        <v>1207</v>
      </c>
      <c r="Z272" t="s">
        <v>390</v>
      </c>
      <c r="AA272" t="s">
        <v>390</v>
      </c>
      <c r="AB272" t="s">
        <v>371</v>
      </c>
      <c r="AC272" t="s">
        <v>1206</v>
      </c>
      <c r="AD272">
        <v>9</v>
      </c>
      <c r="AE272">
        <v>2012</v>
      </c>
      <c r="AF272" t="s">
        <v>390</v>
      </c>
      <c r="AG272" t="s">
        <v>390</v>
      </c>
      <c r="AH272" t="s">
        <v>1207</v>
      </c>
      <c r="AI272" t="s">
        <v>353</v>
      </c>
      <c r="AJ272">
        <v>1</v>
      </c>
      <c r="AK272" t="s">
        <v>355</v>
      </c>
      <c r="AL272" t="s">
        <v>354</v>
      </c>
      <c r="AM272" t="s">
        <v>354</v>
      </c>
      <c r="AN272" t="s">
        <v>354</v>
      </c>
      <c r="AO272" t="s">
        <v>390</v>
      </c>
      <c r="AP272" t="s">
        <v>1209</v>
      </c>
      <c r="AQ272" t="s">
        <v>1207</v>
      </c>
      <c r="AR272" t="s">
        <v>354</v>
      </c>
      <c r="AS272" t="s">
        <v>354</v>
      </c>
      <c r="AU272" t="s">
        <v>1586</v>
      </c>
      <c r="AV272" t="s">
        <v>1585</v>
      </c>
    </row>
    <row r="273" spans="1:45" hidden="1" x14ac:dyDescent="0.25">
      <c r="A273" t="s">
        <v>871</v>
      </c>
      <c r="B273" t="s">
        <v>199</v>
      </c>
      <c r="C273" t="s">
        <v>872</v>
      </c>
      <c r="D273">
        <v>9188</v>
      </c>
      <c r="E273" t="s">
        <v>198</v>
      </c>
      <c r="F273">
        <v>7183</v>
      </c>
      <c r="H273">
        <v>332050</v>
      </c>
      <c r="I273">
        <v>280</v>
      </c>
      <c r="J273" t="s">
        <v>873</v>
      </c>
      <c r="K273" t="s">
        <v>874</v>
      </c>
      <c r="L273" t="str">
        <f>VLOOKUP(K273,'LOOKUP INTERTIES 2023-11-08'!$B$2:$G$206,6,FALSE)</f>
        <v>Bristol Bay</v>
      </c>
      <c r="M273" t="s">
        <v>1202</v>
      </c>
      <c r="N273" t="s">
        <v>1203</v>
      </c>
      <c r="O273" s="10" t="s">
        <v>1204</v>
      </c>
      <c r="P273" s="10">
        <v>2021</v>
      </c>
      <c r="Q273" s="10" t="s">
        <v>1458</v>
      </c>
      <c r="R273" t="s">
        <v>1205</v>
      </c>
      <c r="S273">
        <v>0.3</v>
      </c>
      <c r="U273" t="s">
        <v>390</v>
      </c>
      <c r="V273">
        <v>0.3</v>
      </c>
      <c r="W273">
        <v>0.3</v>
      </c>
      <c r="X273">
        <v>0</v>
      </c>
      <c r="Y273" t="s">
        <v>1207</v>
      </c>
      <c r="Z273" t="s">
        <v>390</v>
      </c>
      <c r="AA273" t="s">
        <v>390</v>
      </c>
      <c r="AB273" t="s">
        <v>1411</v>
      </c>
      <c r="AC273" t="s">
        <v>1206</v>
      </c>
      <c r="AD273">
        <v>1</v>
      </c>
      <c r="AE273">
        <v>1983</v>
      </c>
      <c r="AF273">
        <v>9</v>
      </c>
      <c r="AG273">
        <v>2012</v>
      </c>
      <c r="AH273" t="s">
        <v>1207</v>
      </c>
      <c r="AI273" t="s">
        <v>353</v>
      </c>
      <c r="AJ273">
        <v>1</v>
      </c>
      <c r="AK273" t="s">
        <v>355</v>
      </c>
      <c r="AL273" t="s">
        <v>354</v>
      </c>
      <c r="AM273" t="s">
        <v>354</v>
      </c>
      <c r="AN273" t="s">
        <v>354</v>
      </c>
      <c r="AO273" t="s">
        <v>390</v>
      </c>
      <c r="AP273" t="s">
        <v>1209</v>
      </c>
      <c r="AQ273" t="s">
        <v>1207</v>
      </c>
      <c r="AR273" t="s">
        <v>1207</v>
      </c>
      <c r="AS273" t="s">
        <v>1207</v>
      </c>
    </row>
    <row r="274" spans="1:45" hidden="1" x14ac:dyDescent="0.25">
      <c r="A274" t="s">
        <v>871</v>
      </c>
      <c r="B274" t="s">
        <v>199</v>
      </c>
      <c r="C274" t="s">
        <v>872</v>
      </c>
      <c r="D274">
        <v>9188</v>
      </c>
      <c r="E274" t="s">
        <v>198</v>
      </c>
      <c r="F274">
        <v>7183</v>
      </c>
      <c r="H274">
        <v>332050</v>
      </c>
      <c r="I274">
        <v>280</v>
      </c>
      <c r="J274" t="s">
        <v>873</v>
      </c>
      <c r="K274" t="s">
        <v>874</v>
      </c>
      <c r="L274" t="str">
        <f>VLOOKUP(K274,'LOOKUP INTERTIES 2023-11-08'!$B$2:$G$206,6,FALSE)</f>
        <v>Bristol Bay</v>
      </c>
      <c r="M274" t="s">
        <v>1210</v>
      </c>
      <c r="N274" t="s">
        <v>1203</v>
      </c>
      <c r="O274" s="10" t="s">
        <v>1204</v>
      </c>
      <c r="P274" s="10">
        <v>2021</v>
      </c>
      <c r="Q274" s="10" t="s">
        <v>1458</v>
      </c>
      <c r="R274" t="s">
        <v>1205</v>
      </c>
      <c r="S274">
        <v>0.3</v>
      </c>
      <c r="U274" t="s">
        <v>390</v>
      </c>
      <c r="V274">
        <v>0.3</v>
      </c>
      <c r="W274">
        <v>0.3</v>
      </c>
      <c r="X274">
        <v>0</v>
      </c>
      <c r="Y274" t="s">
        <v>1207</v>
      </c>
      <c r="Z274" t="s">
        <v>390</v>
      </c>
      <c r="AA274" t="s">
        <v>390</v>
      </c>
      <c r="AB274" t="s">
        <v>1411</v>
      </c>
      <c r="AC274" t="s">
        <v>1206</v>
      </c>
      <c r="AD274">
        <v>1</v>
      </c>
      <c r="AE274">
        <v>1983</v>
      </c>
      <c r="AF274">
        <v>9</v>
      </c>
      <c r="AG274">
        <v>2012</v>
      </c>
      <c r="AH274" t="s">
        <v>1207</v>
      </c>
      <c r="AI274" t="s">
        <v>353</v>
      </c>
      <c r="AJ274">
        <v>1</v>
      </c>
      <c r="AK274" t="s">
        <v>355</v>
      </c>
      <c r="AL274" t="s">
        <v>354</v>
      </c>
      <c r="AM274" t="s">
        <v>354</v>
      </c>
      <c r="AN274" t="s">
        <v>354</v>
      </c>
      <c r="AO274" t="s">
        <v>390</v>
      </c>
      <c r="AP274" t="s">
        <v>1209</v>
      </c>
      <c r="AQ274" t="s">
        <v>1207</v>
      </c>
      <c r="AR274" t="s">
        <v>1207</v>
      </c>
      <c r="AS274" t="s">
        <v>1207</v>
      </c>
    </row>
    <row r="275" spans="1:45" hidden="1" x14ac:dyDescent="0.25">
      <c r="A275" t="s">
        <v>871</v>
      </c>
      <c r="B275" t="s">
        <v>199</v>
      </c>
      <c r="C275" t="s">
        <v>872</v>
      </c>
      <c r="D275">
        <v>9188</v>
      </c>
      <c r="E275" t="s">
        <v>198</v>
      </c>
      <c r="F275">
        <v>7183</v>
      </c>
      <c r="H275">
        <v>332050</v>
      </c>
      <c r="I275">
        <v>280</v>
      </c>
      <c r="J275" t="s">
        <v>873</v>
      </c>
      <c r="K275" t="s">
        <v>874</v>
      </c>
      <c r="L275" t="str">
        <f>VLOOKUP(K275,'LOOKUP INTERTIES 2023-11-08'!$B$2:$G$206,6,FALSE)</f>
        <v>Bristol Bay</v>
      </c>
      <c r="M275" t="s">
        <v>1211</v>
      </c>
      <c r="N275" t="s">
        <v>1203</v>
      </c>
      <c r="O275" s="10" t="s">
        <v>1204</v>
      </c>
      <c r="P275" s="10">
        <v>2021</v>
      </c>
      <c r="Q275" s="10" t="s">
        <v>1458</v>
      </c>
      <c r="R275" t="s">
        <v>1205</v>
      </c>
      <c r="S275">
        <v>0.3</v>
      </c>
      <c r="U275" t="s">
        <v>390</v>
      </c>
      <c r="V275">
        <v>0.3</v>
      </c>
      <c r="W275">
        <v>0.3</v>
      </c>
      <c r="X275">
        <v>0</v>
      </c>
      <c r="Y275" t="s">
        <v>1207</v>
      </c>
      <c r="Z275" t="s">
        <v>390</v>
      </c>
      <c r="AA275" t="s">
        <v>390</v>
      </c>
      <c r="AB275" t="s">
        <v>1411</v>
      </c>
      <c r="AC275" t="s">
        <v>1206</v>
      </c>
      <c r="AD275">
        <v>1</v>
      </c>
      <c r="AE275">
        <v>1983</v>
      </c>
      <c r="AF275">
        <v>9</v>
      </c>
      <c r="AG275">
        <v>2012</v>
      </c>
      <c r="AH275" t="s">
        <v>1207</v>
      </c>
      <c r="AI275" t="s">
        <v>353</v>
      </c>
      <c r="AJ275">
        <v>1</v>
      </c>
      <c r="AK275" t="s">
        <v>355</v>
      </c>
      <c r="AL275" t="s">
        <v>354</v>
      </c>
      <c r="AM275" t="s">
        <v>354</v>
      </c>
      <c r="AN275" t="s">
        <v>354</v>
      </c>
      <c r="AO275" t="s">
        <v>390</v>
      </c>
      <c r="AP275" t="s">
        <v>1209</v>
      </c>
      <c r="AQ275" t="s">
        <v>1207</v>
      </c>
      <c r="AR275" t="s">
        <v>1207</v>
      </c>
      <c r="AS275" t="s">
        <v>1207</v>
      </c>
    </row>
    <row r="276" spans="1:45" hidden="1" x14ac:dyDescent="0.25">
      <c r="A276" t="s">
        <v>871</v>
      </c>
      <c r="B276" t="s">
        <v>199</v>
      </c>
      <c r="C276" t="s">
        <v>872</v>
      </c>
      <c r="D276">
        <v>9188</v>
      </c>
      <c r="E276" t="s">
        <v>198</v>
      </c>
      <c r="F276">
        <v>7183</v>
      </c>
      <c r="H276">
        <v>332050</v>
      </c>
      <c r="I276">
        <v>280</v>
      </c>
      <c r="J276" t="s">
        <v>873</v>
      </c>
      <c r="K276" t="s">
        <v>874</v>
      </c>
      <c r="L276" t="str">
        <f>VLOOKUP(K276,'LOOKUP INTERTIES 2023-11-08'!$B$2:$G$206,6,FALSE)</f>
        <v>Bristol Bay</v>
      </c>
      <c r="M276" t="s">
        <v>1232</v>
      </c>
      <c r="N276" t="s">
        <v>1203</v>
      </c>
      <c r="O276" s="10" t="s">
        <v>1204</v>
      </c>
      <c r="P276" s="10">
        <v>2021</v>
      </c>
      <c r="Q276" s="10" t="s">
        <v>1458</v>
      </c>
      <c r="R276" t="s">
        <v>1205</v>
      </c>
      <c r="S276">
        <v>0.6</v>
      </c>
      <c r="U276" t="s">
        <v>390</v>
      </c>
      <c r="V276">
        <v>0.6</v>
      </c>
      <c r="W276">
        <v>0.6</v>
      </c>
      <c r="X276">
        <v>0</v>
      </c>
      <c r="Y276" t="s">
        <v>354</v>
      </c>
      <c r="Z276" t="s">
        <v>390</v>
      </c>
      <c r="AA276" t="s">
        <v>390</v>
      </c>
      <c r="AB276" t="s">
        <v>1411</v>
      </c>
      <c r="AC276" t="s">
        <v>1206</v>
      </c>
      <c r="AD276">
        <v>1</v>
      </c>
      <c r="AE276">
        <v>1989</v>
      </c>
      <c r="AF276">
        <v>9</v>
      </c>
      <c r="AG276">
        <v>2012</v>
      </c>
      <c r="AH276" t="s">
        <v>1207</v>
      </c>
      <c r="AI276" t="s">
        <v>353</v>
      </c>
      <c r="AJ276">
        <v>1</v>
      </c>
      <c r="AK276" t="s">
        <v>355</v>
      </c>
      <c r="AL276" t="s">
        <v>354</v>
      </c>
      <c r="AM276" t="s">
        <v>354</v>
      </c>
      <c r="AN276" t="s">
        <v>354</v>
      </c>
      <c r="AO276" t="s">
        <v>390</v>
      </c>
      <c r="AP276" t="s">
        <v>354</v>
      </c>
      <c r="AQ276" t="s">
        <v>354</v>
      </c>
      <c r="AR276" t="s">
        <v>354</v>
      </c>
      <c r="AS276" t="s">
        <v>354</v>
      </c>
    </row>
    <row r="277" spans="1:45" hidden="1" x14ac:dyDescent="0.25">
      <c r="A277" t="s">
        <v>414</v>
      </c>
      <c r="B277" t="s">
        <v>201</v>
      </c>
      <c r="C277" t="s">
        <v>415</v>
      </c>
      <c r="D277">
        <v>18963</v>
      </c>
      <c r="E277" t="s">
        <v>200</v>
      </c>
      <c r="F277">
        <v>7462</v>
      </c>
      <c r="H277">
        <v>332650</v>
      </c>
      <c r="I277">
        <v>240</v>
      </c>
      <c r="J277" t="s">
        <v>416</v>
      </c>
      <c r="K277" t="s">
        <v>417</v>
      </c>
      <c r="L277" t="str">
        <f>VLOOKUP(K277,'LOOKUP INTERTIES 2023-11-08'!$B$2:$G$206,6,FALSE)</f>
        <v>Southeast</v>
      </c>
      <c r="M277" t="s">
        <v>1271</v>
      </c>
      <c r="N277" t="s">
        <v>1203</v>
      </c>
      <c r="O277" s="10" t="s">
        <v>1204</v>
      </c>
      <c r="P277" s="10">
        <v>2021</v>
      </c>
      <c r="Q277" s="10" t="s">
        <v>1458</v>
      </c>
      <c r="R277" t="s">
        <v>1205</v>
      </c>
      <c r="S277">
        <v>0.5</v>
      </c>
      <c r="U277">
        <v>0.8</v>
      </c>
      <c r="V277">
        <v>0.5</v>
      </c>
      <c r="W277">
        <v>0.5</v>
      </c>
      <c r="X277">
        <v>0.1</v>
      </c>
      <c r="Y277" t="s">
        <v>1207</v>
      </c>
      <c r="Z277" t="s">
        <v>390</v>
      </c>
      <c r="AA277" t="s">
        <v>390</v>
      </c>
      <c r="AB277" t="s">
        <v>371</v>
      </c>
      <c r="AC277" t="s">
        <v>1206</v>
      </c>
      <c r="AD277">
        <v>8</v>
      </c>
      <c r="AE277">
        <v>2009</v>
      </c>
      <c r="AF277" t="s">
        <v>390</v>
      </c>
      <c r="AG277" t="s">
        <v>390</v>
      </c>
      <c r="AH277" t="s">
        <v>1207</v>
      </c>
      <c r="AI277" t="s">
        <v>353</v>
      </c>
      <c r="AJ277">
        <v>1</v>
      </c>
      <c r="AK277" t="s">
        <v>355</v>
      </c>
      <c r="AL277" t="s">
        <v>418</v>
      </c>
      <c r="AM277" t="s">
        <v>354</v>
      </c>
      <c r="AN277" t="s">
        <v>354</v>
      </c>
      <c r="AO277" t="s">
        <v>390</v>
      </c>
      <c r="AP277" t="s">
        <v>1209</v>
      </c>
      <c r="AQ277" t="s">
        <v>1207</v>
      </c>
      <c r="AR277" t="s">
        <v>1207</v>
      </c>
      <c r="AS277" t="s">
        <v>1207</v>
      </c>
    </row>
    <row r="278" spans="1:45" hidden="1" x14ac:dyDescent="0.25">
      <c r="A278" t="s">
        <v>414</v>
      </c>
      <c r="B278" t="s">
        <v>201</v>
      </c>
      <c r="C278" t="s">
        <v>415</v>
      </c>
      <c r="D278">
        <v>18963</v>
      </c>
      <c r="E278" t="s">
        <v>200</v>
      </c>
      <c r="F278">
        <v>7462</v>
      </c>
      <c r="H278">
        <v>332650</v>
      </c>
      <c r="I278">
        <v>240</v>
      </c>
      <c r="J278" t="s">
        <v>416</v>
      </c>
      <c r="K278" t="s">
        <v>417</v>
      </c>
      <c r="L278" t="str">
        <f>VLOOKUP(K278,'LOOKUP INTERTIES 2023-11-08'!$B$2:$G$206,6,FALSE)</f>
        <v>Southeast</v>
      </c>
      <c r="M278" t="s">
        <v>1312</v>
      </c>
      <c r="N278" t="s">
        <v>1203</v>
      </c>
      <c r="O278" s="10" t="s">
        <v>1204</v>
      </c>
      <c r="P278" s="10">
        <v>2021</v>
      </c>
      <c r="Q278" s="10" t="s">
        <v>1458</v>
      </c>
      <c r="R278" t="s">
        <v>1205</v>
      </c>
      <c r="S278">
        <v>0.5</v>
      </c>
      <c r="U278">
        <v>0.8</v>
      </c>
      <c r="V278">
        <v>0.5</v>
      </c>
      <c r="W278">
        <v>0.5</v>
      </c>
      <c r="X278">
        <v>0.1</v>
      </c>
      <c r="Y278" t="s">
        <v>1207</v>
      </c>
      <c r="Z278" t="s">
        <v>390</v>
      </c>
      <c r="AA278" t="s">
        <v>390</v>
      </c>
      <c r="AB278" t="s">
        <v>371</v>
      </c>
      <c r="AC278" t="s">
        <v>1206</v>
      </c>
      <c r="AD278">
        <v>10</v>
      </c>
      <c r="AE278">
        <v>1998</v>
      </c>
      <c r="AF278" t="s">
        <v>390</v>
      </c>
      <c r="AG278" t="s">
        <v>390</v>
      </c>
      <c r="AH278" t="s">
        <v>1207</v>
      </c>
      <c r="AI278" t="s">
        <v>353</v>
      </c>
      <c r="AJ278">
        <v>1</v>
      </c>
      <c r="AK278" t="s">
        <v>355</v>
      </c>
      <c r="AL278" t="s">
        <v>418</v>
      </c>
      <c r="AM278" t="s">
        <v>354</v>
      </c>
      <c r="AN278" t="s">
        <v>354</v>
      </c>
      <c r="AO278" t="s">
        <v>390</v>
      </c>
      <c r="AP278" t="s">
        <v>1209</v>
      </c>
      <c r="AQ278" t="s">
        <v>1207</v>
      </c>
      <c r="AR278" t="s">
        <v>1207</v>
      </c>
      <c r="AS278" t="s">
        <v>1207</v>
      </c>
    </row>
    <row r="279" spans="1:45" hidden="1" x14ac:dyDescent="0.25">
      <c r="A279" t="s">
        <v>414</v>
      </c>
      <c r="B279" t="s">
        <v>201</v>
      </c>
      <c r="C279" t="s">
        <v>415</v>
      </c>
      <c r="D279">
        <v>18963</v>
      </c>
      <c r="E279" t="s">
        <v>200</v>
      </c>
      <c r="F279">
        <v>7462</v>
      </c>
      <c r="H279">
        <v>332650</v>
      </c>
      <c r="I279">
        <v>240</v>
      </c>
      <c r="J279" t="s">
        <v>416</v>
      </c>
      <c r="K279" t="s">
        <v>417</v>
      </c>
      <c r="L279" t="str">
        <f>VLOOKUP(K279,'LOOKUP INTERTIES 2023-11-08'!$B$2:$G$206,6,FALSE)</f>
        <v>Southeast</v>
      </c>
      <c r="M279" t="s">
        <v>1211</v>
      </c>
      <c r="N279" t="s">
        <v>1203</v>
      </c>
      <c r="O279" s="10" t="s">
        <v>1204</v>
      </c>
      <c r="P279" s="10">
        <v>2021</v>
      </c>
      <c r="Q279" s="10" t="s">
        <v>1458</v>
      </c>
      <c r="R279" t="s">
        <v>1205</v>
      </c>
      <c r="S279">
        <v>0.5</v>
      </c>
      <c r="U279">
        <v>0.8</v>
      </c>
      <c r="V279">
        <v>0.5</v>
      </c>
      <c r="W279">
        <v>0.5</v>
      </c>
      <c r="X279">
        <v>0.1</v>
      </c>
      <c r="Y279" t="s">
        <v>1207</v>
      </c>
      <c r="Z279" t="s">
        <v>390</v>
      </c>
      <c r="AA279" t="s">
        <v>390</v>
      </c>
      <c r="AB279" t="s">
        <v>371</v>
      </c>
      <c r="AC279" t="s">
        <v>1206</v>
      </c>
      <c r="AD279">
        <v>5</v>
      </c>
      <c r="AE279">
        <v>1990</v>
      </c>
      <c r="AF279" t="s">
        <v>390</v>
      </c>
      <c r="AG279" t="s">
        <v>390</v>
      </c>
      <c r="AH279" t="s">
        <v>1207</v>
      </c>
      <c r="AI279" t="s">
        <v>353</v>
      </c>
      <c r="AJ279">
        <v>1</v>
      </c>
      <c r="AK279" t="s">
        <v>355</v>
      </c>
      <c r="AL279" t="s">
        <v>418</v>
      </c>
      <c r="AM279" t="s">
        <v>354</v>
      </c>
      <c r="AN279" t="s">
        <v>354</v>
      </c>
      <c r="AO279" t="s">
        <v>390</v>
      </c>
      <c r="AP279" t="s">
        <v>1209</v>
      </c>
      <c r="AQ279" t="s">
        <v>1207</v>
      </c>
      <c r="AR279" t="s">
        <v>354</v>
      </c>
      <c r="AS279" t="s">
        <v>354</v>
      </c>
    </row>
    <row r="280" spans="1:45" hidden="1" x14ac:dyDescent="0.25">
      <c r="A280" t="s">
        <v>414</v>
      </c>
      <c r="B280" t="s">
        <v>201</v>
      </c>
      <c r="C280" t="s">
        <v>415</v>
      </c>
      <c r="D280">
        <v>18963</v>
      </c>
      <c r="E280" t="s">
        <v>200</v>
      </c>
      <c r="F280">
        <v>7462</v>
      </c>
      <c r="H280">
        <v>332650</v>
      </c>
      <c r="I280">
        <v>240</v>
      </c>
      <c r="J280" t="s">
        <v>416</v>
      </c>
      <c r="K280" t="s">
        <v>417</v>
      </c>
      <c r="L280" t="str">
        <f>VLOOKUP(K280,'LOOKUP INTERTIES 2023-11-08'!$B$2:$G$206,6,FALSE)</f>
        <v>Southeast</v>
      </c>
      <c r="M280" t="s">
        <v>1202</v>
      </c>
      <c r="N280" t="s">
        <v>1203</v>
      </c>
      <c r="O280" s="10" t="s">
        <v>1204</v>
      </c>
      <c r="P280" s="10">
        <v>2021</v>
      </c>
      <c r="Q280" s="10" t="s">
        <v>1458</v>
      </c>
      <c r="R280" t="s">
        <v>1205</v>
      </c>
      <c r="S280">
        <v>0.4</v>
      </c>
      <c r="U280" t="s">
        <v>390</v>
      </c>
      <c r="V280">
        <v>0.4</v>
      </c>
      <c r="W280">
        <v>0.4</v>
      </c>
      <c r="X280" t="s">
        <v>390</v>
      </c>
      <c r="Y280" t="s">
        <v>1207</v>
      </c>
      <c r="Z280" t="s">
        <v>390</v>
      </c>
      <c r="AA280" t="s">
        <v>390</v>
      </c>
      <c r="AB280" t="s">
        <v>1411</v>
      </c>
      <c r="AC280" t="s">
        <v>1206</v>
      </c>
      <c r="AD280">
        <v>6</v>
      </c>
      <c r="AE280">
        <v>1975</v>
      </c>
      <c r="AF280">
        <v>9</v>
      </c>
      <c r="AG280">
        <v>2008</v>
      </c>
      <c r="AH280" t="s">
        <v>1207</v>
      </c>
      <c r="AI280" t="s">
        <v>353</v>
      </c>
      <c r="AJ280">
        <v>1</v>
      </c>
      <c r="AK280" t="s">
        <v>355</v>
      </c>
      <c r="AL280" t="s">
        <v>354</v>
      </c>
      <c r="AM280" t="s">
        <v>354</v>
      </c>
      <c r="AN280" t="s">
        <v>354</v>
      </c>
      <c r="AO280" t="s">
        <v>390</v>
      </c>
      <c r="AP280" t="s">
        <v>1209</v>
      </c>
      <c r="AQ280" t="s">
        <v>1207</v>
      </c>
      <c r="AR280" t="s">
        <v>1207</v>
      </c>
      <c r="AS280" t="s">
        <v>1207</v>
      </c>
    </row>
    <row r="281" spans="1:45" hidden="1" x14ac:dyDescent="0.25">
      <c r="A281" t="s">
        <v>698</v>
      </c>
      <c r="B281" t="s">
        <v>203</v>
      </c>
      <c r="C281" t="s">
        <v>415</v>
      </c>
      <c r="D281">
        <v>18963</v>
      </c>
      <c r="E281" t="s">
        <v>200</v>
      </c>
      <c r="F281">
        <v>7463</v>
      </c>
      <c r="G281" t="s">
        <v>1578</v>
      </c>
      <c r="H281">
        <v>332670</v>
      </c>
      <c r="I281">
        <v>240</v>
      </c>
      <c r="J281" t="s">
        <v>699</v>
      </c>
      <c r="K281" t="s">
        <v>700</v>
      </c>
      <c r="L281" t="str">
        <f>VLOOKUP(K281,'LOOKUP INTERTIES 2023-11-08'!$B$2:$G$206,6,FALSE)</f>
        <v>Southeast</v>
      </c>
      <c r="N281" t="s">
        <v>1215</v>
      </c>
      <c r="O281" s="10" t="s">
        <v>1216</v>
      </c>
      <c r="S281">
        <v>0.45</v>
      </c>
      <c r="AB281" t="s">
        <v>371</v>
      </c>
      <c r="AD281">
        <v>9</v>
      </c>
      <c r="AE281">
        <v>2015</v>
      </c>
      <c r="AI281" t="s">
        <v>353</v>
      </c>
      <c r="AJ281">
        <v>1</v>
      </c>
      <c r="AK281" t="s">
        <v>385</v>
      </c>
      <c r="AO281">
        <v>0</v>
      </c>
    </row>
    <row r="282" spans="1:45" hidden="1" x14ac:dyDescent="0.25">
      <c r="A282" t="s">
        <v>698</v>
      </c>
      <c r="B282" t="s">
        <v>203</v>
      </c>
      <c r="C282" t="s">
        <v>415</v>
      </c>
      <c r="D282">
        <v>18963</v>
      </c>
      <c r="E282" t="s">
        <v>200</v>
      </c>
      <c r="F282">
        <v>7463</v>
      </c>
      <c r="H282">
        <v>332670</v>
      </c>
      <c r="I282">
        <v>240</v>
      </c>
      <c r="J282" t="s">
        <v>699</v>
      </c>
      <c r="K282" t="s">
        <v>700</v>
      </c>
      <c r="L282" t="str">
        <f>VLOOKUP(K282,'LOOKUP INTERTIES 2023-11-08'!$B$2:$G$206,6,FALSE)</f>
        <v>Southeast</v>
      </c>
      <c r="M282" t="s">
        <v>1312</v>
      </c>
      <c r="N282" t="s">
        <v>1203</v>
      </c>
      <c r="O282" s="10" t="s">
        <v>1204</v>
      </c>
      <c r="P282" s="10">
        <v>2021</v>
      </c>
      <c r="Q282" s="10" t="s">
        <v>1458</v>
      </c>
      <c r="R282" t="s">
        <v>1205</v>
      </c>
      <c r="S282">
        <v>1</v>
      </c>
      <c r="U282">
        <v>0.8</v>
      </c>
      <c r="V282">
        <v>1</v>
      </c>
      <c r="W282">
        <v>1</v>
      </c>
      <c r="X282">
        <v>0.1</v>
      </c>
      <c r="Y282" t="s">
        <v>1207</v>
      </c>
      <c r="Z282" t="s">
        <v>390</v>
      </c>
      <c r="AA282" t="s">
        <v>390</v>
      </c>
      <c r="AB282" t="s">
        <v>371</v>
      </c>
      <c r="AC282" t="s">
        <v>1206</v>
      </c>
      <c r="AD282">
        <v>7</v>
      </c>
      <c r="AE282">
        <v>1997</v>
      </c>
      <c r="AF282" t="s">
        <v>390</v>
      </c>
      <c r="AG282" t="s">
        <v>390</v>
      </c>
      <c r="AH282" t="s">
        <v>1207</v>
      </c>
      <c r="AI282" t="s">
        <v>353</v>
      </c>
      <c r="AJ282">
        <v>1</v>
      </c>
      <c r="AK282" t="s">
        <v>355</v>
      </c>
      <c r="AL282" t="s">
        <v>418</v>
      </c>
      <c r="AM282" t="s">
        <v>354</v>
      </c>
      <c r="AN282" t="s">
        <v>354</v>
      </c>
      <c r="AO282" t="s">
        <v>390</v>
      </c>
      <c r="AP282" t="s">
        <v>1209</v>
      </c>
      <c r="AQ282" t="s">
        <v>1207</v>
      </c>
      <c r="AR282" t="s">
        <v>354</v>
      </c>
      <c r="AS282" t="s">
        <v>354</v>
      </c>
    </row>
    <row r="283" spans="1:45" hidden="1" x14ac:dyDescent="0.25">
      <c r="A283" t="s">
        <v>698</v>
      </c>
      <c r="B283" t="s">
        <v>203</v>
      </c>
      <c r="C283" t="s">
        <v>415</v>
      </c>
      <c r="D283">
        <v>18963</v>
      </c>
      <c r="E283" t="s">
        <v>200</v>
      </c>
      <c r="F283">
        <v>7463</v>
      </c>
      <c r="H283">
        <v>332670</v>
      </c>
      <c r="I283">
        <v>240</v>
      </c>
      <c r="J283" t="s">
        <v>699</v>
      </c>
      <c r="K283" t="s">
        <v>700</v>
      </c>
      <c r="L283" t="str">
        <f>VLOOKUP(K283,'LOOKUP INTERTIES 2023-11-08'!$B$2:$G$206,6,FALSE)</f>
        <v>Southeast</v>
      </c>
      <c r="M283" t="s">
        <v>1266</v>
      </c>
      <c r="N283" t="s">
        <v>1203</v>
      </c>
      <c r="O283" s="10" t="s">
        <v>1204</v>
      </c>
      <c r="P283" s="10">
        <v>2021</v>
      </c>
      <c r="Q283" s="10" t="s">
        <v>1458</v>
      </c>
      <c r="R283" t="s">
        <v>1205</v>
      </c>
      <c r="S283">
        <v>0.5</v>
      </c>
      <c r="U283">
        <v>0.8</v>
      </c>
      <c r="V283">
        <v>0.5</v>
      </c>
      <c r="W283">
        <v>0.5</v>
      </c>
      <c r="X283">
        <v>0.1</v>
      </c>
      <c r="Y283" t="s">
        <v>1207</v>
      </c>
      <c r="Z283" t="s">
        <v>390</v>
      </c>
      <c r="AA283" t="s">
        <v>390</v>
      </c>
      <c r="AB283" t="s">
        <v>371</v>
      </c>
      <c r="AC283" t="s">
        <v>1206</v>
      </c>
      <c r="AD283">
        <v>8</v>
      </c>
      <c r="AE283">
        <v>2012</v>
      </c>
      <c r="AF283" t="s">
        <v>390</v>
      </c>
      <c r="AG283" t="s">
        <v>390</v>
      </c>
      <c r="AH283" t="s">
        <v>1207</v>
      </c>
      <c r="AI283" t="s">
        <v>353</v>
      </c>
      <c r="AJ283">
        <v>1</v>
      </c>
      <c r="AK283" t="s">
        <v>355</v>
      </c>
      <c r="AL283" t="s">
        <v>418</v>
      </c>
      <c r="AM283" t="s">
        <v>354</v>
      </c>
      <c r="AN283" t="s">
        <v>354</v>
      </c>
      <c r="AO283" t="s">
        <v>390</v>
      </c>
      <c r="AP283" t="s">
        <v>1209</v>
      </c>
      <c r="AQ283" t="s">
        <v>1207</v>
      </c>
      <c r="AR283" t="s">
        <v>354</v>
      </c>
      <c r="AS283" t="s">
        <v>354</v>
      </c>
    </row>
    <row r="284" spans="1:45" hidden="1" x14ac:dyDescent="0.25">
      <c r="A284" t="s">
        <v>698</v>
      </c>
      <c r="B284" t="s">
        <v>203</v>
      </c>
      <c r="C284" t="s">
        <v>415</v>
      </c>
      <c r="D284">
        <v>18963</v>
      </c>
      <c r="E284" t="s">
        <v>200</v>
      </c>
      <c r="F284">
        <v>7463</v>
      </c>
      <c r="H284">
        <v>332670</v>
      </c>
      <c r="I284">
        <v>240</v>
      </c>
      <c r="J284" t="s">
        <v>699</v>
      </c>
      <c r="K284" t="s">
        <v>700</v>
      </c>
      <c r="L284" t="str">
        <f>VLOOKUP(K284,'LOOKUP INTERTIES 2023-11-08'!$B$2:$G$206,6,FALSE)</f>
        <v>Southeast</v>
      </c>
      <c r="M284" t="s">
        <v>1232</v>
      </c>
      <c r="N284" t="s">
        <v>1203</v>
      </c>
      <c r="O284" s="10" t="s">
        <v>1204</v>
      </c>
      <c r="P284" s="10">
        <v>2021</v>
      </c>
      <c r="Q284" s="10" t="s">
        <v>1458</v>
      </c>
      <c r="R284" t="s">
        <v>1205</v>
      </c>
      <c r="S284">
        <v>0.5</v>
      </c>
      <c r="U284">
        <v>0.8</v>
      </c>
      <c r="V284">
        <v>0.5</v>
      </c>
      <c r="W284">
        <v>0.5</v>
      </c>
      <c r="X284">
        <v>0.1</v>
      </c>
      <c r="Y284" t="s">
        <v>1207</v>
      </c>
      <c r="Z284" t="s">
        <v>390</v>
      </c>
      <c r="AA284" t="s">
        <v>390</v>
      </c>
      <c r="AB284" t="s">
        <v>371</v>
      </c>
      <c r="AC284" t="s">
        <v>1206</v>
      </c>
      <c r="AD284">
        <v>8</v>
      </c>
      <c r="AE284">
        <v>2012</v>
      </c>
      <c r="AF284" t="s">
        <v>390</v>
      </c>
      <c r="AG284" t="s">
        <v>390</v>
      </c>
      <c r="AH284" t="s">
        <v>1207</v>
      </c>
      <c r="AI284" t="s">
        <v>353</v>
      </c>
      <c r="AJ284">
        <v>1</v>
      </c>
      <c r="AK284" t="s">
        <v>355</v>
      </c>
      <c r="AL284" t="s">
        <v>418</v>
      </c>
      <c r="AM284" t="s">
        <v>354</v>
      </c>
      <c r="AN284" t="s">
        <v>354</v>
      </c>
      <c r="AO284" t="s">
        <v>390</v>
      </c>
      <c r="AP284" t="s">
        <v>1209</v>
      </c>
      <c r="AQ284" t="s">
        <v>1207</v>
      </c>
      <c r="AR284" t="s">
        <v>354</v>
      </c>
      <c r="AS284" t="s">
        <v>354</v>
      </c>
    </row>
    <row r="285" spans="1:45" hidden="1" x14ac:dyDescent="0.25">
      <c r="A285" t="s">
        <v>698</v>
      </c>
      <c r="B285" t="s">
        <v>203</v>
      </c>
      <c r="C285" t="s">
        <v>415</v>
      </c>
      <c r="D285">
        <v>18963</v>
      </c>
      <c r="E285" t="s">
        <v>200</v>
      </c>
      <c r="F285">
        <v>7463</v>
      </c>
      <c r="H285">
        <v>332670</v>
      </c>
      <c r="I285">
        <v>240</v>
      </c>
      <c r="J285" t="s">
        <v>699</v>
      </c>
      <c r="K285" t="s">
        <v>700</v>
      </c>
      <c r="L285" t="str">
        <f>VLOOKUP(K285,'LOOKUP INTERTIES 2023-11-08'!$B$2:$G$206,6,FALSE)</f>
        <v>Southeast</v>
      </c>
      <c r="M285" t="s">
        <v>1202</v>
      </c>
      <c r="N285" t="s">
        <v>1203</v>
      </c>
      <c r="O285" s="10" t="s">
        <v>1204</v>
      </c>
      <c r="P285" s="10">
        <v>2021</v>
      </c>
      <c r="Q285" s="10" t="s">
        <v>1458</v>
      </c>
      <c r="R285" t="s">
        <v>1205</v>
      </c>
      <c r="S285">
        <v>0.6</v>
      </c>
      <c r="U285" t="s">
        <v>390</v>
      </c>
      <c r="V285">
        <v>0.6</v>
      </c>
      <c r="W285">
        <v>0.6</v>
      </c>
      <c r="X285" t="s">
        <v>390</v>
      </c>
      <c r="Y285" t="s">
        <v>1207</v>
      </c>
      <c r="Z285" t="s">
        <v>390</v>
      </c>
      <c r="AA285" t="s">
        <v>390</v>
      </c>
      <c r="AB285" t="s">
        <v>1411</v>
      </c>
      <c r="AC285" t="s">
        <v>1206</v>
      </c>
      <c r="AD285">
        <v>9</v>
      </c>
      <c r="AE285">
        <v>1977</v>
      </c>
      <c r="AF285">
        <v>6</v>
      </c>
      <c r="AG285">
        <v>2012</v>
      </c>
      <c r="AH285" t="s">
        <v>1207</v>
      </c>
      <c r="AI285" t="s">
        <v>353</v>
      </c>
      <c r="AJ285">
        <v>1</v>
      </c>
      <c r="AK285" t="s">
        <v>355</v>
      </c>
      <c r="AL285" t="s">
        <v>354</v>
      </c>
      <c r="AM285" t="s">
        <v>354</v>
      </c>
      <c r="AN285" t="s">
        <v>354</v>
      </c>
      <c r="AO285" t="s">
        <v>390</v>
      </c>
      <c r="AP285" t="s">
        <v>1209</v>
      </c>
      <c r="AQ285" t="s">
        <v>1207</v>
      </c>
      <c r="AR285" t="s">
        <v>354</v>
      </c>
      <c r="AS285" t="s">
        <v>354</v>
      </c>
    </row>
    <row r="286" spans="1:45" hidden="1" x14ac:dyDescent="0.25">
      <c r="A286" t="s">
        <v>698</v>
      </c>
      <c r="B286" t="s">
        <v>203</v>
      </c>
      <c r="C286" t="s">
        <v>415</v>
      </c>
      <c r="D286">
        <v>18963</v>
      </c>
      <c r="E286" t="s">
        <v>200</v>
      </c>
      <c r="F286">
        <v>7463</v>
      </c>
      <c r="H286">
        <v>332670</v>
      </c>
      <c r="I286">
        <v>240</v>
      </c>
      <c r="J286" t="s">
        <v>699</v>
      </c>
      <c r="K286" t="s">
        <v>700</v>
      </c>
      <c r="L286" t="str">
        <f>VLOOKUP(K286,'LOOKUP INTERTIES 2023-11-08'!$B$2:$G$206,6,FALSE)</f>
        <v>Southeast</v>
      </c>
      <c r="M286" t="s">
        <v>1211</v>
      </c>
      <c r="N286" t="s">
        <v>1203</v>
      </c>
      <c r="O286" s="10" t="s">
        <v>1204</v>
      </c>
      <c r="P286" s="10">
        <v>2021</v>
      </c>
      <c r="Q286" s="10" t="s">
        <v>1458</v>
      </c>
      <c r="R286" t="s">
        <v>1205</v>
      </c>
      <c r="S286">
        <v>0.8</v>
      </c>
      <c r="U286">
        <v>0.8</v>
      </c>
      <c r="V286">
        <v>0.5</v>
      </c>
      <c r="W286">
        <v>0.5</v>
      </c>
      <c r="X286">
        <v>0.1</v>
      </c>
      <c r="Y286" t="s">
        <v>1207</v>
      </c>
      <c r="Z286" t="s">
        <v>390</v>
      </c>
      <c r="AA286" t="s">
        <v>390</v>
      </c>
      <c r="AB286" t="s">
        <v>1411</v>
      </c>
      <c r="AC286" t="s">
        <v>1206</v>
      </c>
      <c r="AD286">
        <v>3</v>
      </c>
      <c r="AE286">
        <v>1991</v>
      </c>
      <c r="AF286">
        <v>6</v>
      </c>
      <c r="AG286">
        <v>2012</v>
      </c>
      <c r="AH286" t="s">
        <v>1207</v>
      </c>
      <c r="AI286" t="s">
        <v>353</v>
      </c>
      <c r="AJ286">
        <v>1</v>
      </c>
      <c r="AK286" t="s">
        <v>355</v>
      </c>
      <c r="AL286" t="s">
        <v>354</v>
      </c>
      <c r="AM286" t="s">
        <v>354</v>
      </c>
      <c r="AN286" t="s">
        <v>354</v>
      </c>
      <c r="AO286" t="s">
        <v>390</v>
      </c>
      <c r="AP286" t="s">
        <v>354</v>
      </c>
      <c r="AQ286" t="s">
        <v>1207</v>
      </c>
      <c r="AR286" t="s">
        <v>354</v>
      </c>
      <c r="AS286" t="s">
        <v>354</v>
      </c>
    </row>
    <row r="287" spans="1:45" hidden="1" x14ac:dyDescent="0.25">
      <c r="A287" t="s">
        <v>731</v>
      </c>
      <c r="B287" t="s">
        <v>204</v>
      </c>
      <c r="C287" t="s">
        <v>415</v>
      </c>
      <c r="D287">
        <v>18963</v>
      </c>
      <c r="E287" t="s">
        <v>200</v>
      </c>
      <c r="F287">
        <v>7464</v>
      </c>
      <c r="G287" t="s">
        <v>1579</v>
      </c>
      <c r="H287">
        <v>332680</v>
      </c>
      <c r="I287">
        <v>240</v>
      </c>
      <c r="J287" t="s">
        <v>732</v>
      </c>
      <c r="K287" t="s">
        <v>733</v>
      </c>
      <c r="L287" t="str">
        <f>VLOOKUP(K287,'LOOKUP INTERTIES 2023-11-08'!$B$2:$G$206,6,FALSE)</f>
        <v>Southeast</v>
      </c>
      <c r="N287" t="s">
        <v>1215</v>
      </c>
      <c r="O287" s="10" t="s">
        <v>1216</v>
      </c>
      <c r="S287">
        <v>0.5</v>
      </c>
      <c r="AB287" t="s">
        <v>371</v>
      </c>
      <c r="AD287">
        <v>9</v>
      </c>
      <c r="AE287">
        <v>2020</v>
      </c>
      <c r="AI287" t="s">
        <v>353</v>
      </c>
      <c r="AJ287">
        <v>1</v>
      </c>
      <c r="AK287" t="s">
        <v>385</v>
      </c>
      <c r="AO287">
        <v>0</v>
      </c>
    </row>
    <row r="288" spans="1:45" hidden="1" x14ac:dyDescent="0.25">
      <c r="A288" t="s">
        <v>731</v>
      </c>
      <c r="B288" t="s">
        <v>204</v>
      </c>
      <c r="C288" t="s">
        <v>415</v>
      </c>
      <c r="D288">
        <v>18963</v>
      </c>
      <c r="E288" t="s">
        <v>200</v>
      </c>
      <c r="F288">
        <v>7464</v>
      </c>
      <c r="H288">
        <v>332680</v>
      </c>
      <c r="I288">
        <v>240</v>
      </c>
      <c r="J288" t="s">
        <v>732</v>
      </c>
      <c r="K288" t="s">
        <v>733</v>
      </c>
      <c r="L288" t="str">
        <f>VLOOKUP(K288,'LOOKUP INTERTIES 2023-11-08'!$B$2:$G$206,6,FALSE)</f>
        <v>Southeast</v>
      </c>
      <c r="M288" t="s">
        <v>1316</v>
      </c>
      <c r="N288" t="s">
        <v>1203</v>
      </c>
      <c r="O288" s="10" t="s">
        <v>1204</v>
      </c>
      <c r="P288" s="10">
        <v>2021</v>
      </c>
      <c r="Q288" s="10" t="s">
        <v>1458</v>
      </c>
      <c r="R288" t="s">
        <v>1205</v>
      </c>
      <c r="S288">
        <v>0.5</v>
      </c>
      <c r="U288">
        <v>0.8</v>
      </c>
      <c r="V288">
        <v>0.5</v>
      </c>
      <c r="W288">
        <v>0.5</v>
      </c>
      <c r="X288">
        <v>0.1</v>
      </c>
      <c r="Y288" t="s">
        <v>1207</v>
      </c>
      <c r="Z288" t="s">
        <v>390</v>
      </c>
      <c r="AA288" t="s">
        <v>390</v>
      </c>
      <c r="AB288" t="s">
        <v>371</v>
      </c>
      <c r="AC288" t="s">
        <v>1206</v>
      </c>
      <c r="AD288">
        <v>9</v>
      </c>
      <c r="AE288">
        <v>2017</v>
      </c>
      <c r="AF288" t="s">
        <v>390</v>
      </c>
      <c r="AG288" t="s">
        <v>390</v>
      </c>
      <c r="AH288" t="s">
        <v>1207</v>
      </c>
      <c r="AI288" t="s">
        <v>353</v>
      </c>
      <c r="AJ288">
        <v>1</v>
      </c>
      <c r="AK288" t="s">
        <v>355</v>
      </c>
      <c r="AL288" t="s">
        <v>418</v>
      </c>
      <c r="AM288" t="s">
        <v>354</v>
      </c>
      <c r="AN288" t="s">
        <v>354</v>
      </c>
      <c r="AO288" t="s">
        <v>390</v>
      </c>
      <c r="AP288" t="s">
        <v>1209</v>
      </c>
      <c r="AQ288" t="s">
        <v>1207</v>
      </c>
      <c r="AR288" t="s">
        <v>354</v>
      </c>
      <c r="AS288" t="s">
        <v>354</v>
      </c>
    </row>
    <row r="289" spans="1:48" hidden="1" x14ac:dyDescent="0.25">
      <c r="A289" t="s">
        <v>731</v>
      </c>
      <c r="B289" t="s">
        <v>204</v>
      </c>
      <c r="C289" t="s">
        <v>415</v>
      </c>
      <c r="D289">
        <v>18963</v>
      </c>
      <c r="E289" t="s">
        <v>200</v>
      </c>
      <c r="F289">
        <v>7464</v>
      </c>
      <c r="H289">
        <v>332680</v>
      </c>
      <c r="I289">
        <v>240</v>
      </c>
      <c r="J289" t="s">
        <v>732</v>
      </c>
      <c r="K289" t="s">
        <v>733</v>
      </c>
      <c r="L289" t="str">
        <f>VLOOKUP(K289,'LOOKUP INTERTIES 2023-11-08'!$B$2:$G$206,6,FALSE)</f>
        <v>Southeast</v>
      </c>
      <c r="M289" t="s">
        <v>1210</v>
      </c>
      <c r="N289" t="s">
        <v>1203</v>
      </c>
      <c r="O289" s="10" t="s">
        <v>1204</v>
      </c>
      <c r="P289" s="10">
        <v>2021</v>
      </c>
      <c r="Q289" s="10" t="s">
        <v>1458</v>
      </c>
      <c r="R289" t="s">
        <v>1205</v>
      </c>
      <c r="S289">
        <v>1.1000000000000001</v>
      </c>
      <c r="U289">
        <v>0.8</v>
      </c>
      <c r="V289">
        <v>1.1000000000000001</v>
      </c>
      <c r="W289">
        <v>1.1000000000000001</v>
      </c>
      <c r="X289">
        <v>0.1</v>
      </c>
      <c r="Y289" t="s">
        <v>1207</v>
      </c>
      <c r="Z289" t="s">
        <v>390</v>
      </c>
      <c r="AA289" t="s">
        <v>390</v>
      </c>
      <c r="AB289" t="s">
        <v>371</v>
      </c>
      <c r="AC289" t="s">
        <v>1206</v>
      </c>
      <c r="AD289">
        <v>5</v>
      </c>
      <c r="AE289">
        <v>1993</v>
      </c>
      <c r="AF289" t="s">
        <v>390</v>
      </c>
      <c r="AG289" t="s">
        <v>390</v>
      </c>
      <c r="AH289" t="s">
        <v>1207</v>
      </c>
      <c r="AI289" t="s">
        <v>353</v>
      </c>
      <c r="AJ289">
        <v>1</v>
      </c>
      <c r="AK289" t="s">
        <v>355</v>
      </c>
      <c r="AL289" t="s">
        <v>418</v>
      </c>
      <c r="AM289" t="s">
        <v>354</v>
      </c>
      <c r="AN289" t="s">
        <v>354</v>
      </c>
      <c r="AO289" t="s">
        <v>390</v>
      </c>
      <c r="AP289" t="s">
        <v>1209</v>
      </c>
      <c r="AQ289" t="s">
        <v>1207</v>
      </c>
      <c r="AR289" t="s">
        <v>354</v>
      </c>
      <c r="AS289" t="s">
        <v>354</v>
      </c>
    </row>
    <row r="290" spans="1:48" hidden="1" x14ac:dyDescent="0.25">
      <c r="A290" t="s">
        <v>731</v>
      </c>
      <c r="B290" t="s">
        <v>204</v>
      </c>
      <c r="C290" t="s">
        <v>415</v>
      </c>
      <c r="D290">
        <v>18963</v>
      </c>
      <c r="E290" t="s">
        <v>200</v>
      </c>
      <c r="F290">
        <v>7464</v>
      </c>
      <c r="H290">
        <v>332680</v>
      </c>
      <c r="I290">
        <v>240</v>
      </c>
      <c r="J290" t="s">
        <v>732</v>
      </c>
      <c r="K290" t="s">
        <v>733</v>
      </c>
      <c r="L290" t="str">
        <f>VLOOKUP(K290,'LOOKUP INTERTIES 2023-11-08'!$B$2:$G$206,6,FALSE)</f>
        <v>Southeast</v>
      </c>
      <c r="M290" t="s">
        <v>1312</v>
      </c>
      <c r="N290" t="s">
        <v>1203</v>
      </c>
      <c r="O290" s="10" t="s">
        <v>1204</v>
      </c>
      <c r="P290" s="10">
        <v>2021</v>
      </c>
      <c r="Q290" s="10" t="s">
        <v>1458</v>
      </c>
      <c r="R290" t="s">
        <v>1205</v>
      </c>
      <c r="S290">
        <v>0.5</v>
      </c>
      <c r="U290">
        <v>0.8</v>
      </c>
      <c r="V290">
        <v>0.5</v>
      </c>
      <c r="W290">
        <v>0.5</v>
      </c>
      <c r="X290">
        <v>0.1</v>
      </c>
      <c r="Y290" t="s">
        <v>1207</v>
      </c>
      <c r="Z290" t="s">
        <v>390</v>
      </c>
      <c r="AA290" t="s">
        <v>390</v>
      </c>
      <c r="AB290" t="s">
        <v>371</v>
      </c>
      <c r="AC290" t="s">
        <v>1206</v>
      </c>
      <c r="AD290">
        <v>9</v>
      </c>
      <c r="AE290">
        <v>2017</v>
      </c>
      <c r="AF290" t="s">
        <v>390</v>
      </c>
      <c r="AG290" t="s">
        <v>390</v>
      </c>
      <c r="AH290" t="s">
        <v>1207</v>
      </c>
      <c r="AI290" t="s">
        <v>353</v>
      </c>
      <c r="AJ290">
        <v>1</v>
      </c>
      <c r="AK290" t="s">
        <v>355</v>
      </c>
      <c r="AL290" t="s">
        <v>418</v>
      </c>
      <c r="AM290" t="s">
        <v>354</v>
      </c>
      <c r="AN290" t="s">
        <v>354</v>
      </c>
      <c r="AO290" t="s">
        <v>390</v>
      </c>
      <c r="AP290" t="s">
        <v>1209</v>
      </c>
      <c r="AQ290" t="s">
        <v>1207</v>
      </c>
      <c r="AR290" t="s">
        <v>354</v>
      </c>
      <c r="AS290" t="s">
        <v>354</v>
      </c>
    </row>
    <row r="291" spans="1:48" hidden="1" x14ac:dyDescent="0.25">
      <c r="A291" t="s">
        <v>731</v>
      </c>
      <c r="B291" t="s">
        <v>204</v>
      </c>
      <c r="C291" t="s">
        <v>415</v>
      </c>
      <c r="D291">
        <v>18963</v>
      </c>
      <c r="E291" t="s">
        <v>200</v>
      </c>
      <c r="F291">
        <v>7464</v>
      </c>
      <c r="H291">
        <v>332680</v>
      </c>
      <c r="I291">
        <v>240</v>
      </c>
      <c r="J291" t="s">
        <v>732</v>
      </c>
      <c r="K291" t="s">
        <v>733</v>
      </c>
      <c r="L291" t="str">
        <f>VLOOKUP(K291,'LOOKUP INTERTIES 2023-11-08'!$B$2:$G$206,6,FALSE)</f>
        <v>Southeast</v>
      </c>
      <c r="M291" t="s">
        <v>1270</v>
      </c>
      <c r="N291" t="s">
        <v>1203</v>
      </c>
      <c r="O291" s="10" t="s">
        <v>1204</v>
      </c>
      <c r="P291" s="10">
        <v>2021</v>
      </c>
      <c r="Q291" s="10" t="s">
        <v>1458</v>
      </c>
      <c r="R291" t="s">
        <v>1205</v>
      </c>
      <c r="S291">
        <v>0.5</v>
      </c>
      <c r="U291">
        <v>0.8</v>
      </c>
      <c r="V291">
        <v>0.5</v>
      </c>
      <c r="W291">
        <v>0.5</v>
      </c>
      <c r="X291">
        <v>0.1</v>
      </c>
      <c r="Y291" t="s">
        <v>1207</v>
      </c>
      <c r="Z291" t="s">
        <v>390</v>
      </c>
      <c r="AA291" t="s">
        <v>390</v>
      </c>
      <c r="AB291" t="s">
        <v>371</v>
      </c>
      <c r="AC291" t="s">
        <v>1206</v>
      </c>
      <c r="AD291">
        <v>9</v>
      </c>
      <c r="AE291">
        <v>2017</v>
      </c>
      <c r="AF291" t="s">
        <v>390</v>
      </c>
      <c r="AG291" t="s">
        <v>390</v>
      </c>
      <c r="AH291" t="s">
        <v>1207</v>
      </c>
      <c r="AI291" t="s">
        <v>353</v>
      </c>
      <c r="AJ291">
        <v>1</v>
      </c>
      <c r="AK291" t="s">
        <v>355</v>
      </c>
      <c r="AL291" t="s">
        <v>418</v>
      </c>
      <c r="AM291" t="s">
        <v>354</v>
      </c>
      <c r="AN291" t="s">
        <v>354</v>
      </c>
      <c r="AO291" t="s">
        <v>390</v>
      </c>
      <c r="AP291" t="s">
        <v>1209</v>
      </c>
      <c r="AQ291" t="s">
        <v>1207</v>
      </c>
      <c r="AR291" t="s">
        <v>354</v>
      </c>
      <c r="AS291" t="s">
        <v>354</v>
      </c>
    </row>
    <row r="292" spans="1:48" hidden="1" x14ac:dyDescent="0.25">
      <c r="A292" t="s">
        <v>731</v>
      </c>
      <c r="B292" t="s">
        <v>204</v>
      </c>
      <c r="C292" t="s">
        <v>415</v>
      </c>
      <c r="D292">
        <v>18963</v>
      </c>
      <c r="E292" t="s">
        <v>200</v>
      </c>
      <c r="F292">
        <v>7464</v>
      </c>
      <c r="H292">
        <v>332680</v>
      </c>
      <c r="I292">
        <v>240</v>
      </c>
      <c r="J292" t="s">
        <v>732</v>
      </c>
      <c r="K292" t="s">
        <v>733</v>
      </c>
      <c r="L292" t="str">
        <f>VLOOKUP(K292,'LOOKUP INTERTIES 2023-11-08'!$B$2:$G$206,6,FALSE)</f>
        <v>Southeast</v>
      </c>
      <c r="M292" t="s">
        <v>1232</v>
      </c>
      <c r="N292" t="s">
        <v>1203</v>
      </c>
      <c r="O292" s="10" t="s">
        <v>1204</v>
      </c>
      <c r="P292" s="10">
        <v>2021</v>
      </c>
      <c r="Q292" s="10" t="s">
        <v>1458</v>
      </c>
      <c r="R292" t="s">
        <v>1205</v>
      </c>
      <c r="S292">
        <v>0.5</v>
      </c>
      <c r="U292">
        <v>0.8</v>
      </c>
      <c r="V292">
        <v>0.5</v>
      </c>
      <c r="W292">
        <v>0.5</v>
      </c>
      <c r="X292">
        <v>0.1</v>
      </c>
      <c r="Y292" t="s">
        <v>1207</v>
      </c>
      <c r="Z292" t="s">
        <v>390</v>
      </c>
      <c r="AA292" t="s">
        <v>390</v>
      </c>
      <c r="AB292" t="s">
        <v>371</v>
      </c>
      <c r="AC292" t="s">
        <v>1206</v>
      </c>
      <c r="AD292">
        <v>9</v>
      </c>
      <c r="AE292">
        <v>2017</v>
      </c>
      <c r="AF292" t="s">
        <v>390</v>
      </c>
      <c r="AG292" t="s">
        <v>390</v>
      </c>
      <c r="AH292" t="s">
        <v>1207</v>
      </c>
      <c r="AI292" t="s">
        <v>353</v>
      </c>
      <c r="AJ292">
        <v>1</v>
      </c>
      <c r="AK292" t="s">
        <v>355</v>
      </c>
      <c r="AL292" t="s">
        <v>418</v>
      </c>
      <c r="AM292" t="s">
        <v>354</v>
      </c>
      <c r="AN292" t="s">
        <v>354</v>
      </c>
      <c r="AO292" t="s">
        <v>390</v>
      </c>
      <c r="AP292" t="s">
        <v>1209</v>
      </c>
      <c r="AQ292" t="s">
        <v>1207</v>
      </c>
      <c r="AR292" t="s">
        <v>354</v>
      </c>
      <c r="AS292" t="s">
        <v>354</v>
      </c>
    </row>
    <row r="293" spans="1:48" hidden="1" x14ac:dyDescent="0.25">
      <c r="A293" t="s">
        <v>731</v>
      </c>
      <c r="B293" t="s">
        <v>204</v>
      </c>
      <c r="C293" t="s">
        <v>415</v>
      </c>
      <c r="D293">
        <v>18963</v>
      </c>
      <c r="E293" t="s">
        <v>200</v>
      </c>
      <c r="F293">
        <v>7464</v>
      </c>
      <c r="H293">
        <v>332680</v>
      </c>
      <c r="I293">
        <v>240</v>
      </c>
      <c r="J293" t="s">
        <v>732</v>
      </c>
      <c r="K293" t="s">
        <v>733</v>
      </c>
      <c r="L293" t="str">
        <f>VLOOKUP(K293,'LOOKUP INTERTIES 2023-11-08'!$B$2:$G$206,6,FALSE)</f>
        <v>Southeast</v>
      </c>
      <c r="M293" t="s">
        <v>1202</v>
      </c>
      <c r="N293" t="s">
        <v>1203</v>
      </c>
      <c r="O293" s="10" t="s">
        <v>1204</v>
      </c>
      <c r="P293" s="10">
        <v>2021</v>
      </c>
      <c r="Q293" s="10" t="s">
        <v>1458</v>
      </c>
      <c r="R293" t="s">
        <v>1205</v>
      </c>
      <c r="S293">
        <v>0.6</v>
      </c>
      <c r="U293" t="s">
        <v>390</v>
      </c>
      <c r="V293">
        <v>0.6</v>
      </c>
      <c r="W293">
        <v>0.6</v>
      </c>
      <c r="X293" t="s">
        <v>390</v>
      </c>
      <c r="Y293" t="s">
        <v>1207</v>
      </c>
      <c r="Z293" t="s">
        <v>390</v>
      </c>
      <c r="AA293" t="s">
        <v>390</v>
      </c>
      <c r="AB293" t="s">
        <v>1411</v>
      </c>
      <c r="AC293" t="s">
        <v>1206</v>
      </c>
      <c r="AD293">
        <v>6</v>
      </c>
      <c r="AE293">
        <v>1984</v>
      </c>
      <c r="AF293">
        <v>1</v>
      </c>
      <c r="AG293">
        <v>2012</v>
      </c>
      <c r="AH293" t="s">
        <v>1207</v>
      </c>
      <c r="AI293" t="s">
        <v>353</v>
      </c>
      <c r="AJ293">
        <v>1</v>
      </c>
      <c r="AK293" t="s">
        <v>355</v>
      </c>
      <c r="AL293" t="s">
        <v>354</v>
      </c>
      <c r="AM293" t="s">
        <v>354</v>
      </c>
      <c r="AN293" t="s">
        <v>354</v>
      </c>
      <c r="AO293" t="s">
        <v>390</v>
      </c>
      <c r="AP293" t="s">
        <v>1209</v>
      </c>
      <c r="AQ293" t="s">
        <v>354</v>
      </c>
      <c r="AR293" t="s">
        <v>354</v>
      </c>
      <c r="AS293" t="s">
        <v>354</v>
      </c>
    </row>
    <row r="294" spans="1:48" hidden="1" x14ac:dyDescent="0.25">
      <c r="A294" t="s">
        <v>731</v>
      </c>
      <c r="B294" t="s">
        <v>204</v>
      </c>
      <c r="C294" t="s">
        <v>415</v>
      </c>
      <c r="D294">
        <v>18963</v>
      </c>
      <c r="E294" t="s">
        <v>200</v>
      </c>
      <c r="F294">
        <v>7464</v>
      </c>
      <c r="H294">
        <v>332680</v>
      </c>
      <c r="I294">
        <v>240</v>
      </c>
      <c r="J294" t="s">
        <v>732</v>
      </c>
      <c r="K294" t="s">
        <v>733</v>
      </c>
      <c r="L294" t="str">
        <f>VLOOKUP(K294,'LOOKUP INTERTIES 2023-11-08'!$B$2:$G$206,6,FALSE)</f>
        <v>Southeast</v>
      </c>
      <c r="M294" t="s">
        <v>1271</v>
      </c>
      <c r="N294" t="s">
        <v>1203</v>
      </c>
      <c r="O294" s="10" t="s">
        <v>1204</v>
      </c>
      <c r="P294" s="10">
        <v>2021</v>
      </c>
      <c r="Q294" s="10" t="s">
        <v>1458</v>
      </c>
      <c r="R294" t="s">
        <v>1205</v>
      </c>
      <c r="S294">
        <v>0.5</v>
      </c>
      <c r="U294">
        <v>0.8</v>
      </c>
      <c r="V294">
        <v>0.5</v>
      </c>
      <c r="W294">
        <v>0.5</v>
      </c>
      <c r="X294">
        <v>0.1</v>
      </c>
      <c r="Y294" t="s">
        <v>1207</v>
      </c>
      <c r="Z294" t="s">
        <v>390</v>
      </c>
      <c r="AA294" t="s">
        <v>390</v>
      </c>
      <c r="AB294" t="s">
        <v>1411</v>
      </c>
      <c r="AC294" t="s">
        <v>1206</v>
      </c>
      <c r="AD294">
        <v>3</v>
      </c>
      <c r="AE294">
        <v>2012</v>
      </c>
      <c r="AF294">
        <v>9</v>
      </c>
      <c r="AG294">
        <v>2017</v>
      </c>
      <c r="AH294" t="s">
        <v>1207</v>
      </c>
      <c r="AI294" t="s">
        <v>353</v>
      </c>
      <c r="AJ294">
        <v>1</v>
      </c>
      <c r="AK294" t="s">
        <v>355</v>
      </c>
      <c r="AL294" t="s">
        <v>418</v>
      </c>
      <c r="AM294" t="s">
        <v>354</v>
      </c>
      <c r="AN294" t="s">
        <v>354</v>
      </c>
      <c r="AO294" t="s">
        <v>390</v>
      </c>
      <c r="AP294" t="s">
        <v>1209</v>
      </c>
      <c r="AQ294" t="s">
        <v>1207</v>
      </c>
      <c r="AR294" t="s">
        <v>354</v>
      </c>
      <c r="AS294" t="s">
        <v>354</v>
      </c>
    </row>
    <row r="295" spans="1:48" hidden="1" x14ac:dyDescent="0.25">
      <c r="A295" t="s">
        <v>731</v>
      </c>
      <c r="B295" t="s">
        <v>204</v>
      </c>
      <c r="C295" t="s">
        <v>415</v>
      </c>
      <c r="D295">
        <v>18963</v>
      </c>
      <c r="E295" t="s">
        <v>200</v>
      </c>
      <c r="F295">
        <v>7464</v>
      </c>
      <c r="H295">
        <v>332680</v>
      </c>
      <c r="I295">
        <v>240</v>
      </c>
      <c r="J295" t="s">
        <v>732</v>
      </c>
      <c r="K295" t="s">
        <v>733</v>
      </c>
      <c r="L295" t="str">
        <f>VLOOKUP(K295,'LOOKUP INTERTIES 2023-11-08'!$B$2:$G$206,6,FALSE)</f>
        <v>Southeast</v>
      </c>
      <c r="M295" t="s">
        <v>1266</v>
      </c>
      <c r="N295" t="s">
        <v>1203</v>
      </c>
      <c r="O295" s="10" t="s">
        <v>1204</v>
      </c>
      <c r="P295" s="10">
        <v>2021</v>
      </c>
      <c r="Q295" s="10" t="s">
        <v>1458</v>
      </c>
      <c r="R295" t="s">
        <v>1205</v>
      </c>
      <c r="S295">
        <v>0.8</v>
      </c>
      <c r="U295">
        <v>0.8</v>
      </c>
      <c r="V295">
        <v>0.8</v>
      </c>
      <c r="W295">
        <v>0.8</v>
      </c>
      <c r="X295">
        <v>0.1</v>
      </c>
      <c r="Y295" t="s">
        <v>1207</v>
      </c>
      <c r="Z295" t="s">
        <v>390</v>
      </c>
      <c r="AA295" t="s">
        <v>390</v>
      </c>
      <c r="AB295" t="s">
        <v>1411</v>
      </c>
      <c r="AC295" t="s">
        <v>1206</v>
      </c>
      <c r="AD295">
        <v>12</v>
      </c>
      <c r="AE295">
        <v>1993</v>
      </c>
      <c r="AF295">
        <v>9</v>
      </c>
      <c r="AG295">
        <v>2017</v>
      </c>
      <c r="AH295" t="s">
        <v>1207</v>
      </c>
      <c r="AI295" t="s">
        <v>353</v>
      </c>
      <c r="AJ295">
        <v>1</v>
      </c>
      <c r="AK295" t="s">
        <v>355</v>
      </c>
      <c r="AL295" t="s">
        <v>418</v>
      </c>
      <c r="AM295" t="s">
        <v>354</v>
      </c>
      <c r="AN295" t="s">
        <v>354</v>
      </c>
      <c r="AO295" t="s">
        <v>390</v>
      </c>
      <c r="AP295" t="s">
        <v>1209</v>
      </c>
      <c r="AQ295" t="s">
        <v>1207</v>
      </c>
      <c r="AR295" t="s">
        <v>354</v>
      </c>
      <c r="AS295" t="s">
        <v>354</v>
      </c>
    </row>
    <row r="296" spans="1:48" hidden="1" x14ac:dyDescent="0.25">
      <c r="A296" t="s">
        <v>545</v>
      </c>
      <c r="B296" t="s">
        <v>202</v>
      </c>
      <c r="C296" t="s">
        <v>415</v>
      </c>
      <c r="D296">
        <v>18963</v>
      </c>
      <c r="E296" t="s">
        <v>200</v>
      </c>
      <c r="F296">
        <v>7467</v>
      </c>
      <c r="G296" t="s">
        <v>1577</v>
      </c>
      <c r="H296">
        <v>332660</v>
      </c>
      <c r="I296">
        <v>240</v>
      </c>
      <c r="J296" t="s">
        <v>546</v>
      </c>
      <c r="K296" t="s">
        <v>547</v>
      </c>
      <c r="L296" t="str">
        <f>VLOOKUP(K296,'LOOKUP INTERTIES 2023-11-08'!$B$2:$G$206,6,FALSE)</f>
        <v>Southeast</v>
      </c>
      <c r="N296" t="s">
        <v>1215</v>
      </c>
      <c r="O296" s="10" t="s">
        <v>1216</v>
      </c>
      <c r="Q296" s="10" t="s">
        <v>191</v>
      </c>
      <c r="S296">
        <v>0.55000000000000004</v>
      </c>
      <c r="AB296" t="s">
        <v>371</v>
      </c>
      <c r="AE296">
        <v>2000</v>
      </c>
      <c r="AI296" t="s">
        <v>353</v>
      </c>
      <c r="AJ296">
        <v>1</v>
      </c>
      <c r="AK296" t="s">
        <v>385</v>
      </c>
      <c r="AO296">
        <v>0</v>
      </c>
    </row>
    <row r="297" spans="1:48" hidden="1" x14ac:dyDescent="0.25">
      <c r="A297" t="s">
        <v>579</v>
      </c>
      <c r="B297" t="s">
        <v>206</v>
      </c>
      <c r="C297" t="s">
        <v>580</v>
      </c>
      <c r="E297" t="s">
        <v>205</v>
      </c>
      <c r="H297">
        <v>332060</v>
      </c>
      <c r="I297">
        <v>369</v>
      </c>
      <c r="J297" t="s">
        <v>581</v>
      </c>
      <c r="K297" t="s">
        <v>582</v>
      </c>
      <c r="L297" t="str">
        <f>VLOOKUP(K297,'LOOKUP INTERTIES 2023-11-08'!$B$2:$G$206,6,FALSE)</f>
        <v>Northwest Arctic</v>
      </c>
      <c r="N297" t="s">
        <v>456</v>
      </c>
      <c r="O297" s="10" t="s">
        <v>1301</v>
      </c>
      <c r="Q297" s="10" t="s">
        <v>1630</v>
      </c>
      <c r="S297">
        <v>0.27700000000000002</v>
      </c>
      <c r="T297">
        <v>9.8000000000000004E-2</v>
      </c>
      <c r="AB297" t="s">
        <v>371</v>
      </c>
      <c r="AE297">
        <v>2019</v>
      </c>
      <c r="AK297" t="s">
        <v>457</v>
      </c>
    </row>
    <row r="298" spans="1:48" hidden="1" x14ac:dyDescent="0.25">
      <c r="A298" t="s">
        <v>579</v>
      </c>
      <c r="B298" t="s">
        <v>206</v>
      </c>
      <c r="C298" t="s">
        <v>580</v>
      </c>
      <c r="E298" t="s">
        <v>205</v>
      </c>
      <c r="H298">
        <v>332060</v>
      </c>
      <c r="I298">
        <v>369</v>
      </c>
      <c r="J298" t="s">
        <v>581</v>
      </c>
      <c r="K298" t="s">
        <v>582</v>
      </c>
      <c r="L298" t="str">
        <f>VLOOKUP(K298,'LOOKUP INTERTIES 2023-11-08'!$B$2:$G$206,6,FALSE)</f>
        <v>Northwest Arctic</v>
      </c>
      <c r="M298">
        <v>4</v>
      </c>
      <c r="N298" t="s">
        <v>352</v>
      </c>
      <c r="O298" s="10" t="s">
        <v>1204</v>
      </c>
      <c r="P298" s="10">
        <v>2021</v>
      </c>
      <c r="Q298" s="10" t="s">
        <v>1461</v>
      </c>
      <c r="S298">
        <v>0.17</v>
      </c>
      <c r="AB298" t="s">
        <v>371</v>
      </c>
      <c r="AD298">
        <v>2</v>
      </c>
      <c r="AE298">
        <v>2004</v>
      </c>
      <c r="AI298" t="s">
        <v>353</v>
      </c>
      <c r="AK298" t="s">
        <v>355</v>
      </c>
      <c r="AU298" t="s">
        <v>1482</v>
      </c>
      <c r="AV298" t="s">
        <v>1631</v>
      </c>
    </row>
    <row r="299" spans="1:48" hidden="1" x14ac:dyDescent="0.25">
      <c r="A299" t="s">
        <v>579</v>
      </c>
      <c r="B299" t="s">
        <v>206</v>
      </c>
      <c r="C299" t="s">
        <v>580</v>
      </c>
      <c r="E299" t="s">
        <v>205</v>
      </c>
      <c r="H299">
        <v>332060</v>
      </c>
      <c r="I299">
        <v>369</v>
      </c>
      <c r="J299" t="s">
        <v>581</v>
      </c>
      <c r="K299" t="s">
        <v>582</v>
      </c>
      <c r="L299" t="str">
        <f>VLOOKUP(K299,'LOOKUP INTERTIES 2023-11-08'!$B$2:$G$206,6,FALSE)</f>
        <v>Northwest Arctic</v>
      </c>
      <c r="M299">
        <v>1</v>
      </c>
      <c r="N299" t="s">
        <v>352</v>
      </c>
      <c r="O299" s="10" t="s">
        <v>1204</v>
      </c>
      <c r="P299" s="10">
        <v>2021</v>
      </c>
      <c r="Q299" s="10" t="s">
        <v>1461</v>
      </c>
      <c r="S299">
        <v>0</v>
      </c>
      <c r="AB299" t="s">
        <v>364</v>
      </c>
      <c r="AD299">
        <v>2</v>
      </c>
      <c r="AE299">
        <v>2005</v>
      </c>
      <c r="AI299" t="s">
        <v>353</v>
      </c>
      <c r="AK299" t="s">
        <v>355</v>
      </c>
      <c r="AU299" t="s">
        <v>1480</v>
      </c>
      <c r="AV299" t="s">
        <v>1632</v>
      </c>
    </row>
    <row r="300" spans="1:48" hidden="1" x14ac:dyDescent="0.25">
      <c r="A300" t="s">
        <v>579</v>
      </c>
      <c r="B300" t="s">
        <v>206</v>
      </c>
      <c r="C300" t="s">
        <v>580</v>
      </c>
      <c r="E300" t="s">
        <v>205</v>
      </c>
      <c r="H300">
        <v>332060</v>
      </c>
      <c r="I300">
        <v>369</v>
      </c>
      <c r="J300" t="s">
        <v>581</v>
      </c>
      <c r="K300" t="s">
        <v>582</v>
      </c>
      <c r="L300" t="str">
        <f>VLOOKUP(K300,'LOOKUP INTERTIES 2023-11-08'!$B$2:$G$206,6,FALSE)</f>
        <v>Northwest Arctic</v>
      </c>
      <c r="M300">
        <v>3</v>
      </c>
      <c r="N300" t="s">
        <v>352</v>
      </c>
      <c r="O300" s="10" t="s">
        <v>1204</v>
      </c>
      <c r="P300" s="10">
        <v>2021</v>
      </c>
      <c r="Q300" s="10" t="s">
        <v>1461</v>
      </c>
      <c r="S300">
        <v>0</v>
      </c>
      <c r="AB300" t="s">
        <v>371</v>
      </c>
      <c r="AD300">
        <v>2</v>
      </c>
      <c r="AE300">
        <v>2005</v>
      </c>
      <c r="AI300" t="s">
        <v>353</v>
      </c>
      <c r="AK300" t="s">
        <v>355</v>
      </c>
      <c r="AU300" t="s">
        <v>1482</v>
      </c>
      <c r="AV300" t="s">
        <v>1631</v>
      </c>
    </row>
    <row r="301" spans="1:48" hidden="1" x14ac:dyDescent="0.25">
      <c r="A301" t="s">
        <v>579</v>
      </c>
      <c r="B301" t="s">
        <v>206</v>
      </c>
      <c r="C301" t="s">
        <v>580</v>
      </c>
      <c r="E301" t="s">
        <v>205</v>
      </c>
      <c r="H301">
        <v>332060</v>
      </c>
      <c r="I301">
        <v>369</v>
      </c>
      <c r="J301" t="s">
        <v>581</v>
      </c>
      <c r="K301" t="s">
        <v>582</v>
      </c>
      <c r="L301" t="str">
        <f>VLOOKUP(K301,'LOOKUP INTERTIES 2023-11-08'!$B$2:$G$206,6,FALSE)</f>
        <v>Northwest Arctic</v>
      </c>
      <c r="M301">
        <v>2</v>
      </c>
      <c r="N301" t="s">
        <v>352</v>
      </c>
      <c r="O301" s="10" t="s">
        <v>1204</v>
      </c>
      <c r="P301" s="10">
        <v>2021</v>
      </c>
      <c r="Q301" s="10" t="s">
        <v>1461</v>
      </c>
      <c r="S301">
        <v>0.2</v>
      </c>
      <c r="AB301" t="s">
        <v>364</v>
      </c>
      <c r="AD301">
        <v>2</v>
      </c>
      <c r="AE301">
        <v>2021</v>
      </c>
      <c r="AI301" t="s">
        <v>353</v>
      </c>
      <c r="AK301" t="s">
        <v>355</v>
      </c>
      <c r="AU301" t="s">
        <v>1633</v>
      </c>
      <c r="AV301" t="s">
        <v>1628</v>
      </c>
    </row>
    <row r="302" spans="1:48" hidden="1" x14ac:dyDescent="0.25">
      <c r="A302" t="s">
        <v>579</v>
      </c>
      <c r="B302" t="s">
        <v>206</v>
      </c>
      <c r="C302" t="s">
        <v>580</v>
      </c>
      <c r="E302" t="s">
        <v>205</v>
      </c>
      <c r="H302">
        <v>332060</v>
      </c>
      <c r="I302">
        <v>369</v>
      </c>
      <c r="J302" t="s">
        <v>581</v>
      </c>
      <c r="K302" t="s">
        <v>582</v>
      </c>
      <c r="L302" t="str">
        <f>VLOOKUP(K302,'LOOKUP INTERTIES 2023-11-08'!$B$2:$G$206,6,FALSE)</f>
        <v>Northwest Arctic</v>
      </c>
      <c r="N302" t="s">
        <v>502</v>
      </c>
      <c r="O302" s="10" t="s">
        <v>1304</v>
      </c>
      <c r="Q302" s="10" t="s">
        <v>191</v>
      </c>
      <c r="S302">
        <v>4.8500000000000001E-2</v>
      </c>
      <c r="AB302" t="s">
        <v>371</v>
      </c>
      <c r="AD302">
        <v>1</v>
      </c>
      <c r="AE302">
        <v>2017</v>
      </c>
      <c r="AI302" t="s">
        <v>353</v>
      </c>
      <c r="AJ302">
        <v>1</v>
      </c>
      <c r="AK302" t="s">
        <v>503</v>
      </c>
      <c r="AO302">
        <v>1</v>
      </c>
      <c r="AT302" t="s">
        <v>1634</v>
      </c>
    </row>
    <row r="303" spans="1:48" hidden="1" x14ac:dyDescent="0.25">
      <c r="A303" t="s">
        <v>579</v>
      </c>
      <c r="B303" t="s">
        <v>206</v>
      </c>
      <c r="C303" t="s">
        <v>580</v>
      </c>
      <c r="E303" t="s">
        <v>205</v>
      </c>
      <c r="H303">
        <v>332060</v>
      </c>
      <c r="I303">
        <v>369</v>
      </c>
      <c r="J303" t="s">
        <v>581</v>
      </c>
      <c r="K303" t="s">
        <v>582</v>
      </c>
      <c r="L303" t="str">
        <f>VLOOKUP(K303,'LOOKUP INTERTIES 2023-11-08'!$B$2:$G$206,6,FALSE)</f>
        <v>Northwest Arctic</v>
      </c>
      <c r="N303" t="s">
        <v>473</v>
      </c>
      <c r="O303" s="10" t="s">
        <v>501</v>
      </c>
      <c r="Q303" s="10" t="s">
        <v>191</v>
      </c>
      <c r="S303">
        <v>0.1</v>
      </c>
      <c r="AB303" t="s">
        <v>371</v>
      </c>
      <c r="AD303">
        <v>1</v>
      </c>
      <c r="AE303">
        <v>2017</v>
      </c>
      <c r="AI303" t="s">
        <v>353</v>
      </c>
      <c r="AJ303">
        <v>1</v>
      </c>
      <c r="AK303" t="s">
        <v>474</v>
      </c>
      <c r="AO303">
        <v>1</v>
      </c>
    </row>
    <row r="304" spans="1:48" hidden="1" x14ac:dyDescent="0.25">
      <c r="A304" t="s">
        <v>744</v>
      </c>
      <c r="B304" t="s">
        <v>745</v>
      </c>
      <c r="C304" t="s">
        <v>394</v>
      </c>
      <c r="D304">
        <v>219</v>
      </c>
      <c r="E304" t="s">
        <v>29</v>
      </c>
      <c r="F304">
        <v>56542</v>
      </c>
      <c r="I304">
        <v>2</v>
      </c>
      <c r="J304" t="s">
        <v>546</v>
      </c>
      <c r="K304" t="s">
        <v>547</v>
      </c>
      <c r="L304" t="str">
        <f>VLOOKUP(K304,'LOOKUP INTERTIES 2023-11-08'!$B$2:$G$206,6,FALSE)</f>
        <v>Southeast</v>
      </c>
      <c r="M304" t="s">
        <v>1202</v>
      </c>
      <c r="N304" t="s">
        <v>1215</v>
      </c>
      <c r="O304" s="10" t="s">
        <v>1216</v>
      </c>
      <c r="P304" s="10">
        <v>2021</v>
      </c>
      <c r="Q304" s="10" t="s">
        <v>1458</v>
      </c>
      <c r="R304" t="s">
        <v>1205</v>
      </c>
      <c r="S304">
        <v>3</v>
      </c>
      <c r="U304">
        <v>0.8</v>
      </c>
      <c r="V304">
        <v>3</v>
      </c>
      <c r="W304">
        <v>3</v>
      </c>
      <c r="X304">
        <v>1.2</v>
      </c>
      <c r="Y304" t="s">
        <v>1207</v>
      </c>
      <c r="Z304" t="s">
        <v>390</v>
      </c>
      <c r="AA304" t="s">
        <v>390</v>
      </c>
      <c r="AB304" t="s">
        <v>371</v>
      </c>
      <c r="AC304" t="s">
        <v>1206</v>
      </c>
      <c r="AD304">
        <v>10</v>
      </c>
      <c r="AE304">
        <v>2008</v>
      </c>
      <c r="AF304" t="s">
        <v>390</v>
      </c>
      <c r="AG304" t="s">
        <v>390</v>
      </c>
      <c r="AH304" t="s">
        <v>1207</v>
      </c>
      <c r="AI304" t="s">
        <v>353</v>
      </c>
      <c r="AJ304">
        <v>1</v>
      </c>
      <c r="AK304" t="s">
        <v>385</v>
      </c>
      <c r="AL304" t="s">
        <v>354</v>
      </c>
      <c r="AM304" t="s">
        <v>354</v>
      </c>
      <c r="AN304" t="s">
        <v>354</v>
      </c>
      <c r="AO304" t="s">
        <v>390</v>
      </c>
      <c r="AP304" t="s">
        <v>1218</v>
      </c>
      <c r="AQ304" t="s">
        <v>1207</v>
      </c>
      <c r="AR304" t="s">
        <v>354</v>
      </c>
      <c r="AS304" t="s">
        <v>354</v>
      </c>
    </row>
    <row r="305" spans="1:45" hidden="1" x14ac:dyDescent="0.25">
      <c r="A305" t="s">
        <v>462</v>
      </c>
      <c r="B305" t="s">
        <v>208</v>
      </c>
      <c r="C305" t="s">
        <v>463</v>
      </c>
      <c r="D305">
        <v>10210</v>
      </c>
      <c r="E305" t="s">
        <v>207</v>
      </c>
      <c r="F305">
        <v>6580</v>
      </c>
      <c r="I305">
        <v>103</v>
      </c>
      <c r="J305" t="s">
        <v>464</v>
      </c>
      <c r="K305" t="s">
        <v>465</v>
      </c>
      <c r="L305" t="str">
        <f>VLOOKUP(K305,'LOOKUP INTERTIES 2023-11-08'!$B$2:$G$206,6,FALSE)</f>
        <v>Southeast</v>
      </c>
      <c r="M305" t="s">
        <v>1202</v>
      </c>
      <c r="N305" t="s">
        <v>1215</v>
      </c>
      <c r="O305" s="10" t="s">
        <v>1216</v>
      </c>
      <c r="P305" s="10">
        <v>2021</v>
      </c>
      <c r="Q305" s="10" t="s">
        <v>1458</v>
      </c>
      <c r="R305" t="s">
        <v>1205</v>
      </c>
      <c r="S305">
        <v>1</v>
      </c>
      <c r="U305">
        <v>0.8</v>
      </c>
      <c r="V305">
        <v>1</v>
      </c>
      <c r="W305">
        <v>1</v>
      </c>
      <c r="X305">
        <v>0.3</v>
      </c>
      <c r="Y305" t="s">
        <v>1207</v>
      </c>
      <c r="Z305" t="s">
        <v>390</v>
      </c>
      <c r="AA305" t="s">
        <v>390</v>
      </c>
      <c r="AB305" t="s">
        <v>371</v>
      </c>
      <c r="AC305" t="s">
        <v>1206</v>
      </c>
      <c r="AD305">
        <v>1</v>
      </c>
      <c r="AE305">
        <v>1947</v>
      </c>
      <c r="AF305" t="s">
        <v>390</v>
      </c>
      <c r="AG305" t="s">
        <v>390</v>
      </c>
      <c r="AH305" t="s">
        <v>1207</v>
      </c>
      <c r="AI305" t="s">
        <v>353</v>
      </c>
      <c r="AJ305">
        <v>1</v>
      </c>
      <c r="AK305" t="s">
        <v>385</v>
      </c>
      <c r="AL305" t="s">
        <v>354</v>
      </c>
      <c r="AM305" t="s">
        <v>354</v>
      </c>
      <c r="AN305" t="s">
        <v>354</v>
      </c>
      <c r="AO305" t="s">
        <v>390</v>
      </c>
      <c r="AP305" t="s">
        <v>1218</v>
      </c>
      <c r="AQ305" t="s">
        <v>354</v>
      </c>
      <c r="AR305" t="s">
        <v>354</v>
      </c>
      <c r="AS305" t="s">
        <v>354</v>
      </c>
    </row>
    <row r="306" spans="1:45" hidden="1" x14ac:dyDescent="0.25">
      <c r="A306" t="s">
        <v>462</v>
      </c>
      <c r="B306" t="s">
        <v>208</v>
      </c>
      <c r="C306" t="s">
        <v>463</v>
      </c>
      <c r="D306">
        <v>10210</v>
      </c>
      <c r="E306" t="s">
        <v>207</v>
      </c>
      <c r="F306">
        <v>6580</v>
      </c>
      <c r="I306">
        <v>103</v>
      </c>
      <c r="J306" t="s">
        <v>464</v>
      </c>
      <c r="K306" t="s">
        <v>465</v>
      </c>
      <c r="L306" t="str">
        <f>VLOOKUP(K306,'LOOKUP INTERTIES 2023-11-08'!$B$2:$G$206,6,FALSE)</f>
        <v>Southeast</v>
      </c>
      <c r="M306" t="s">
        <v>1211</v>
      </c>
      <c r="N306" t="s">
        <v>1215</v>
      </c>
      <c r="O306" s="10" t="s">
        <v>1216</v>
      </c>
      <c r="P306" s="10">
        <v>2021</v>
      </c>
      <c r="Q306" s="10" t="s">
        <v>1458</v>
      </c>
      <c r="R306" t="s">
        <v>1205</v>
      </c>
      <c r="S306">
        <v>2.2000000000000002</v>
      </c>
      <c r="U306">
        <v>0.88</v>
      </c>
      <c r="V306">
        <v>2.2000000000000002</v>
      </c>
      <c r="W306">
        <v>1.8</v>
      </c>
      <c r="X306">
        <v>0.3</v>
      </c>
      <c r="Y306" t="s">
        <v>1207</v>
      </c>
      <c r="Z306" t="s">
        <v>390</v>
      </c>
      <c r="AA306" t="s">
        <v>390</v>
      </c>
      <c r="AB306" t="s">
        <v>371</v>
      </c>
      <c r="AC306" t="s">
        <v>1206</v>
      </c>
      <c r="AD306">
        <v>1</v>
      </c>
      <c r="AE306">
        <v>1954</v>
      </c>
      <c r="AF306" t="s">
        <v>390</v>
      </c>
      <c r="AG306" t="s">
        <v>390</v>
      </c>
      <c r="AH306" t="s">
        <v>1207</v>
      </c>
      <c r="AI306" t="s">
        <v>353</v>
      </c>
      <c r="AJ306">
        <v>1</v>
      </c>
      <c r="AK306" t="s">
        <v>385</v>
      </c>
      <c r="AL306" t="s">
        <v>354</v>
      </c>
      <c r="AM306" t="s">
        <v>354</v>
      </c>
      <c r="AN306" t="s">
        <v>354</v>
      </c>
      <c r="AO306" t="s">
        <v>390</v>
      </c>
      <c r="AP306" t="s">
        <v>1218</v>
      </c>
      <c r="AQ306" t="s">
        <v>354</v>
      </c>
      <c r="AR306" t="s">
        <v>354</v>
      </c>
      <c r="AS306" t="s">
        <v>354</v>
      </c>
    </row>
    <row r="307" spans="1:45" hidden="1" x14ac:dyDescent="0.25">
      <c r="A307" t="s">
        <v>462</v>
      </c>
      <c r="B307" t="s">
        <v>208</v>
      </c>
      <c r="C307" t="s">
        <v>463</v>
      </c>
      <c r="D307">
        <v>10210</v>
      </c>
      <c r="E307" t="s">
        <v>207</v>
      </c>
      <c r="F307">
        <v>6580</v>
      </c>
      <c r="I307">
        <v>103</v>
      </c>
      <c r="J307" t="s">
        <v>464</v>
      </c>
      <c r="K307" t="s">
        <v>465</v>
      </c>
      <c r="L307" t="str">
        <f>VLOOKUP(K307,'LOOKUP INTERTIES 2023-11-08'!$B$2:$G$206,6,FALSE)</f>
        <v>Southeast</v>
      </c>
      <c r="M307" t="s">
        <v>1232</v>
      </c>
      <c r="N307" t="s">
        <v>1215</v>
      </c>
      <c r="O307" s="10" t="s">
        <v>1216</v>
      </c>
      <c r="P307" s="10">
        <v>2021</v>
      </c>
      <c r="Q307" s="10" t="s">
        <v>1458</v>
      </c>
      <c r="R307" t="s">
        <v>1205</v>
      </c>
      <c r="S307">
        <v>2.2000000000000002</v>
      </c>
      <c r="U307">
        <v>0.88</v>
      </c>
      <c r="V307">
        <v>2.2000000000000002</v>
      </c>
      <c r="W307">
        <v>1.8</v>
      </c>
      <c r="X307">
        <v>0.3</v>
      </c>
      <c r="Y307" t="s">
        <v>1207</v>
      </c>
      <c r="Z307" t="s">
        <v>390</v>
      </c>
      <c r="AA307" t="s">
        <v>390</v>
      </c>
      <c r="AB307" t="s">
        <v>371</v>
      </c>
      <c r="AC307" t="s">
        <v>1206</v>
      </c>
      <c r="AD307">
        <v>1</v>
      </c>
      <c r="AE307">
        <v>1954</v>
      </c>
      <c r="AF307" t="s">
        <v>390</v>
      </c>
      <c r="AG307" t="s">
        <v>390</v>
      </c>
      <c r="AH307" t="s">
        <v>1207</v>
      </c>
      <c r="AI307" t="s">
        <v>353</v>
      </c>
      <c r="AJ307">
        <v>1</v>
      </c>
      <c r="AK307" t="s">
        <v>385</v>
      </c>
      <c r="AL307" t="s">
        <v>354</v>
      </c>
      <c r="AM307" t="s">
        <v>354</v>
      </c>
      <c r="AN307" t="s">
        <v>354</v>
      </c>
      <c r="AO307" t="s">
        <v>390</v>
      </c>
      <c r="AP307" t="s">
        <v>1218</v>
      </c>
      <c r="AQ307" t="s">
        <v>354</v>
      </c>
      <c r="AR307" t="s">
        <v>354</v>
      </c>
      <c r="AS307" t="s">
        <v>354</v>
      </c>
    </row>
    <row r="308" spans="1:45" hidden="1" x14ac:dyDescent="0.25">
      <c r="A308" t="s">
        <v>749</v>
      </c>
      <c r="B308" t="s">
        <v>209</v>
      </c>
      <c r="C308" t="s">
        <v>463</v>
      </c>
      <c r="D308">
        <v>10210</v>
      </c>
      <c r="E308" t="s">
        <v>207</v>
      </c>
      <c r="F308">
        <v>84</v>
      </c>
      <c r="I308">
        <v>103</v>
      </c>
      <c r="J308" t="s">
        <v>464</v>
      </c>
      <c r="K308" t="s">
        <v>465</v>
      </c>
      <c r="L308" t="str">
        <f>VLOOKUP(K308,'LOOKUP INTERTIES 2023-11-08'!$B$2:$G$206,6,FALSE)</f>
        <v>Southeast</v>
      </c>
      <c r="M308" t="s">
        <v>1211</v>
      </c>
      <c r="N308" t="s">
        <v>1215</v>
      </c>
      <c r="O308" s="10" t="s">
        <v>1216</v>
      </c>
      <c r="P308" s="10">
        <v>2021</v>
      </c>
      <c r="Q308" s="10" t="s">
        <v>1458</v>
      </c>
      <c r="R308" t="s">
        <v>1205</v>
      </c>
      <c r="S308">
        <v>1.4</v>
      </c>
      <c r="U308">
        <v>0.8</v>
      </c>
      <c r="V308">
        <v>1.4</v>
      </c>
      <c r="W308">
        <v>1.1000000000000001</v>
      </c>
      <c r="X308">
        <v>0.3</v>
      </c>
      <c r="Y308" t="s">
        <v>1207</v>
      </c>
      <c r="Z308" t="s">
        <v>390</v>
      </c>
      <c r="AA308" t="s">
        <v>390</v>
      </c>
      <c r="AB308" t="s">
        <v>371</v>
      </c>
      <c r="AC308" t="s">
        <v>1206</v>
      </c>
      <c r="AD308">
        <v>1</v>
      </c>
      <c r="AE308">
        <v>1952</v>
      </c>
      <c r="AF308" t="s">
        <v>390</v>
      </c>
      <c r="AG308" t="s">
        <v>390</v>
      </c>
      <c r="AH308" t="s">
        <v>1207</v>
      </c>
      <c r="AI308" t="s">
        <v>353</v>
      </c>
      <c r="AJ308">
        <v>1</v>
      </c>
      <c r="AK308" t="s">
        <v>385</v>
      </c>
      <c r="AL308" t="s">
        <v>354</v>
      </c>
      <c r="AM308" t="s">
        <v>354</v>
      </c>
      <c r="AN308" t="s">
        <v>354</v>
      </c>
      <c r="AO308" t="s">
        <v>390</v>
      </c>
      <c r="AP308" t="s">
        <v>1218</v>
      </c>
      <c r="AQ308" t="s">
        <v>354</v>
      </c>
      <c r="AR308" t="s">
        <v>354</v>
      </c>
      <c r="AS308" t="s">
        <v>354</v>
      </c>
    </row>
    <row r="309" spans="1:45" hidden="1" x14ac:dyDescent="0.25">
      <c r="A309" t="s">
        <v>749</v>
      </c>
      <c r="B309" t="s">
        <v>209</v>
      </c>
      <c r="C309" t="s">
        <v>463</v>
      </c>
      <c r="D309">
        <v>10210</v>
      </c>
      <c r="E309" t="s">
        <v>207</v>
      </c>
      <c r="F309">
        <v>84</v>
      </c>
      <c r="I309">
        <v>103</v>
      </c>
      <c r="J309" t="s">
        <v>464</v>
      </c>
      <c r="K309" t="s">
        <v>465</v>
      </c>
      <c r="L309" t="str">
        <f>VLOOKUP(K309,'LOOKUP INTERTIES 2023-11-08'!$B$2:$G$206,6,FALSE)</f>
        <v>Southeast</v>
      </c>
      <c r="M309" t="s">
        <v>1232</v>
      </c>
      <c r="N309" t="s">
        <v>1215</v>
      </c>
      <c r="O309" s="10" t="s">
        <v>1216</v>
      </c>
      <c r="P309" s="10">
        <v>2021</v>
      </c>
      <c r="Q309" s="10" t="s">
        <v>1458</v>
      </c>
      <c r="R309" t="s">
        <v>1205</v>
      </c>
      <c r="S309">
        <v>1.4</v>
      </c>
      <c r="U309">
        <v>0.8</v>
      </c>
      <c r="V309">
        <v>1.4</v>
      </c>
      <c r="W309">
        <v>1.1000000000000001</v>
      </c>
      <c r="X309">
        <v>0.3</v>
      </c>
      <c r="Y309" t="s">
        <v>1207</v>
      </c>
      <c r="Z309" t="s">
        <v>390</v>
      </c>
      <c r="AA309" t="s">
        <v>390</v>
      </c>
      <c r="AB309" t="s">
        <v>371</v>
      </c>
      <c r="AC309" t="s">
        <v>1206</v>
      </c>
      <c r="AD309">
        <v>1</v>
      </c>
      <c r="AE309">
        <v>1938</v>
      </c>
      <c r="AF309" t="s">
        <v>390</v>
      </c>
      <c r="AG309" t="s">
        <v>390</v>
      </c>
      <c r="AH309" t="s">
        <v>1207</v>
      </c>
      <c r="AI309" t="s">
        <v>353</v>
      </c>
      <c r="AJ309">
        <v>1</v>
      </c>
      <c r="AK309" t="s">
        <v>385</v>
      </c>
      <c r="AL309" t="s">
        <v>354</v>
      </c>
      <c r="AM309" t="s">
        <v>354</v>
      </c>
      <c r="AN309" t="s">
        <v>354</v>
      </c>
      <c r="AO309" t="s">
        <v>390</v>
      </c>
      <c r="AP309" t="s">
        <v>1218</v>
      </c>
      <c r="AQ309" t="s">
        <v>354</v>
      </c>
      <c r="AR309" t="s">
        <v>354</v>
      </c>
      <c r="AS309" t="s">
        <v>354</v>
      </c>
    </row>
    <row r="310" spans="1:45" hidden="1" x14ac:dyDescent="0.25">
      <c r="A310" t="s">
        <v>749</v>
      </c>
      <c r="B310" t="s">
        <v>209</v>
      </c>
      <c r="C310" t="s">
        <v>463</v>
      </c>
      <c r="D310">
        <v>10210</v>
      </c>
      <c r="E310" t="s">
        <v>207</v>
      </c>
      <c r="F310">
        <v>84</v>
      </c>
      <c r="I310">
        <v>103</v>
      </c>
      <c r="J310" t="s">
        <v>464</v>
      </c>
      <c r="K310" t="s">
        <v>465</v>
      </c>
      <c r="L310" t="str">
        <f>VLOOKUP(K310,'LOOKUP INTERTIES 2023-11-08'!$B$2:$G$206,6,FALSE)</f>
        <v>Southeast</v>
      </c>
      <c r="M310" t="s">
        <v>1212</v>
      </c>
      <c r="N310" t="s">
        <v>1215</v>
      </c>
      <c r="O310" s="10" t="s">
        <v>1216</v>
      </c>
      <c r="P310" s="10">
        <v>2021</v>
      </c>
      <c r="Q310" s="10" t="s">
        <v>1458</v>
      </c>
      <c r="R310" t="s">
        <v>1205</v>
      </c>
      <c r="S310">
        <v>1.4</v>
      </c>
      <c r="U310">
        <v>0.8</v>
      </c>
      <c r="V310">
        <v>1.4</v>
      </c>
      <c r="W310">
        <v>1.1000000000000001</v>
      </c>
      <c r="X310">
        <v>0.3</v>
      </c>
      <c r="Y310" t="s">
        <v>1207</v>
      </c>
      <c r="Z310" t="s">
        <v>390</v>
      </c>
      <c r="AA310" t="s">
        <v>390</v>
      </c>
      <c r="AB310" t="s">
        <v>371</v>
      </c>
      <c r="AC310" t="s">
        <v>1206</v>
      </c>
      <c r="AD310">
        <v>1</v>
      </c>
      <c r="AE310">
        <v>1954</v>
      </c>
      <c r="AF310" t="s">
        <v>390</v>
      </c>
      <c r="AG310" t="s">
        <v>390</v>
      </c>
      <c r="AH310" t="s">
        <v>1207</v>
      </c>
      <c r="AI310" t="s">
        <v>353</v>
      </c>
      <c r="AJ310">
        <v>1</v>
      </c>
      <c r="AK310" t="s">
        <v>385</v>
      </c>
      <c r="AL310" t="s">
        <v>354</v>
      </c>
      <c r="AM310" t="s">
        <v>354</v>
      </c>
      <c r="AN310" t="s">
        <v>354</v>
      </c>
      <c r="AO310" t="s">
        <v>390</v>
      </c>
      <c r="AP310" t="s">
        <v>1218</v>
      </c>
      <c r="AQ310" t="s">
        <v>354</v>
      </c>
      <c r="AR310" t="s">
        <v>354</v>
      </c>
      <c r="AS310" t="s">
        <v>354</v>
      </c>
    </row>
    <row r="311" spans="1:45" hidden="1" x14ac:dyDescent="0.25">
      <c r="A311" t="s">
        <v>985</v>
      </c>
      <c r="B311" t="s">
        <v>212</v>
      </c>
      <c r="C311" t="s">
        <v>463</v>
      </c>
      <c r="D311">
        <v>10210</v>
      </c>
      <c r="E311" t="s">
        <v>207</v>
      </c>
      <c r="F311">
        <v>85</v>
      </c>
      <c r="I311">
        <v>103</v>
      </c>
      <c r="J311" t="s">
        <v>464</v>
      </c>
      <c r="K311" t="s">
        <v>465</v>
      </c>
      <c r="L311" t="str">
        <f>VLOOKUP(K311,'LOOKUP INTERTIES 2023-11-08'!$B$2:$G$206,6,FALSE)</f>
        <v>Southeast</v>
      </c>
      <c r="M311" t="s">
        <v>1202</v>
      </c>
      <c r="N311" t="s">
        <v>1203</v>
      </c>
      <c r="O311" s="10" t="s">
        <v>1204</v>
      </c>
      <c r="P311" s="10">
        <v>2021</v>
      </c>
      <c r="Q311" s="10" t="s">
        <v>1458</v>
      </c>
      <c r="R311" t="s">
        <v>1205</v>
      </c>
      <c r="S311">
        <v>4.5</v>
      </c>
      <c r="U311">
        <v>0.8</v>
      </c>
      <c r="V311">
        <v>3.5</v>
      </c>
      <c r="W311">
        <v>3.5</v>
      </c>
      <c r="X311">
        <v>2</v>
      </c>
      <c r="Y311" t="s">
        <v>1207</v>
      </c>
      <c r="Z311" t="s">
        <v>390</v>
      </c>
      <c r="AA311" t="s">
        <v>390</v>
      </c>
      <c r="AB311" t="s">
        <v>371</v>
      </c>
      <c r="AC311" t="s">
        <v>1206</v>
      </c>
      <c r="AD311">
        <v>1</v>
      </c>
      <c r="AE311">
        <v>1969</v>
      </c>
      <c r="AF311" t="s">
        <v>390</v>
      </c>
      <c r="AG311" t="s">
        <v>390</v>
      </c>
      <c r="AH311" t="s">
        <v>1207</v>
      </c>
      <c r="AI311" t="s">
        <v>353</v>
      </c>
      <c r="AJ311">
        <v>1</v>
      </c>
      <c r="AK311" t="s">
        <v>355</v>
      </c>
      <c r="AL311" t="s">
        <v>354</v>
      </c>
      <c r="AM311" t="s">
        <v>354</v>
      </c>
      <c r="AN311" t="s">
        <v>354</v>
      </c>
      <c r="AO311" t="s">
        <v>390</v>
      </c>
      <c r="AP311" t="s">
        <v>1218</v>
      </c>
      <c r="AQ311" t="s">
        <v>1207</v>
      </c>
      <c r="AR311" t="s">
        <v>354</v>
      </c>
      <c r="AS311" t="s">
        <v>354</v>
      </c>
    </row>
    <row r="312" spans="1:45" hidden="1" x14ac:dyDescent="0.25">
      <c r="A312" t="s">
        <v>985</v>
      </c>
      <c r="B312" t="s">
        <v>212</v>
      </c>
      <c r="C312" t="s">
        <v>463</v>
      </c>
      <c r="D312">
        <v>10210</v>
      </c>
      <c r="E312" t="s">
        <v>207</v>
      </c>
      <c r="F312">
        <v>85</v>
      </c>
      <c r="I312">
        <v>103</v>
      </c>
      <c r="J312" t="s">
        <v>464</v>
      </c>
      <c r="K312" t="s">
        <v>465</v>
      </c>
      <c r="L312" t="str">
        <f>VLOOKUP(K312,'LOOKUP INTERTIES 2023-11-08'!$B$2:$G$206,6,FALSE)</f>
        <v>Southeast</v>
      </c>
      <c r="M312" t="s">
        <v>1210</v>
      </c>
      <c r="N312" t="s">
        <v>1203</v>
      </c>
      <c r="O312" s="10" t="s">
        <v>1204</v>
      </c>
      <c r="P312" s="10">
        <v>2021</v>
      </c>
      <c r="Q312" s="10" t="s">
        <v>1458</v>
      </c>
      <c r="R312" t="s">
        <v>1205</v>
      </c>
      <c r="S312">
        <v>4.5</v>
      </c>
      <c r="U312">
        <v>0.8</v>
      </c>
      <c r="V312">
        <v>3.5</v>
      </c>
      <c r="W312">
        <v>3.5</v>
      </c>
      <c r="X312">
        <v>2</v>
      </c>
      <c r="Y312" t="s">
        <v>1207</v>
      </c>
      <c r="Z312" t="s">
        <v>390</v>
      </c>
      <c r="AA312" t="s">
        <v>390</v>
      </c>
      <c r="AB312" t="s">
        <v>371</v>
      </c>
      <c r="AC312" t="s">
        <v>1206</v>
      </c>
      <c r="AD312">
        <v>1</v>
      </c>
      <c r="AE312">
        <v>1970</v>
      </c>
      <c r="AF312" t="s">
        <v>390</v>
      </c>
      <c r="AG312" t="s">
        <v>390</v>
      </c>
      <c r="AH312" t="s">
        <v>1207</v>
      </c>
      <c r="AI312" t="s">
        <v>353</v>
      </c>
      <c r="AJ312">
        <v>1</v>
      </c>
      <c r="AK312" t="s">
        <v>355</v>
      </c>
      <c r="AL312" t="s">
        <v>354</v>
      </c>
      <c r="AM312" t="s">
        <v>354</v>
      </c>
      <c r="AN312" t="s">
        <v>354</v>
      </c>
      <c r="AO312" t="s">
        <v>390</v>
      </c>
      <c r="AP312" t="s">
        <v>1218</v>
      </c>
      <c r="AQ312" t="s">
        <v>1207</v>
      </c>
      <c r="AR312" t="s">
        <v>354</v>
      </c>
      <c r="AS312" t="s">
        <v>354</v>
      </c>
    </row>
    <row r="313" spans="1:45" hidden="1" x14ac:dyDescent="0.25">
      <c r="A313" t="s">
        <v>985</v>
      </c>
      <c r="B313" t="s">
        <v>212</v>
      </c>
      <c r="C313" t="s">
        <v>463</v>
      </c>
      <c r="D313">
        <v>10210</v>
      </c>
      <c r="E313" t="s">
        <v>207</v>
      </c>
      <c r="F313">
        <v>85</v>
      </c>
      <c r="I313">
        <v>103</v>
      </c>
      <c r="J313" t="s">
        <v>464</v>
      </c>
      <c r="K313" t="s">
        <v>465</v>
      </c>
      <c r="L313" t="str">
        <f>VLOOKUP(K313,'LOOKUP INTERTIES 2023-11-08'!$B$2:$G$206,6,FALSE)</f>
        <v>Southeast</v>
      </c>
      <c r="M313" t="s">
        <v>1211</v>
      </c>
      <c r="N313" t="s">
        <v>1203</v>
      </c>
      <c r="O313" s="10" t="s">
        <v>1204</v>
      </c>
      <c r="P313" s="10">
        <v>2021</v>
      </c>
      <c r="Q313" s="10" t="s">
        <v>1458</v>
      </c>
      <c r="R313" t="s">
        <v>1205</v>
      </c>
      <c r="S313">
        <v>6.4</v>
      </c>
      <c r="U313">
        <v>0.8</v>
      </c>
      <c r="V313">
        <v>5.5</v>
      </c>
      <c r="W313">
        <v>5.5</v>
      </c>
      <c r="X313">
        <v>3</v>
      </c>
      <c r="Y313" t="s">
        <v>1207</v>
      </c>
      <c r="Z313" t="s">
        <v>390</v>
      </c>
      <c r="AA313" t="s">
        <v>390</v>
      </c>
      <c r="AB313" t="s">
        <v>371</v>
      </c>
      <c r="AC313" t="s">
        <v>1206</v>
      </c>
      <c r="AD313">
        <v>1</v>
      </c>
      <c r="AE313">
        <v>1976</v>
      </c>
      <c r="AF313" t="s">
        <v>390</v>
      </c>
      <c r="AG313" t="s">
        <v>390</v>
      </c>
      <c r="AH313" t="s">
        <v>1207</v>
      </c>
      <c r="AI313" t="s">
        <v>353</v>
      </c>
      <c r="AJ313">
        <v>1</v>
      </c>
      <c r="AK313" t="s">
        <v>355</v>
      </c>
      <c r="AL313" t="s">
        <v>354</v>
      </c>
      <c r="AM313" t="s">
        <v>354</v>
      </c>
      <c r="AN313" t="s">
        <v>354</v>
      </c>
      <c r="AO313" t="s">
        <v>390</v>
      </c>
      <c r="AP313" t="s">
        <v>1218</v>
      </c>
      <c r="AQ313" t="s">
        <v>1207</v>
      </c>
      <c r="AR313" t="s">
        <v>354</v>
      </c>
      <c r="AS313" t="s">
        <v>354</v>
      </c>
    </row>
    <row r="314" spans="1:45" hidden="1" x14ac:dyDescent="0.25">
      <c r="A314" t="s">
        <v>985</v>
      </c>
      <c r="B314" t="s">
        <v>212</v>
      </c>
      <c r="C314" t="s">
        <v>463</v>
      </c>
      <c r="D314">
        <v>10210</v>
      </c>
      <c r="E314" t="s">
        <v>207</v>
      </c>
      <c r="F314">
        <v>85</v>
      </c>
      <c r="I314">
        <v>103</v>
      </c>
      <c r="J314" t="s">
        <v>464</v>
      </c>
      <c r="K314" t="s">
        <v>465</v>
      </c>
      <c r="L314" t="str">
        <f>VLOOKUP(K314,'LOOKUP INTERTIES 2023-11-08'!$B$2:$G$206,6,FALSE)</f>
        <v>Southeast</v>
      </c>
      <c r="M314" t="s">
        <v>1232</v>
      </c>
      <c r="N314" t="s">
        <v>1203</v>
      </c>
      <c r="O314" s="10" t="s">
        <v>1204</v>
      </c>
      <c r="P314" s="10">
        <v>2021</v>
      </c>
      <c r="Q314" s="10" t="s">
        <v>1458</v>
      </c>
      <c r="R314" t="s">
        <v>1205</v>
      </c>
      <c r="S314">
        <v>10.5</v>
      </c>
      <c r="U314">
        <v>0.8</v>
      </c>
      <c r="V314">
        <v>10.5</v>
      </c>
      <c r="W314">
        <v>10.5</v>
      </c>
      <c r="X314">
        <v>3.5</v>
      </c>
      <c r="Y314" t="s">
        <v>1207</v>
      </c>
      <c r="Z314" t="s">
        <v>390</v>
      </c>
      <c r="AA314" t="s">
        <v>390</v>
      </c>
      <c r="AB314" t="s">
        <v>371</v>
      </c>
      <c r="AC314" t="s">
        <v>1206</v>
      </c>
      <c r="AD314">
        <v>10</v>
      </c>
      <c r="AE314">
        <v>1998</v>
      </c>
      <c r="AF314" t="s">
        <v>390</v>
      </c>
      <c r="AG314" t="s">
        <v>390</v>
      </c>
      <c r="AH314" t="s">
        <v>1207</v>
      </c>
      <c r="AI314" t="s">
        <v>353</v>
      </c>
      <c r="AJ314">
        <v>1</v>
      </c>
      <c r="AK314" t="s">
        <v>355</v>
      </c>
      <c r="AL314" t="s">
        <v>354</v>
      </c>
      <c r="AM314" t="s">
        <v>354</v>
      </c>
      <c r="AN314" t="s">
        <v>354</v>
      </c>
      <c r="AO314" t="s">
        <v>390</v>
      </c>
      <c r="AP314" t="s">
        <v>1218</v>
      </c>
      <c r="AQ314" t="s">
        <v>1207</v>
      </c>
      <c r="AR314" t="s">
        <v>354</v>
      </c>
      <c r="AS314" t="s">
        <v>354</v>
      </c>
    </row>
    <row r="315" spans="1:45" hidden="1" x14ac:dyDescent="0.25">
      <c r="A315" t="s">
        <v>1026</v>
      </c>
      <c r="B315" t="s">
        <v>210</v>
      </c>
      <c r="C315" t="s">
        <v>463</v>
      </c>
      <c r="D315">
        <v>10210</v>
      </c>
      <c r="E315" t="s">
        <v>207</v>
      </c>
      <c r="F315">
        <v>6581</v>
      </c>
      <c r="I315">
        <v>103</v>
      </c>
      <c r="J315" t="s">
        <v>464</v>
      </c>
      <c r="K315" t="s">
        <v>465</v>
      </c>
      <c r="L315" t="str">
        <f>VLOOKUP(K315,'LOOKUP INTERTIES 2023-11-08'!$B$2:$G$206,6,FALSE)</f>
        <v>Southeast</v>
      </c>
      <c r="M315" t="s">
        <v>1202</v>
      </c>
      <c r="N315" t="s">
        <v>1215</v>
      </c>
      <c r="O315" s="10" t="s">
        <v>1216</v>
      </c>
      <c r="P315" s="10">
        <v>2021</v>
      </c>
      <c r="Q315" s="10" t="s">
        <v>1458</v>
      </c>
      <c r="R315" t="s">
        <v>1205</v>
      </c>
      <c r="S315">
        <v>2.1</v>
      </c>
      <c r="U315">
        <v>0.84</v>
      </c>
      <c r="V315">
        <v>2.1</v>
      </c>
      <c r="W315">
        <v>2.1</v>
      </c>
      <c r="X315">
        <v>0.1</v>
      </c>
      <c r="Y315" t="s">
        <v>1207</v>
      </c>
      <c r="Z315" t="s">
        <v>390</v>
      </c>
      <c r="AA315" t="s">
        <v>390</v>
      </c>
      <c r="AB315" t="s">
        <v>371</v>
      </c>
      <c r="AC315" t="s">
        <v>1206</v>
      </c>
      <c r="AD315">
        <v>1</v>
      </c>
      <c r="AE315">
        <v>1968</v>
      </c>
      <c r="AF315" t="s">
        <v>390</v>
      </c>
      <c r="AG315" t="s">
        <v>390</v>
      </c>
      <c r="AH315" t="s">
        <v>1207</v>
      </c>
      <c r="AI315" t="s">
        <v>353</v>
      </c>
      <c r="AJ315">
        <v>1</v>
      </c>
      <c r="AK315" t="s">
        <v>385</v>
      </c>
      <c r="AL315" t="s">
        <v>354</v>
      </c>
      <c r="AM315" t="s">
        <v>354</v>
      </c>
      <c r="AN315" t="s">
        <v>354</v>
      </c>
      <c r="AO315" t="s">
        <v>390</v>
      </c>
      <c r="AP315" t="s">
        <v>1218</v>
      </c>
      <c r="AQ315" t="s">
        <v>354</v>
      </c>
      <c r="AR315" t="s">
        <v>354</v>
      </c>
      <c r="AS315" t="s">
        <v>354</v>
      </c>
    </row>
    <row r="316" spans="1:45" hidden="1" x14ac:dyDescent="0.25">
      <c r="A316" t="s">
        <v>1057</v>
      </c>
      <c r="B316" t="s">
        <v>211</v>
      </c>
      <c r="C316" t="s">
        <v>463</v>
      </c>
      <c r="D316">
        <v>10210</v>
      </c>
      <c r="E316" t="s">
        <v>207</v>
      </c>
      <c r="F316">
        <v>70</v>
      </c>
      <c r="I316">
        <v>103</v>
      </c>
      <c r="J316" t="s">
        <v>464</v>
      </c>
      <c r="K316" t="s">
        <v>465</v>
      </c>
      <c r="L316" t="str">
        <f>VLOOKUP(K316,'LOOKUP INTERTIES 2023-11-08'!$B$2:$G$206,6,FALSE)</f>
        <v>Southeast</v>
      </c>
      <c r="M316" t="s">
        <v>1202</v>
      </c>
      <c r="N316" t="s">
        <v>1215</v>
      </c>
      <c r="O316" s="10" t="s">
        <v>1216</v>
      </c>
      <c r="P316" s="10">
        <v>2021</v>
      </c>
      <c r="Q316" s="10" t="s">
        <v>1458</v>
      </c>
      <c r="R316" t="s">
        <v>1205</v>
      </c>
      <c r="S316">
        <v>11.3</v>
      </c>
      <c r="U316">
        <v>0.9</v>
      </c>
      <c r="V316">
        <v>11.3</v>
      </c>
      <c r="W316">
        <v>11.3</v>
      </c>
      <c r="X316">
        <v>1</v>
      </c>
      <c r="Y316" t="s">
        <v>1207</v>
      </c>
      <c r="Z316" t="s">
        <v>390</v>
      </c>
      <c r="AA316">
        <v>2020</v>
      </c>
      <c r="AB316" t="s">
        <v>371</v>
      </c>
      <c r="AC316" t="s">
        <v>1206</v>
      </c>
      <c r="AD316">
        <v>6</v>
      </c>
      <c r="AE316">
        <v>1984</v>
      </c>
      <c r="AF316" t="s">
        <v>390</v>
      </c>
      <c r="AG316" t="s">
        <v>390</v>
      </c>
      <c r="AH316" t="s">
        <v>1207</v>
      </c>
      <c r="AI316" t="s">
        <v>1240</v>
      </c>
      <c r="AJ316">
        <v>4</v>
      </c>
      <c r="AK316" t="s">
        <v>385</v>
      </c>
      <c r="AL316" t="s">
        <v>354</v>
      </c>
      <c r="AM316" t="s">
        <v>354</v>
      </c>
      <c r="AN316" t="s">
        <v>354</v>
      </c>
      <c r="AO316" t="s">
        <v>390</v>
      </c>
      <c r="AP316" t="s">
        <v>1209</v>
      </c>
      <c r="AQ316" t="s">
        <v>354</v>
      </c>
      <c r="AR316" t="s">
        <v>354</v>
      </c>
      <c r="AS316" t="s">
        <v>354</v>
      </c>
    </row>
    <row r="317" spans="1:45" hidden="1" x14ac:dyDescent="0.25">
      <c r="A317" t="s">
        <v>1057</v>
      </c>
      <c r="B317" t="s">
        <v>211</v>
      </c>
      <c r="C317" t="s">
        <v>463</v>
      </c>
      <c r="D317">
        <v>10210</v>
      </c>
      <c r="E317" t="s">
        <v>207</v>
      </c>
      <c r="F317">
        <v>70</v>
      </c>
      <c r="I317">
        <v>103</v>
      </c>
      <c r="J317" t="s">
        <v>464</v>
      </c>
      <c r="K317" t="s">
        <v>465</v>
      </c>
      <c r="L317" t="str">
        <f>VLOOKUP(K317,'LOOKUP INTERTIES 2023-11-08'!$B$2:$G$206,6,FALSE)</f>
        <v>Southeast</v>
      </c>
      <c r="M317" t="s">
        <v>1210</v>
      </c>
      <c r="N317" t="s">
        <v>1215</v>
      </c>
      <c r="O317" s="10" t="s">
        <v>1216</v>
      </c>
      <c r="P317" s="10">
        <v>2021</v>
      </c>
      <c r="Q317" s="10" t="s">
        <v>1458</v>
      </c>
      <c r="R317" t="s">
        <v>1205</v>
      </c>
      <c r="S317">
        <v>11.3</v>
      </c>
      <c r="U317">
        <v>0.9</v>
      </c>
      <c r="V317">
        <v>11.3</v>
      </c>
      <c r="W317">
        <v>11.3</v>
      </c>
      <c r="X317">
        <v>1</v>
      </c>
      <c r="Y317" t="s">
        <v>1207</v>
      </c>
      <c r="Z317" t="s">
        <v>390</v>
      </c>
      <c r="AA317">
        <v>2020</v>
      </c>
      <c r="AB317" t="s">
        <v>371</v>
      </c>
      <c r="AC317" t="s">
        <v>1206</v>
      </c>
      <c r="AD317">
        <v>6</v>
      </c>
      <c r="AE317">
        <v>1984</v>
      </c>
      <c r="AF317" t="s">
        <v>390</v>
      </c>
      <c r="AG317" t="s">
        <v>390</v>
      </c>
      <c r="AH317" t="s">
        <v>1207</v>
      </c>
      <c r="AI317" t="s">
        <v>1240</v>
      </c>
      <c r="AJ317">
        <v>4</v>
      </c>
      <c r="AK317" t="s">
        <v>385</v>
      </c>
      <c r="AL317" t="s">
        <v>354</v>
      </c>
      <c r="AM317" t="s">
        <v>354</v>
      </c>
      <c r="AN317" t="s">
        <v>354</v>
      </c>
      <c r="AO317" t="s">
        <v>390</v>
      </c>
      <c r="AP317" t="s">
        <v>1209</v>
      </c>
      <c r="AQ317" t="s">
        <v>354</v>
      </c>
      <c r="AR317" t="s">
        <v>354</v>
      </c>
      <c r="AS317" t="s">
        <v>354</v>
      </c>
    </row>
    <row r="318" spans="1:45" hidden="1" x14ac:dyDescent="0.25">
      <c r="A318" t="s">
        <v>1155</v>
      </c>
      <c r="B318" t="s">
        <v>1156</v>
      </c>
      <c r="C318" t="s">
        <v>463</v>
      </c>
      <c r="D318">
        <v>10210</v>
      </c>
      <c r="E318" t="s">
        <v>207</v>
      </c>
      <c r="F318">
        <v>58977</v>
      </c>
      <c r="I318">
        <v>103</v>
      </c>
      <c r="J318" t="s">
        <v>464</v>
      </c>
      <c r="K318" t="s">
        <v>465</v>
      </c>
      <c r="L318" t="str">
        <f>VLOOKUP(K318,'LOOKUP INTERTIES 2023-11-08'!$B$2:$G$206,6,FALSE)</f>
        <v>Southeast</v>
      </c>
      <c r="M318" t="s">
        <v>1390</v>
      </c>
      <c r="N318" t="s">
        <v>1215</v>
      </c>
      <c r="O318" s="10" t="s">
        <v>1216</v>
      </c>
      <c r="P318" s="10">
        <v>2021</v>
      </c>
      <c r="Q318" s="10" t="s">
        <v>1458</v>
      </c>
      <c r="R318" t="s">
        <v>1205</v>
      </c>
      <c r="S318">
        <v>3.9</v>
      </c>
      <c r="U318">
        <v>0.8</v>
      </c>
      <c r="V318">
        <v>3.9</v>
      </c>
      <c r="W318">
        <v>3.9</v>
      </c>
      <c r="X318">
        <v>0.4</v>
      </c>
      <c r="Y318" t="s">
        <v>1207</v>
      </c>
      <c r="Z318" t="s">
        <v>390</v>
      </c>
      <c r="AA318" t="s">
        <v>390</v>
      </c>
      <c r="AB318" t="s">
        <v>371</v>
      </c>
      <c r="AC318" t="s">
        <v>1206</v>
      </c>
      <c r="AD318">
        <v>1</v>
      </c>
      <c r="AE318">
        <v>2015</v>
      </c>
      <c r="AF318" t="s">
        <v>390</v>
      </c>
      <c r="AG318" t="s">
        <v>390</v>
      </c>
      <c r="AH318" t="s">
        <v>1207</v>
      </c>
      <c r="AI318" t="s">
        <v>353</v>
      </c>
      <c r="AJ318">
        <v>1</v>
      </c>
      <c r="AK318" t="s">
        <v>385</v>
      </c>
      <c r="AL318" t="s">
        <v>354</v>
      </c>
      <c r="AM318" t="s">
        <v>354</v>
      </c>
      <c r="AN318" t="s">
        <v>354</v>
      </c>
      <c r="AO318" t="s">
        <v>390</v>
      </c>
      <c r="AP318" t="s">
        <v>1209</v>
      </c>
      <c r="AQ318" t="s">
        <v>354</v>
      </c>
      <c r="AR318" t="s">
        <v>354</v>
      </c>
      <c r="AS318" t="s">
        <v>354</v>
      </c>
    </row>
    <row r="319" spans="1:45" hidden="1" x14ac:dyDescent="0.25">
      <c r="A319" t="s">
        <v>1155</v>
      </c>
      <c r="B319" t="s">
        <v>1156</v>
      </c>
      <c r="C319" t="s">
        <v>463</v>
      </c>
      <c r="D319">
        <v>10210</v>
      </c>
      <c r="E319" t="s">
        <v>207</v>
      </c>
      <c r="F319">
        <v>58977</v>
      </c>
      <c r="I319">
        <v>103</v>
      </c>
      <c r="J319" t="s">
        <v>464</v>
      </c>
      <c r="K319" t="s">
        <v>465</v>
      </c>
      <c r="L319" t="str">
        <f>VLOOKUP(K319,'LOOKUP INTERTIES 2023-11-08'!$B$2:$G$206,6,FALSE)</f>
        <v>Southeast</v>
      </c>
      <c r="M319" t="s">
        <v>1391</v>
      </c>
      <c r="N319" t="s">
        <v>1215</v>
      </c>
      <c r="O319" s="10" t="s">
        <v>1216</v>
      </c>
      <c r="P319" s="10">
        <v>2021</v>
      </c>
      <c r="Q319" s="10" t="s">
        <v>1458</v>
      </c>
      <c r="R319" t="s">
        <v>1205</v>
      </c>
      <c r="S319">
        <v>0.9</v>
      </c>
      <c r="U319">
        <v>0.8</v>
      </c>
      <c r="V319">
        <v>0.9</v>
      </c>
      <c r="W319">
        <v>0.9</v>
      </c>
      <c r="X319">
        <v>0.3</v>
      </c>
      <c r="Y319" t="s">
        <v>1207</v>
      </c>
      <c r="Z319" t="s">
        <v>390</v>
      </c>
      <c r="AA319" t="s">
        <v>390</v>
      </c>
      <c r="AB319" t="s">
        <v>371</v>
      </c>
      <c r="AC319" t="s">
        <v>1206</v>
      </c>
      <c r="AD319">
        <v>1</v>
      </c>
      <c r="AE319">
        <v>2015</v>
      </c>
      <c r="AF319" t="s">
        <v>390</v>
      </c>
      <c r="AG319" t="s">
        <v>390</v>
      </c>
      <c r="AH319" t="s">
        <v>1207</v>
      </c>
      <c r="AI319" t="s">
        <v>353</v>
      </c>
      <c r="AJ319">
        <v>1</v>
      </c>
      <c r="AK319" t="s">
        <v>385</v>
      </c>
      <c r="AL319" t="s">
        <v>354</v>
      </c>
      <c r="AM319" t="s">
        <v>354</v>
      </c>
      <c r="AN319" t="s">
        <v>354</v>
      </c>
      <c r="AO319" t="s">
        <v>390</v>
      </c>
      <c r="AP319" t="s">
        <v>1209</v>
      </c>
      <c r="AQ319" t="s">
        <v>354</v>
      </c>
      <c r="AR319" t="s">
        <v>354</v>
      </c>
      <c r="AS319" t="s">
        <v>354</v>
      </c>
    </row>
    <row r="320" spans="1:45" hidden="1" x14ac:dyDescent="0.25">
      <c r="A320" t="s">
        <v>753</v>
      </c>
      <c r="B320" t="s">
        <v>214</v>
      </c>
      <c r="C320" t="s">
        <v>754</v>
      </c>
      <c r="D320">
        <v>9897</v>
      </c>
      <c r="E320" t="s">
        <v>213</v>
      </c>
      <c r="F320">
        <v>7493</v>
      </c>
      <c r="G320" t="s">
        <v>1588</v>
      </c>
      <c r="H320">
        <v>332070</v>
      </c>
      <c r="I320">
        <v>289</v>
      </c>
      <c r="J320" t="s">
        <v>755</v>
      </c>
      <c r="K320" t="s">
        <v>756</v>
      </c>
      <c r="L320" t="str">
        <f>VLOOKUP(K320,'LOOKUP INTERTIES 2023-11-08'!$B$2:$G$206,6,FALSE)</f>
        <v>Aleutians</v>
      </c>
      <c r="N320" t="s">
        <v>1215</v>
      </c>
      <c r="O320" s="10" t="s">
        <v>1216</v>
      </c>
      <c r="Q320" s="10" t="s">
        <v>191</v>
      </c>
      <c r="S320">
        <v>0.4</v>
      </c>
      <c r="AB320" t="s">
        <v>371</v>
      </c>
      <c r="AD320">
        <v>5</v>
      </c>
      <c r="AE320">
        <v>2017</v>
      </c>
      <c r="AI320" t="s">
        <v>353</v>
      </c>
      <c r="AJ320">
        <v>1</v>
      </c>
      <c r="AK320" t="s">
        <v>385</v>
      </c>
      <c r="AO320">
        <v>0</v>
      </c>
    </row>
    <row r="321" spans="1:48" hidden="1" x14ac:dyDescent="0.25">
      <c r="A321" t="s">
        <v>753</v>
      </c>
      <c r="B321" t="s">
        <v>214</v>
      </c>
      <c r="C321" t="s">
        <v>754</v>
      </c>
      <c r="D321">
        <v>9897</v>
      </c>
      <c r="E321" t="s">
        <v>213</v>
      </c>
      <c r="F321">
        <v>7493</v>
      </c>
      <c r="G321" t="s">
        <v>1589</v>
      </c>
      <c r="H321">
        <v>332070</v>
      </c>
      <c r="I321">
        <v>289</v>
      </c>
      <c r="J321" t="s">
        <v>755</v>
      </c>
      <c r="K321" t="s">
        <v>756</v>
      </c>
      <c r="L321" t="str">
        <f>VLOOKUP(K321,'LOOKUP INTERTIES 2023-11-08'!$B$2:$G$206,6,FALSE)</f>
        <v>Aleutians</v>
      </c>
      <c r="M321" t="s">
        <v>1232</v>
      </c>
      <c r="N321" t="s">
        <v>1215</v>
      </c>
      <c r="O321" s="10" t="s">
        <v>1216</v>
      </c>
      <c r="P321" s="10">
        <v>2021</v>
      </c>
      <c r="Q321" s="10" t="s">
        <v>1458</v>
      </c>
      <c r="R321" t="s">
        <v>1205</v>
      </c>
      <c r="S321">
        <v>0.8</v>
      </c>
      <c r="U321">
        <v>0.8</v>
      </c>
      <c r="V321">
        <v>0.7</v>
      </c>
      <c r="W321">
        <v>0.2</v>
      </c>
      <c r="X321">
        <v>0.6</v>
      </c>
      <c r="Y321" t="s">
        <v>1207</v>
      </c>
      <c r="Z321" t="s">
        <v>390</v>
      </c>
      <c r="AA321" t="s">
        <v>390</v>
      </c>
      <c r="AB321" t="s">
        <v>371</v>
      </c>
      <c r="AC321" t="s">
        <v>1206</v>
      </c>
      <c r="AD321">
        <v>2</v>
      </c>
      <c r="AE321">
        <v>1995</v>
      </c>
      <c r="AF321" t="s">
        <v>390</v>
      </c>
      <c r="AG321" t="s">
        <v>390</v>
      </c>
      <c r="AH321" t="s">
        <v>1207</v>
      </c>
      <c r="AI321" t="s">
        <v>353</v>
      </c>
      <c r="AJ321">
        <v>1</v>
      </c>
      <c r="AK321" t="s">
        <v>385</v>
      </c>
      <c r="AL321" t="s">
        <v>354</v>
      </c>
      <c r="AM321" t="s">
        <v>354</v>
      </c>
      <c r="AN321" t="s">
        <v>354</v>
      </c>
      <c r="AO321" t="s">
        <v>390</v>
      </c>
      <c r="AP321" t="s">
        <v>1209</v>
      </c>
      <c r="AQ321" t="s">
        <v>1207</v>
      </c>
      <c r="AR321" t="s">
        <v>354</v>
      </c>
      <c r="AS321" t="s">
        <v>354</v>
      </c>
    </row>
    <row r="322" spans="1:48" hidden="1" x14ac:dyDescent="0.25">
      <c r="A322" t="s">
        <v>753</v>
      </c>
      <c r="B322" t="s">
        <v>214</v>
      </c>
      <c r="C322" t="s">
        <v>754</v>
      </c>
      <c r="D322">
        <v>9897</v>
      </c>
      <c r="E322" t="s">
        <v>213</v>
      </c>
      <c r="F322">
        <v>7493</v>
      </c>
      <c r="H322">
        <v>332070</v>
      </c>
      <c r="I322">
        <v>289</v>
      </c>
      <c r="J322" t="s">
        <v>755</v>
      </c>
      <c r="K322" t="s">
        <v>756</v>
      </c>
      <c r="L322" t="str">
        <f>VLOOKUP(K322,'LOOKUP INTERTIES 2023-11-08'!$B$2:$G$206,6,FALSE)</f>
        <v>Aleutians</v>
      </c>
      <c r="M322" t="s">
        <v>1202</v>
      </c>
      <c r="N322" t="s">
        <v>1203</v>
      </c>
      <c r="O322" s="10" t="s">
        <v>1204</v>
      </c>
      <c r="P322" s="10">
        <v>2021</v>
      </c>
      <c r="Q322" s="10" t="s">
        <v>1458</v>
      </c>
      <c r="R322" t="s">
        <v>1205</v>
      </c>
      <c r="S322">
        <v>0.3</v>
      </c>
      <c r="U322">
        <v>0.8</v>
      </c>
      <c r="V322">
        <v>0.3</v>
      </c>
      <c r="W322">
        <v>0.3</v>
      </c>
      <c r="X322">
        <v>0.2</v>
      </c>
      <c r="Y322" t="s">
        <v>1207</v>
      </c>
      <c r="Z322" t="s">
        <v>390</v>
      </c>
      <c r="AA322" t="s">
        <v>390</v>
      </c>
      <c r="AB322" t="s">
        <v>371</v>
      </c>
      <c r="AC322" t="s">
        <v>1206</v>
      </c>
      <c r="AD322">
        <v>2</v>
      </c>
      <c r="AE322">
        <v>1980</v>
      </c>
      <c r="AF322" t="s">
        <v>390</v>
      </c>
      <c r="AG322" t="s">
        <v>390</v>
      </c>
      <c r="AH322" t="s">
        <v>1207</v>
      </c>
      <c r="AI322" t="s">
        <v>353</v>
      </c>
      <c r="AJ322">
        <v>1</v>
      </c>
      <c r="AK322" t="s">
        <v>355</v>
      </c>
      <c r="AL322" t="s">
        <v>354</v>
      </c>
      <c r="AM322" t="s">
        <v>354</v>
      </c>
      <c r="AN322" t="s">
        <v>354</v>
      </c>
      <c r="AO322" t="s">
        <v>390</v>
      </c>
      <c r="AP322" t="s">
        <v>1209</v>
      </c>
      <c r="AQ322" t="s">
        <v>1207</v>
      </c>
      <c r="AR322" t="s">
        <v>1207</v>
      </c>
      <c r="AS322" t="s">
        <v>354</v>
      </c>
    </row>
    <row r="323" spans="1:48" hidden="1" x14ac:dyDescent="0.25">
      <c r="A323" t="s">
        <v>753</v>
      </c>
      <c r="B323" t="s">
        <v>214</v>
      </c>
      <c r="C323" t="s">
        <v>754</v>
      </c>
      <c r="D323">
        <v>9897</v>
      </c>
      <c r="E323" t="s">
        <v>213</v>
      </c>
      <c r="F323">
        <v>7493</v>
      </c>
      <c r="H323">
        <v>332070</v>
      </c>
      <c r="I323">
        <v>289</v>
      </c>
      <c r="J323" t="s">
        <v>755</v>
      </c>
      <c r="K323" t="s">
        <v>756</v>
      </c>
      <c r="L323" t="str">
        <f>VLOOKUP(K323,'LOOKUP INTERTIES 2023-11-08'!$B$2:$G$206,6,FALSE)</f>
        <v>Aleutians</v>
      </c>
      <c r="M323" t="s">
        <v>1210</v>
      </c>
      <c r="N323" t="s">
        <v>1203</v>
      </c>
      <c r="O323" s="10" t="s">
        <v>1204</v>
      </c>
      <c r="P323" s="10">
        <v>2021</v>
      </c>
      <c r="Q323" s="10" t="s">
        <v>1458</v>
      </c>
      <c r="R323" t="s">
        <v>1205</v>
      </c>
      <c r="S323">
        <v>0.5</v>
      </c>
      <c r="U323">
        <v>0.8</v>
      </c>
      <c r="V323">
        <v>0.4</v>
      </c>
      <c r="W323">
        <v>0.4</v>
      </c>
      <c r="X323">
        <v>0.2</v>
      </c>
      <c r="Y323" t="s">
        <v>1207</v>
      </c>
      <c r="Z323" t="s">
        <v>390</v>
      </c>
      <c r="AA323" t="s">
        <v>390</v>
      </c>
      <c r="AB323" t="s">
        <v>371</v>
      </c>
      <c r="AC323" t="s">
        <v>1206</v>
      </c>
      <c r="AD323">
        <v>1</v>
      </c>
      <c r="AE323">
        <v>1986</v>
      </c>
      <c r="AF323" t="s">
        <v>390</v>
      </c>
      <c r="AG323" t="s">
        <v>390</v>
      </c>
      <c r="AH323" t="s">
        <v>1207</v>
      </c>
      <c r="AI323" t="s">
        <v>353</v>
      </c>
      <c r="AJ323">
        <v>1</v>
      </c>
      <c r="AK323" t="s">
        <v>355</v>
      </c>
      <c r="AL323" t="s">
        <v>354</v>
      </c>
      <c r="AM323" t="s">
        <v>354</v>
      </c>
      <c r="AN323" t="s">
        <v>354</v>
      </c>
      <c r="AO323" t="s">
        <v>390</v>
      </c>
      <c r="AP323" t="s">
        <v>1209</v>
      </c>
      <c r="AQ323" t="s">
        <v>1207</v>
      </c>
      <c r="AR323" t="s">
        <v>1207</v>
      </c>
      <c r="AS323" t="s">
        <v>354</v>
      </c>
    </row>
    <row r="324" spans="1:48" hidden="1" x14ac:dyDescent="0.25">
      <c r="A324" t="s">
        <v>753</v>
      </c>
      <c r="B324" t="s">
        <v>214</v>
      </c>
      <c r="C324" t="s">
        <v>754</v>
      </c>
      <c r="D324">
        <v>9897</v>
      </c>
      <c r="E324" t="s">
        <v>213</v>
      </c>
      <c r="F324">
        <v>7493</v>
      </c>
      <c r="H324">
        <v>332070</v>
      </c>
      <c r="I324">
        <v>289</v>
      </c>
      <c r="J324" t="s">
        <v>755</v>
      </c>
      <c r="K324" t="s">
        <v>756</v>
      </c>
      <c r="L324" t="str">
        <f>VLOOKUP(K324,'LOOKUP INTERTIES 2023-11-08'!$B$2:$G$206,6,FALSE)</f>
        <v>Aleutians</v>
      </c>
      <c r="M324" t="s">
        <v>1211</v>
      </c>
      <c r="N324" t="s">
        <v>1203</v>
      </c>
      <c r="O324" s="10" t="s">
        <v>1204</v>
      </c>
      <c r="P324" s="10">
        <v>2021</v>
      </c>
      <c r="Q324" s="10" t="s">
        <v>1458</v>
      </c>
      <c r="R324" t="s">
        <v>1205</v>
      </c>
      <c r="S324">
        <v>0.7</v>
      </c>
      <c r="U324">
        <v>0.8</v>
      </c>
      <c r="V324">
        <v>0.6</v>
      </c>
      <c r="W324">
        <v>0.6</v>
      </c>
      <c r="X324">
        <v>0.6</v>
      </c>
      <c r="Y324" t="s">
        <v>1207</v>
      </c>
      <c r="Z324" t="s">
        <v>390</v>
      </c>
      <c r="AA324" t="s">
        <v>390</v>
      </c>
      <c r="AB324" t="s">
        <v>371</v>
      </c>
      <c r="AC324" t="s">
        <v>1206</v>
      </c>
      <c r="AD324">
        <v>6</v>
      </c>
      <c r="AE324">
        <v>1992</v>
      </c>
      <c r="AF324" t="s">
        <v>390</v>
      </c>
      <c r="AG324" t="s">
        <v>390</v>
      </c>
      <c r="AH324" t="s">
        <v>1207</v>
      </c>
      <c r="AI324" t="s">
        <v>353</v>
      </c>
      <c r="AJ324">
        <v>1</v>
      </c>
      <c r="AK324" t="s">
        <v>355</v>
      </c>
      <c r="AL324" t="s">
        <v>354</v>
      </c>
      <c r="AM324" t="s">
        <v>354</v>
      </c>
      <c r="AN324" t="s">
        <v>354</v>
      </c>
      <c r="AO324" t="s">
        <v>390</v>
      </c>
      <c r="AP324" t="s">
        <v>1209</v>
      </c>
      <c r="AQ324" t="s">
        <v>1207</v>
      </c>
      <c r="AR324" t="s">
        <v>1207</v>
      </c>
      <c r="AS324" t="s">
        <v>1207</v>
      </c>
    </row>
    <row r="325" spans="1:48" hidden="1" x14ac:dyDescent="0.25">
      <c r="A325" t="s">
        <v>753</v>
      </c>
      <c r="B325" t="s">
        <v>214</v>
      </c>
      <c r="C325" t="s">
        <v>754</v>
      </c>
      <c r="D325">
        <v>9897</v>
      </c>
      <c r="E325" t="s">
        <v>213</v>
      </c>
      <c r="F325">
        <v>7493</v>
      </c>
      <c r="H325">
        <v>332070</v>
      </c>
      <c r="I325">
        <v>289</v>
      </c>
      <c r="J325" t="s">
        <v>755</v>
      </c>
      <c r="K325" t="s">
        <v>756</v>
      </c>
      <c r="L325" t="str">
        <f>VLOOKUP(K325,'LOOKUP INTERTIES 2023-11-08'!$B$2:$G$206,6,FALSE)</f>
        <v>Aleutians</v>
      </c>
      <c r="M325" t="s">
        <v>1212</v>
      </c>
      <c r="N325" t="s">
        <v>1203</v>
      </c>
      <c r="O325" s="10" t="s">
        <v>1204</v>
      </c>
      <c r="P325" s="10">
        <v>2021</v>
      </c>
      <c r="Q325" s="10" t="s">
        <v>1458</v>
      </c>
      <c r="R325" t="s">
        <v>1205</v>
      </c>
      <c r="S325">
        <v>0.3</v>
      </c>
      <c r="U325">
        <v>0.8</v>
      </c>
      <c r="V325">
        <v>0.3</v>
      </c>
      <c r="W325">
        <v>0.3</v>
      </c>
      <c r="X325">
        <v>0.2</v>
      </c>
      <c r="Y325" t="s">
        <v>1207</v>
      </c>
      <c r="Z325" t="s">
        <v>390</v>
      </c>
      <c r="AA325" t="s">
        <v>390</v>
      </c>
      <c r="AB325" t="s">
        <v>371</v>
      </c>
      <c r="AC325" t="s">
        <v>1206</v>
      </c>
      <c r="AD325">
        <v>2</v>
      </c>
      <c r="AE325">
        <v>1980</v>
      </c>
      <c r="AF325" t="s">
        <v>390</v>
      </c>
      <c r="AG325" t="s">
        <v>390</v>
      </c>
      <c r="AH325" t="s">
        <v>1207</v>
      </c>
      <c r="AI325" t="s">
        <v>353</v>
      </c>
      <c r="AJ325">
        <v>1</v>
      </c>
      <c r="AK325" t="s">
        <v>355</v>
      </c>
      <c r="AL325" t="s">
        <v>354</v>
      </c>
      <c r="AM325" t="s">
        <v>354</v>
      </c>
      <c r="AN325" t="s">
        <v>354</v>
      </c>
      <c r="AO325" t="s">
        <v>390</v>
      </c>
      <c r="AP325" t="s">
        <v>1209</v>
      </c>
      <c r="AQ325" t="s">
        <v>1207</v>
      </c>
      <c r="AR325" t="s">
        <v>1207</v>
      </c>
      <c r="AS325" t="s">
        <v>354</v>
      </c>
    </row>
    <row r="326" spans="1:48" hidden="1" x14ac:dyDescent="0.25">
      <c r="A326" t="s">
        <v>757</v>
      </c>
      <c r="B326" t="s">
        <v>758</v>
      </c>
      <c r="C326" t="s">
        <v>759</v>
      </c>
      <c r="E326" t="s">
        <v>760</v>
      </c>
      <c r="H326">
        <v>332080</v>
      </c>
      <c r="I326">
        <v>446</v>
      </c>
      <c r="J326" t="s">
        <v>761</v>
      </c>
      <c r="K326" t="s">
        <v>762</v>
      </c>
      <c r="L326" t="str">
        <f>VLOOKUP(K326,'LOOKUP INTERTIES 2023-11-08'!$B$2:$G$206,6,FALSE)</f>
        <v>Lower Yukon-Kuskokwim</v>
      </c>
      <c r="M326">
        <v>1</v>
      </c>
      <c r="N326" t="s">
        <v>352</v>
      </c>
      <c r="O326" s="10" t="s">
        <v>1204</v>
      </c>
      <c r="P326" s="10">
        <v>2021</v>
      </c>
      <c r="Q326" s="10" t="s">
        <v>1461</v>
      </c>
      <c r="S326">
        <v>0.47</v>
      </c>
      <c r="AB326" t="s">
        <v>364</v>
      </c>
      <c r="AI326" t="s">
        <v>353</v>
      </c>
      <c r="AK326" t="s">
        <v>355</v>
      </c>
      <c r="AU326" t="s">
        <v>1501</v>
      </c>
      <c r="AV326" t="s">
        <v>1516</v>
      </c>
    </row>
    <row r="327" spans="1:48" hidden="1" x14ac:dyDescent="0.25">
      <c r="A327" t="s">
        <v>757</v>
      </c>
      <c r="B327" t="s">
        <v>758</v>
      </c>
      <c r="C327" t="s">
        <v>759</v>
      </c>
      <c r="E327" t="s">
        <v>760</v>
      </c>
      <c r="H327">
        <v>332080</v>
      </c>
      <c r="I327">
        <v>446</v>
      </c>
      <c r="J327" t="s">
        <v>761</v>
      </c>
      <c r="K327" t="s">
        <v>762</v>
      </c>
      <c r="L327" t="str">
        <f>VLOOKUP(K327,'LOOKUP INTERTIES 2023-11-08'!$B$2:$G$206,6,FALSE)</f>
        <v>Lower Yukon-Kuskokwim</v>
      </c>
      <c r="M327">
        <v>2</v>
      </c>
      <c r="N327" t="s">
        <v>352</v>
      </c>
      <c r="O327" s="10" t="s">
        <v>1204</v>
      </c>
      <c r="P327" s="10">
        <v>2021</v>
      </c>
      <c r="Q327" s="10" t="s">
        <v>1461</v>
      </c>
      <c r="S327">
        <v>0.47</v>
      </c>
      <c r="AB327" t="s">
        <v>371</v>
      </c>
      <c r="AI327" t="s">
        <v>353</v>
      </c>
      <c r="AK327" t="s">
        <v>355</v>
      </c>
      <c r="AU327" t="s">
        <v>1501</v>
      </c>
      <c r="AV327" t="s">
        <v>1516</v>
      </c>
    </row>
    <row r="328" spans="1:48" hidden="1" x14ac:dyDescent="0.25">
      <c r="A328" t="s">
        <v>757</v>
      </c>
      <c r="B328" t="s">
        <v>758</v>
      </c>
      <c r="C328" t="s">
        <v>759</v>
      </c>
      <c r="E328" t="s">
        <v>760</v>
      </c>
      <c r="H328">
        <v>332080</v>
      </c>
      <c r="I328">
        <v>446</v>
      </c>
      <c r="J328" t="s">
        <v>761</v>
      </c>
      <c r="K328" t="s">
        <v>762</v>
      </c>
      <c r="L328" t="str">
        <f>VLOOKUP(K328,'LOOKUP INTERTIES 2023-11-08'!$B$2:$G$206,6,FALSE)</f>
        <v>Lower Yukon-Kuskokwim</v>
      </c>
      <c r="M328">
        <v>3</v>
      </c>
      <c r="N328" t="s">
        <v>352</v>
      </c>
      <c r="O328" s="10" t="s">
        <v>1204</v>
      </c>
      <c r="P328" s="10">
        <v>2021</v>
      </c>
      <c r="Q328" s="10" t="s">
        <v>1461</v>
      </c>
      <c r="S328">
        <v>0.47</v>
      </c>
      <c r="AB328" t="s">
        <v>371</v>
      </c>
      <c r="AI328" t="s">
        <v>353</v>
      </c>
      <c r="AK328" t="s">
        <v>355</v>
      </c>
      <c r="AU328" t="s">
        <v>1501</v>
      </c>
      <c r="AV328" t="s">
        <v>1516</v>
      </c>
    </row>
    <row r="329" spans="1:48" hidden="1" x14ac:dyDescent="0.25">
      <c r="A329" t="s">
        <v>757</v>
      </c>
      <c r="B329" t="s">
        <v>758</v>
      </c>
      <c r="C329" t="s">
        <v>759</v>
      </c>
      <c r="E329" t="s">
        <v>760</v>
      </c>
      <c r="H329">
        <v>332080</v>
      </c>
      <c r="I329">
        <v>446</v>
      </c>
      <c r="J329" t="s">
        <v>761</v>
      </c>
      <c r="K329" t="s">
        <v>762</v>
      </c>
      <c r="L329" t="str">
        <f>VLOOKUP(K329,'LOOKUP INTERTIES 2023-11-08'!$B$2:$G$206,6,FALSE)</f>
        <v>Lower Yukon-Kuskokwim</v>
      </c>
      <c r="N329" t="s">
        <v>473</v>
      </c>
      <c r="O329" s="10" t="s">
        <v>501</v>
      </c>
      <c r="Q329" s="10" t="s">
        <v>1605</v>
      </c>
      <c r="S329">
        <v>0.57000000000000006</v>
      </c>
      <c r="AB329" t="s">
        <v>371</v>
      </c>
      <c r="AE329">
        <v>2019</v>
      </c>
      <c r="AK329" t="s">
        <v>474</v>
      </c>
    </row>
    <row r="330" spans="1:48" hidden="1" x14ac:dyDescent="0.25">
      <c r="A330" t="s">
        <v>768</v>
      </c>
      <c r="B330" t="s">
        <v>216</v>
      </c>
      <c r="C330" t="s">
        <v>769</v>
      </c>
      <c r="E330" t="s">
        <v>215</v>
      </c>
      <c r="H330">
        <v>332090</v>
      </c>
      <c r="I330">
        <v>407</v>
      </c>
      <c r="J330" t="s">
        <v>770</v>
      </c>
      <c r="K330" t="s">
        <v>771</v>
      </c>
      <c r="L330" t="str">
        <f>VLOOKUP(K330,'LOOKUP INTERTIES 2023-11-08'!$B$2:$G$206,6,FALSE)</f>
        <v>Northwest Arctic</v>
      </c>
      <c r="M330">
        <v>1</v>
      </c>
      <c r="N330" t="s">
        <v>352</v>
      </c>
      <c r="O330" s="10" t="s">
        <v>1204</v>
      </c>
      <c r="P330" s="10">
        <v>2021</v>
      </c>
      <c r="Q330" s="10" t="s">
        <v>1461</v>
      </c>
      <c r="S330">
        <v>0.18</v>
      </c>
      <c r="AB330" t="s">
        <v>371</v>
      </c>
      <c r="AI330" t="s">
        <v>353</v>
      </c>
      <c r="AK330" t="s">
        <v>355</v>
      </c>
      <c r="AU330" t="s">
        <v>1467</v>
      </c>
      <c r="AV330" t="s">
        <v>1651</v>
      </c>
    </row>
    <row r="331" spans="1:48" hidden="1" x14ac:dyDescent="0.25">
      <c r="A331" t="s">
        <v>1041</v>
      </c>
      <c r="B331" t="s">
        <v>46</v>
      </c>
      <c r="C331" t="s">
        <v>394</v>
      </c>
      <c r="D331">
        <v>219</v>
      </c>
      <c r="E331" t="s">
        <v>29</v>
      </c>
      <c r="F331">
        <v>56265</v>
      </c>
      <c r="I331">
        <v>2</v>
      </c>
      <c r="J331" t="s">
        <v>483</v>
      </c>
      <c r="K331" t="s">
        <v>484</v>
      </c>
      <c r="L331" t="str">
        <f>VLOOKUP(K331,'LOOKUP INTERTIES 2023-11-08'!$B$2:$G$206,6,FALSE)</f>
        <v>Southeast</v>
      </c>
      <c r="M331" t="s">
        <v>1202</v>
      </c>
      <c r="N331" t="s">
        <v>1215</v>
      </c>
      <c r="O331" s="10" t="s">
        <v>1216</v>
      </c>
      <c r="P331" s="10">
        <v>2021</v>
      </c>
      <c r="Q331" s="10" t="s">
        <v>1458</v>
      </c>
      <c r="R331" t="s">
        <v>1205</v>
      </c>
      <c r="S331">
        <v>2</v>
      </c>
      <c r="U331">
        <v>0.8</v>
      </c>
      <c r="V331">
        <v>1.9</v>
      </c>
      <c r="W331">
        <v>1.8</v>
      </c>
      <c r="X331">
        <v>0.8</v>
      </c>
      <c r="Y331" t="s">
        <v>1207</v>
      </c>
      <c r="Z331" t="s">
        <v>390</v>
      </c>
      <c r="AA331" t="s">
        <v>390</v>
      </c>
      <c r="AB331" t="s">
        <v>371</v>
      </c>
      <c r="AC331" t="s">
        <v>1206</v>
      </c>
      <c r="AD331">
        <v>12</v>
      </c>
      <c r="AE331">
        <v>2005</v>
      </c>
      <c r="AF331" t="s">
        <v>390</v>
      </c>
      <c r="AG331" t="s">
        <v>390</v>
      </c>
      <c r="AH331" t="s">
        <v>1207</v>
      </c>
      <c r="AI331" t="s">
        <v>353</v>
      </c>
      <c r="AJ331">
        <v>1</v>
      </c>
      <c r="AK331" t="s">
        <v>385</v>
      </c>
      <c r="AL331" t="s">
        <v>354</v>
      </c>
      <c r="AM331" t="s">
        <v>354</v>
      </c>
      <c r="AN331" t="s">
        <v>354</v>
      </c>
      <c r="AO331" t="s">
        <v>390</v>
      </c>
      <c r="AP331" t="s">
        <v>1218</v>
      </c>
      <c r="AQ331" t="s">
        <v>1207</v>
      </c>
      <c r="AR331" t="s">
        <v>354</v>
      </c>
      <c r="AS331" t="s">
        <v>354</v>
      </c>
    </row>
    <row r="332" spans="1:48" hidden="1" x14ac:dyDescent="0.25">
      <c r="A332" t="s">
        <v>631</v>
      </c>
      <c r="B332" t="s">
        <v>632</v>
      </c>
      <c r="C332" t="s">
        <v>633</v>
      </c>
      <c r="D332">
        <v>10433</v>
      </c>
      <c r="E332" t="s">
        <v>217</v>
      </c>
      <c r="F332">
        <v>58405</v>
      </c>
      <c r="I332">
        <v>16</v>
      </c>
      <c r="J332" t="s">
        <v>634</v>
      </c>
      <c r="K332" t="s">
        <v>635</v>
      </c>
      <c r="L332" t="str">
        <f>VLOOKUP(K332,'LOOKUP INTERTIES 2023-11-08'!$B$2:$G$206,6,FALSE)</f>
        <v>Kodiak</v>
      </c>
      <c r="M332" t="s">
        <v>1202</v>
      </c>
      <c r="N332" t="s">
        <v>456</v>
      </c>
      <c r="O332" s="10" t="s">
        <v>1301</v>
      </c>
      <c r="P332" s="10">
        <v>2021</v>
      </c>
      <c r="Q332" s="10" t="s">
        <v>1458</v>
      </c>
      <c r="R332" t="s">
        <v>1205</v>
      </c>
      <c r="S332">
        <v>3</v>
      </c>
      <c r="U332" t="s">
        <v>390</v>
      </c>
      <c r="V332">
        <v>3</v>
      </c>
      <c r="W332">
        <v>3</v>
      </c>
      <c r="X332">
        <v>0</v>
      </c>
      <c r="Y332" t="s">
        <v>1207</v>
      </c>
      <c r="Z332" t="s">
        <v>390</v>
      </c>
      <c r="AA332" t="s">
        <v>390</v>
      </c>
      <c r="AB332" t="s">
        <v>371</v>
      </c>
      <c r="AC332" t="s">
        <v>1206</v>
      </c>
      <c r="AD332">
        <v>11</v>
      </c>
      <c r="AE332">
        <v>2012</v>
      </c>
      <c r="AF332" t="s">
        <v>390</v>
      </c>
      <c r="AG332" t="s">
        <v>390</v>
      </c>
      <c r="AH332" t="s">
        <v>1207</v>
      </c>
      <c r="AI332" t="s">
        <v>353</v>
      </c>
      <c r="AJ332">
        <v>1</v>
      </c>
      <c r="AK332" t="s">
        <v>457</v>
      </c>
      <c r="AL332" t="s">
        <v>354</v>
      </c>
      <c r="AM332" t="s">
        <v>354</v>
      </c>
      <c r="AN332" t="s">
        <v>354</v>
      </c>
      <c r="AO332" t="s">
        <v>390</v>
      </c>
      <c r="AP332" t="s">
        <v>1209</v>
      </c>
      <c r="AQ332" t="s">
        <v>354</v>
      </c>
      <c r="AR332" t="s">
        <v>354</v>
      </c>
      <c r="AS332" t="s">
        <v>354</v>
      </c>
    </row>
    <row r="333" spans="1:48" hidden="1" x14ac:dyDescent="0.25">
      <c r="A333" t="s">
        <v>646</v>
      </c>
      <c r="B333" t="s">
        <v>647</v>
      </c>
      <c r="C333" t="s">
        <v>633</v>
      </c>
      <c r="D333">
        <v>10433</v>
      </c>
      <c r="E333" t="s">
        <v>217</v>
      </c>
      <c r="F333">
        <v>60563</v>
      </c>
      <c r="I333">
        <v>16</v>
      </c>
      <c r="J333" t="s">
        <v>634</v>
      </c>
      <c r="K333" t="s">
        <v>635</v>
      </c>
      <c r="L333" t="str">
        <f>VLOOKUP(K333,'LOOKUP INTERTIES 2023-11-08'!$B$2:$G$206,6,FALSE)</f>
        <v>Kodiak</v>
      </c>
      <c r="M333" t="s">
        <v>1406</v>
      </c>
      <c r="N333" t="s">
        <v>561</v>
      </c>
      <c r="O333" s="10" t="s">
        <v>1407</v>
      </c>
      <c r="P333" s="10">
        <v>2021</v>
      </c>
      <c r="Q333" s="10" t="s">
        <v>1458</v>
      </c>
      <c r="R333" t="s">
        <v>1205</v>
      </c>
      <c r="S333">
        <v>2</v>
      </c>
      <c r="U333" t="s">
        <v>390</v>
      </c>
      <c r="V333">
        <v>2</v>
      </c>
      <c r="W333">
        <v>2</v>
      </c>
      <c r="X333">
        <v>0</v>
      </c>
      <c r="Y333" t="s">
        <v>1207</v>
      </c>
      <c r="Z333" t="s">
        <v>390</v>
      </c>
      <c r="AA333" t="s">
        <v>390</v>
      </c>
      <c r="AB333" t="s">
        <v>371</v>
      </c>
      <c r="AC333" t="s">
        <v>1206</v>
      </c>
      <c r="AD333">
        <v>9</v>
      </c>
      <c r="AE333">
        <v>2015</v>
      </c>
      <c r="AF333" t="s">
        <v>390</v>
      </c>
      <c r="AG333" t="s">
        <v>390</v>
      </c>
      <c r="AH333" t="s">
        <v>1207</v>
      </c>
      <c r="AI333" t="s">
        <v>353</v>
      </c>
      <c r="AJ333">
        <v>1</v>
      </c>
      <c r="AK333" t="s">
        <v>457</v>
      </c>
      <c r="AL333" t="s">
        <v>354</v>
      </c>
      <c r="AM333" t="s">
        <v>354</v>
      </c>
      <c r="AN333" t="s">
        <v>354</v>
      </c>
      <c r="AO333" t="s">
        <v>390</v>
      </c>
      <c r="AP333" t="s">
        <v>1209</v>
      </c>
      <c r="AQ333" t="s">
        <v>354</v>
      </c>
      <c r="AR333" t="s">
        <v>354</v>
      </c>
      <c r="AS333" t="s">
        <v>354</v>
      </c>
    </row>
    <row r="334" spans="1:48" hidden="1" x14ac:dyDescent="0.25">
      <c r="A334" t="s">
        <v>772</v>
      </c>
      <c r="B334" t="s">
        <v>1272</v>
      </c>
      <c r="C334" t="s">
        <v>633</v>
      </c>
      <c r="D334">
        <v>10433</v>
      </c>
      <c r="E334" t="s">
        <v>217</v>
      </c>
      <c r="F334">
        <v>6281</v>
      </c>
      <c r="I334">
        <v>16</v>
      </c>
      <c r="J334" t="s">
        <v>634</v>
      </c>
      <c r="K334" t="s">
        <v>635</v>
      </c>
      <c r="L334" t="str">
        <f>VLOOKUP(K334,'LOOKUP INTERTIES 2023-11-08'!$B$2:$G$206,6,FALSE)</f>
        <v>Kodiak</v>
      </c>
      <c r="M334" t="s">
        <v>1202</v>
      </c>
      <c r="N334" t="s">
        <v>1203</v>
      </c>
      <c r="O334" s="10" t="s">
        <v>1204</v>
      </c>
      <c r="P334" s="10">
        <v>2021</v>
      </c>
      <c r="Q334" s="10" t="s">
        <v>1458</v>
      </c>
      <c r="R334" t="s">
        <v>1205</v>
      </c>
      <c r="S334">
        <v>2.5</v>
      </c>
      <c r="U334">
        <v>0.9</v>
      </c>
      <c r="V334">
        <v>2.5</v>
      </c>
      <c r="W334">
        <v>2.5</v>
      </c>
      <c r="X334">
        <v>0.6</v>
      </c>
      <c r="Y334" t="s">
        <v>1207</v>
      </c>
      <c r="Z334" t="s">
        <v>390</v>
      </c>
      <c r="AA334" t="s">
        <v>390</v>
      </c>
      <c r="AB334" t="s">
        <v>371</v>
      </c>
      <c r="AC334" t="s">
        <v>1206</v>
      </c>
      <c r="AD334">
        <v>12</v>
      </c>
      <c r="AE334">
        <v>1976</v>
      </c>
      <c r="AF334" t="s">
        <v>390</v>
      </c>
      <c r="AG334" t="s">
        <v>390</v>
      </c>
      <c r="AH334" t="s">
        <v>1207</v>
      </c>
      <c r="AI334" t="s">
        <v>353</v>
      </c>
      <c r="AJ334">
        <v>1</v>
      </c>
      <c r="AK334" t="s">
        <v>355</v>
      </c>
      <c r="AL334" t="s">
        <v>354</v>
      </c>
      <c r="AM334" t="s">
        <v>354</v>
      </c>
      <c r="AN334" t="s">
        <v>354</v>
      </c>
      <c r="AO334" t="s">
        <v>390</v>
      </c>
      <c r="AP334" t="s">
        <v>1218</v>
      </c>
      <c r="AQ334" t="s">
        <v>1207</v>
      </c>
      <c r="AR334" t="s">
        <v>1207</v>
      </c>
      <c r="AS334" t="s">
        <v>1207</v>
      </c>
    </row>
    <row r="335" spans="1:48" hidden="1" x14ac:dyDescent="0.25">
      <c r="A335" t="s">
        <v>772</v>
      </c>
      <c r="B335" t="s">
        <v>1272</v>
      </c>
      <c r="C335" t="s">
        <v>633</v>
      </c>
      <c r="D335">
        <v>10433</v>
      </c>
      <c r="E335" t="s">
        <v>217</v>
      </c>
      <c r="F335">
        <v>6281</v>
      </c>
      <c r="I335">
        <v>16</v>
      </c>
      <c r="J335" t="s">
        <v>634</v>
      </c>
      <c r="K335" t="s">
        <v>635</v>
      </c>
      <c r="L335" t="str">
        <f>VLOOKUP(K335,'LOOKUP INTERTIES 2023-11-08'!$B$2:$G$206,6,FALSE)</f>
        <v>Kodiak</v>
      </c>
      <c r="M335" t="s">
        <v>1273</v>
      </c>
      <c r="N335" t="s">
        <v>1203</v>
      </c>
      <c r="O335" s="10" t="s">
        <v>1204</v>
      </c>
      <c r="P335" s="10">
        <v>2021</v>
      </c>
      <c r="Q335" s="10" t="s">
        <v>1458</v>
      </c>
      <c r="R335" t="s">
        <v>1205</v>
      </c>
      <c r="S335">
        <v>4.4000000000000004</v>
      </c>
      <c r="U335">
        <v>0.9</v>
      </c>
      <c r="V335">
        <v>4.4000000000000004</v>
      </c>
      <c r="W335">
        <v>4.4000000000000004</v>
      </c>
      <c r="X335">
        <v>1.1000000000000001</v>
      </c>
      <c r="Y335" t="s">
        <v>1207</v>
      </c>
      <c r="Z335" t="s">
        <v>390</v>
      </c>
      <c r="AA335" t="s">
        <v>390</v>
      </c>
      <c r="AB335" t="s">
        <v>371</v>
      </c>
      <c r="AC335" t="s">
        <v>1206</v>
      </c>
      <c r="AD335">
        <v>6</v>
      </c>
      <c r="AE335">
        <v>2005</v>
      </c>
      <c r="AF335" t="s">
        <v>390</v>
      </c>
      <c r="AG335" t="s">
        <v>390</v>
      </c>
      <c r="AH335" t="s">
        <v>1207</v>
      </c>
      <c r="AI335" t="s">
        <v>353</v>
      </c>
      <c r="AJ335">
        <v>1</v>
      </c>
      <c r="AK335" t="s">
        <v>355</v>
      </c>
      <c r="AL335" t="s">
        <v>354</v>
      </c>
      <c r="AM335" t="s">
        <v>354</v>
      </c>
      <c r="AN335" t="s">
        <v>354</v>
      </c>
      <c r="AO335" t="s">
        <v>390</v>
      </c>
      <c r="AP335" t="s">
        <v>1218</v>
      </c>
      <c r="AQ335" t="s">
        <v>1207</v>
      </c>
      <c r="AR335" t="s">
        <v>1207</v>
      </c>
      <c r="AS335" t="s">
        <v>1207</v>
      </c>
    </row>
    <row r="336" spans="1:48" hidden="1" x14ac:dyDescent="0.25">
      <c r="A336" t="s">
        <v>772</v>
      </c>
      <c r="B336" t="s">
        <v>1272</v>
      </c>
      <c r="C336" t="s">
        <v>633</v>
      </c>
      <c r="D336">
        <v>10433</v>
      </c>
      <c r="E336" t="s">
        <v>217</v>
      </c>
      <c r="F336">
        <v>6281</v>
      </c>
      <c r="I336">
        <v>16</v>
      </c>
      <c r="J336" t="s">
        <v>634</v>
      </c>
      <c r="K336" t="s">
        <v>635</v>
      </c>
      <c r="L336" t="str">
        <f>VLOOKUP(K336,'LOOKUP INTERTIES 2023-11-08'!$B$2:$G$206,6,FALSE)</f>
        <v>Kodiak</v>
      </c>
      <c r="M336" t="s">
        <v>1274</v>
      </c>
      <c r="N336" t="s">
        <v>1203</v>
      </c>
      <c r="O336" s="10" t="s">
        <v>1204</v>
      </c>
      <c r="P336" s="10">
        <v>2021</v>
      </c>
      <c r="Q336" s="10" t="s">
        <v>1458</v>
      </c>
      <c r="R336" t="s">
        <v>1205</v>
      </c>
      <c r="S336">
        <v>4.4000000000000004</v>
      </c>
      <c r="U336">
        <v>0.9</v>
      </c>
      <c r="V336">
        <v>4.4000000000000004</v>
      </c>
      <c r="W336">
        <v>4.4000000000000004</v>
      </c>
      <c r="X336">
        <v>1.1000000000000001</v>
      </c>
      <c r="Y336" t="s">
        <v>1207</v>
      </c>
      <c r="Z336" t="s">
        <v>390</v>
      </c>
      <c r="AA336" t="s">
        <v>390</v>
      </c>
      <c r="AB336" t="s">
        <v>371</v>
      </c>
      <c r="AC336" t="s">
        <v>1206</v>
      </c>
      <c r="AD336">
        <v>6</v>
      </c>
      <c r="AE336">
        <v>2005</v>
      </c>
      <c r="AF336" t="s">
        <v>390</v>
      </c>
      <c r="AG336" t="s">
        <v>390</v>
      </c>
      <c r="AH336" t="s">
        <v>1207</v>
      </c>
      <c r="AI336" t="s">
        <v>353</v>
      </c>
      <c r="AJ336">
        <v>1</v>
      </c>
      <c r="AK336" t="s">
        <v>355</v>
      </c>
      <c r="AL336" t="s">
        <v>354</v>
      </c>
      <c r="AM336" t="s">
        <v>354</v>
      </c>
      <c r="AN336" t="s">
        <v>354</v>
      </c>
      <c r="AO336" t="s">
        <v>390</v>
      </c>
      <c r="AP336" t="s">
        <v>1218</v>
      </c>
      <c r="AQ336" t="s">
        <v>1207</v>
      </c>
      <c r="AR336" t="s">
        <v>1207</v>
      </c>
      <c r="AS336" t="s">
        <v>1207</v>
      </c>
    </row>
    <row r="337" spans="1:45" hidden="1" x14ac:dyDescent="0.25">
      <c r="A337" t="s">
        <v>772</v>
      </c>
      <c r="B337" t="s">
        <v>1272</v>
      </c>
      <c r="C337" t="s">
        <v>633</v>
      </c>
      <c r="D337">
        <v>10433</v>
      </c>
      <c r="E337" t="s">
        <v>217</v>
      </c>
      <c r="F337">
        <v>6281</v>
      </c>
      <c r="I337">
        <v>16</v>
      </c>
      <c r="J337" t="s">
        <v>634</v>
      </c>
      <c r="K337" t="s">
        <v>635</v>
      </c>
      <c r="L337" t="str">
        <f>VLOOKUP(K337,'LOOKUP INTERTIES 2023-11-08'!$B$2:$G$206,6,FALSE)</f>
        <v>Kodiak</v>
      </c>
      <c r="M337" t="s">
        <v>1232</v>
      </c>
      <c r="N337" t="s">
        <v>1203</v>
      </c>
      <c r="O337" s="10" t="s">
        <v>1204</v>
      </c>
      <c r="P337" s="10">
        <v>2021</v>
      </c>
      <c r="Q337" s="10" t="s">
        <v>1458</v>
      </c>
      <c r="R337" t="s">
        <v>1205</v>
      </c>
      <c r="S337">
        <v>7</v>
      </c>
      <c r="U337">
        <v>0.9</v>
      </c>
      <c r="V337">
        <v>7</v>
      </c>
      <c r="W337">
        <v>7</v>
      </c>
      <c r="X337">
        <v>2.5</v>
      </c>
      <c r="Y337" t="s">
        <v>1207</v>
      </c>
      <c r="Z337" t="s">
        <v>390</v>
      </c>
      <c r="AA337" t="s">
        <v>390</v>
      </c>
      <c r="AB337" t="s">
        <v>371</v>
      </c>
      <c r="AC337" t="s">
        <v>1206</v>
      </c>
      <c r="AD337">
        <v>7</v>
      </c>
      <c r="AE337">
        <v>1981</v>
      </c>
      <c r="AF337" t="s">
        <v>390</v>
      </c>
      <c r="AG337" t="s">
        <v>390</v>
      </c>
      <c r="AH337" t="s">
        <v>1207</v>
      </c>
      <c r="AI337" t="s">
        <v>353</v>
      </c>
      <c r="AJ337">
        <v>1</v>
      </c>
      <c r="AK337" t="s">
        <v>355</v>
      </c>
      <c r="AL337" t="s">
        <v>354</v>
      </c>
      <c r="AM337" t="s">
        <v>354</v>
      </c>
      <c r="AN337" t="s">
        <v>354</v>
      </c>
      <c r="AO337" t="s">
        <v>390</v>
      </c>
      <c r="AP337" t="s">
        <v>1218</v>
      </c>
      <c r="AQ337" t="s">
        <v>1207</v>
      </c>
      <c r="AR337" t="s">
        <v>1207</v>
      </c>
      <c r="AS337" t="s">
        <v>1207</v>
      </c>
    </row>
    <row r="338" spans="1:45" hidden="1" x14ac:dyDescent="0.25">
      <c r="A338" t="s">
        <v>772</v>
      </c>
      <c r="B338" t="s">
        <v>1272</v>
      </c>
      <c r="C338" t="s">
        <v>633</v>
      </c>
      <c r="D338">
        <v>10433</v>
      </c>
      <c r="E338" t="s">
        <v>217</v>
      </c>
      <c r="F338">
        <v>6281</v>
      </c>
      <c r="I338">
        <v>16</v>
      </c>
      <c r="J338" t="s">
        <v>634</v>
      </c>
      <c r="K338" t="s">
        <v>635</v>
      </c>
      <c r="L338" t="str">
        <f>VLOOKUP(K338,'LOOKUP INTERTIES 2023-11-08'!$B$2:$G$206,6,FALSE)</f>
        <v>Kodiak</v>
      </c>
      <c r="M338" t="s">
        <v>1210</v>
      </c>
      <c r="N338" t="s">
        <v>1203</v>
      </c>
      <c r="O338" s="10" t="s">
        <v>1204</v>
      </c>
      <c r="P338" s="10">
        <v>2021</v>
      </c>
      <c r="Q338" s="10" t="s">
        <v>1458</v>
      </c>
      <c r="R338" t="s">
        <v>1205</v>
      </c>
      <c r="S338">
        <v>5.2</v>
      </c>
      <c r="U338" t="s">
        <v>390</v>
      </c>
      <c r="V338">
        <v>5.2</v>
      </c>
      <c r="W338">
        <v>5.2</v>
      </c>
      <c r="X338" t="s">
        <v>390</v>
      </c>
      <c r="Y338" t="s">
        <v>1207</v>
      </c>
      <c r="Z338" t="s">
        <v>390</v>
      </c>
      <c r="AA338" t="s">
        <v>390</v>
      </c>
      <c r="AB338" t="s">
        <v>1411</v>
      </c>
      <c r="AC338" t="s">
        <v>1206</v>
      </c>
      <c r="AD338">
        <v>12</v>
      </c>
      <c r="AE338">
        <v>1976</v>
      </c>
      <c r="AF338">
        <v>7</v>
      </c>
      <c r="AG338">
        <v>2003</v>
      </c>
      <c r="AH338" t="s">
        <v>1207</v>
      </c>
      <c r="AI338" t="s">
        <v>353</v>
      </c>
      <c r="AJ338">
        <v>1</v>
      </c>
      <c r="AK338" t="s">
        <v>355</v>
      </c>
      <c r="AL338" t="s">
        <v>354</v>
      </c>
      <c r="AM338" t="s">
        <v>354</v>
      </c>
      <c r="AN338" t="s">
        <v>354</v>
      </c>
      <c r="AO338" t="s">
        <v>390</v>
      </c>
      <c r="AP338" t="s">
        <v>354</v>
      </c>
      <c r="AQ338" t="s">
        <v>1207</v>
      </c>
      <c r="AR338" t="s">
        <v>354</v>
      </c>
      <c r="AS338" t="s">
        <v>354</v>
      </c>
    </row>
    <row r="339" spans="1:45" hidden="1" x14ac:dyDescent="0.25">
      <c r="A339" t="s">
        <v>772</v>
      </c>
      <c r="B339" t="s">
        <v>1272</v>
      </c>
      <c r="C339" t="s">
        <v>633</v>
      </c>
      <c r="D339">
        <v>10433</v>
      </c>
      <c r="E339" t="s">
        <v>217</v>
      </c>
      <c r="F339">
        <v>6281</v>
      </c>
      <c r="I339">
        <v>16</v>
      </c>
      <c r="J339" t="s">
        <v>634</v>
      </c>
      <c r="K339" t="s">
        <v>635</v>
      </c>
      <c r="L339" t="str">
        <f>VLOOKUP(K339,'LOOKUP INTERTIES 2023-11-08'!$B$2:$G$206,6,FALSE)</f>
        <v>Kodiak</v>
      </c>
      <c r="M339" t="s">
        <v>1211</v>
      </c>
      <c r="N339" t="s">
        <v>1203</v>
      </c>
      <c r="O339" s="10" t="s">
        <v>1204</v>
      </c>
      <c r="P339" s="10">
        <v>2021</v>
      </c>
      <c r="Q339" s="10" t="s">
        <v>1458</v>
      </c>
      <c r="R339" t="s">
        <v>1205</v>
      </c>
      <c r="S339">
        <v>5.2</v>
      </c>
      <c r="U339" t="s">
        <v>390</v>
      </c>
      <c r="V339">
        <v>5.2</v>
      </c>
      <c r="W339">
        <v>5.2</v>
      </c>
      <c r="X339" t="s">
        <v>390</v>
      </c>
      <c r="Y339" t="s">
        <v>1207</v>
      </c>
      <c r="Z339" t="s">
        <v>390</v>
      </c>
      <c r="AA339" t="s">
        <v>390</v>
      </c>
      <c r="AB339" t="s">
        <v>1411</v>
      </c>
      <c r="AC339" t="s">
        <v>1206</v>
      </c>
      <c r="AD339">
        <v>12</v>
      </c>
      <c r="AE339">
        <v>1976</v>
      </c>
      <c r="AF339">
        <v>4</v>
      </c>
      <c r="AG339">
        <v>2004</v>
      </c>
      <c r="AH339" t="s">
        <v>1207</v>
      </c>
      <c r="AI339" t="s">
        <v>353</v>
      </c>
      <c r="AJ339">
        <v>1</v>
      </c>
      <c r="AK339" t="s">
        <v>355</v>
      </c>
      <c r="AL339" t="s">
        <v>354</v>
      </c>
      <c r="AM339" t="s">
        <v>354</v>
      </c>
      <c r="AN339" t="s">
        <v>354</v>
      </c>
      <c r="AO339" t="s">
        <v>390</v>
      </c>
      <c r="AP339" t="s">
        <v>354</v>
      </c>
      <c r="AQ339" t="s">
        <v>1207</v>
      </c>
      <c r="AR339" t="s">
        <v>354</v>
      </c>
      <c r="AS339" t="s">
        <v>354</v>
      </c>
    </row>
    <row r="340" spans="1:45" hidden="1" x14ac:dyDescent="0.25">
      <c r="A340" t="s">
        <v>772</v>
      </c>
      <c r="B340" t="s">
        <v>1272</v>
      </c>
      <c r="C340" t="s">
        <v>633</v>
      </c>
      <c r="D340">
        <v>10433</v>
      </c>
      <c r="E340" t="s">
        <v>217</v>
      </c>
      <c r="F340">
        <v>6281</v>
      </c>
      <c r="I340">
        <v>16</v>
      </c>
      <c r="J340" t="s">
        <v>634</v>
      </c>
      <c r="K340" t="s">
        <v>635</v>
      </c>
      <c r="L340" t="str">
        <f>VLOOKUP(K340,'LOOKUP INTERTIES 2023-11-08'!$B$2:$G$206,6,FALSE)</f>
        <v>Kodiak</v>
      </c>
      <c r="M340" t="s">
        <v>1217</v>
      </c>
      <c r="N340" t="s">
        <v>1203</v>
      </c>
      <c r="O340" s="10" t="s">
        <v>1204</v>
      </c>
      <c r="P340" s="10">
        <v>2021</v>
      </c>
      <c r="Q340" s="10" t="s">
        <v>1458</v>
      </c>
      <c r="R340" t="s">
        <v>1205</v>
      </c>
      <c r="S340">
        <v>2</v>
      </c>
      <c r="U340" t="s">
        <v>390</v>
      </c>
      <c r="V340">
        <v>2</v>
      </c>
      <c r="W340">
        <v>2</v>
      </c>
      <c r="X340" t="s">
        <v>390</v>
      </c>
      <c r="Y340" t="s">
        <v>1207</v>
      </c>
      <c r="Z340" t="s">
        <v>390</v>
      </c>
      <c r="AA340" t="s">
        <v>390</v>
      </c>
      <c r="AB340" t="s">
        <v>1411</v>
      </c>
      <c r="AC340" t="s">
        <v>1206</v>
      </c>
      <c r="AD340">
        <v>2</v>
      </c>
      <c r="AE340">
        <v>1968</v>
      </c>
      <c r="AF340">
        <v>4</v>
      </c>
      <c r="AG340">
        <v>2004</v>
      </c>
      <c r="AH340" t="s">
        <v>1207</v>
      </c>
      <c r="AI340" t="s">
        <v>353</v>
      </c>
      <c r="AJ340">
        <v>1</v>
      </c>
      <c r="AK340" t="s">
        <v>355</v>
      </c>
      <c r="AL340" t="s">
        <v>354</v>
      </c>
      <c r="AM340" t="s">
        <v>354</v>
      </c>
      <c r="AN340" t="s">
        <v>354</v>
      </c>
      <c r="AO340" t="s">
        <v>390</v>
      </c>
      <c r="AP340" t="s">
        <v>354</v>
      </c>
      <c r="AQ340" t="s">
        <v>354</v>
      </c>
      <c r="AR340" t="s">
        <v>354</v>
      </c>
      <c r="AS340" t="s">
        <v>354</v>
      </c>
    </row>
    <row r="341" spans="1:45" hidden="1" x14ac:dyDescent="0.25">
      <c r="A341" t="s">
        <v>772</v>
      </c>
      <c r="B341" t="s">
        <v>1272</v>
      </c>
      <c r="C341" t="s">
        <v>633</v>
      </c>
      <c r="D341">
        <v>10433</v>
      </c>
      <c r="E341" t="s">
        <v>217</v>
      </c>
      <c r="F341">
        <v>6281</v>
      </c>
      <c r="I341">
        <v>16</v>
      </c>
      <c r="J341" t="s">
        <v>634</v>
      </c>
      <c r="K341" t="s">
        <v>635</v>
      </c>
      <c r="L341" t="str">
        <f>VLOOKUP(K341,'LOOKUP INTERTIES 2023-11-08'!$B$2:$G$206,6,FALSE)</f>
        <v>Kodiak</v>
      </c>
      <c r="M341" t="s">
        <v>1225</v>
      </c>
      <c r="N341" t="s">
        <v>1203</v>
      </c>
      <c r="O341" s="10" t="s">
        <v>1204</v>
      </c>
      <c r="P341" s="10">
        <v>2021</v>
      </c>
      <c r="Q341" s="10" t="s">
        <v>1458</v>
      </c>
      <c r="R341" t="s">
        <v>1205</v>
      </c>
      <c r="S341">
        <v>2</v>
      </c>
      <c r="U341" t="s">
        <v>390</v>
      </c>
      <c r="V341">
        <v>2</v>
      </c>
      <c r="W341">
        <v>2</v>
      </c>
      <c r="X341" t="s">
        <v>390</v>
      </c>
      <c r="Y341" t="s">
        <v>1207</v>
      </c>
      <c r="Z341" t="s">
        <v>390</v>
      </c>
      <c r="AA341" t="s">
        <v>390</v>
      </c>
      <c r="AB341" t="s">
        <v>1411</v>
      </c>
      <c r="AC341" t="s">
        <v>1206</v>
      </c>
      <c r="AD341">
        <v>2</v>
      </c>
      <c r="AE341">
        <v>1968</v>
      </c>
      <c r="AF341">
        <v>4</v>
      </c>
      <c r="AG341">
        <v>2002</v>
      </c>
      <c r="AH341" t="s">
        <v>1207</v>
      </c>
      <c r="AI341" t="s">
        <v>353</v>
      </c>
      <c r="AJ341">
        <v>1</v>
      </c>
      <c r="AK341" t="s">
        <v>355</v>
      </c>
      <c r="AL341" t="s">
        <v>354</v>
      </c>
      <c r="AM341" t="s">
        <v>354</v>
      </c>
      <c r="AN341" t="s">
        <v>354</v>
      </c>
      <c r="AO341" t="s">
        <v>390</v>
      </c>
      <c r="AP341" t="s">
        <v>354</v>
      </c>
      <c r="AQ341" t="s">
        <v>354</v>
      </c>
      <c r="AR341" t="s">
        <v>354</v>
      </c>
      <c r="AS341" t="s">
        <v>354</v>
      </c>
    </row>
    <row r="342" spans="1:45" hidden="1" x14ac:dyDescent="0.25">
      <c r="A342" t="s">
        <v>772</v>
      </c>
      <c r="B342" t="s">
        <v>1272</v>
      </c>
      <c r="C342" t="s">
        <v>633</v>
      </c>
      <c r="D342">
        <v>10433</v>
      </c>
      <c r="E342" t="s">
        <v>217</v>
      </c>
      <c r="F342">
        <v>6281</v>
      </c>
      <c r="I342">
        <v>16</v>
      </c>
      <c r="J342" t="s">
        <v>634</v>
      </c>
      <c r="K342" t="s">
        <v>635</v>
      </c>
      <c r="L342" t="str">
        <f>VLOOKUP(K342,'LOOKUP INTERTIES 2023-11-08'!$B$2:$G$206,6,FALSE)</f>
        <v>Kodiak</v>
      </c>
      <c r="M342" t="s">
        <v>1269</v>
      </c>
      <c r="N342" t="s">
        <v>1203</v>
      </c>
      <c r="O342" s="10" t="s">
        <v>1204</v>
      </c>
      <c r="P342" s="10">
        <v>2021</v>
      </c>
      <c r="Q342" s="10" t="s">
        <v>1458</v>
      </c>
      <c r="R342" t="s">
        <v>1205</v>
      </c>
      <c r="S342">
        <v>2.6</v>
      </c>
      <c r="U342" t="s">
        <v>390</v>
      </c>
      <c r="V342">
        <v>2</v>
      </c>
      <c r="W342">
        <v>2</v>
      </c>
      <c r="X342" t="s">
        <v>390</v>
      </c>
      <c r="Y342" t="s">
        <v>1207</v>
      </c>
      <c r="Z342" t="s">
        <v>390</v>
      </c>
      <c r="AA342" t="s">
        <v>390</v>
      </c>
      <c r="AB342" t="s">
        <v>1411</v>
      </c>
      <c r="AC342" t="s">
        <v>1206</v>
      </c>
      <c r="AD342">
        <v>12</v>
      </c>
      <c r="AE342">
        <v>1968</v>
      </c>
      <c r="AF342">
        <v>4</v>
      </c>
      <c r="AG342">
        <v>2002</v>
      </c>
      <c r="AH342" t="s">
        <v>1207</v>
      </c>
      <c r="AI342" t="s">
        <v>353</v>
      </c>
      <c r="AJ342">
        <v>1</v>
      </c>
      <c r="AK342" t="s">
        <v>355</v>
      </c>
      <c r="AL342" t="s">
        <v>354</v>
      </c>
      <c r="AM342" t="s">
        <v>354</v>
      </c>
      <c r="AN342" t="s">
        <v>354</v>
      </c>
      <c r="AO342" t="s">
        <v>390</v>
      </c>
      <c r="AP342" t="s">
        <v>354</v>
      </c>
      <c r="AQ342" t="s">
        <v>354</v>
      </c>
      <c r="AR342" t="s">
        <v>354</v>
      </c>
      <c r="AS342" t="s">
        <v>354</v>
      </c>
    </row>
    <row r="343" spans="1:45" hidden="1" x14ac:dyDescent="0.25">
      <c r="A343" t="s">
        <v>772</v>
      </c>
      <c r="B343" t="s">
        <v>1272</v>
      </c>
      <c r="C343" t="s">
        <v>633</v>
      </c>
      <c r="D343">
        <v>10433</v>
      </c>
      <c r="E343" t="s">
        <v>217</v>
      </c>
      <c r="F343">
        <v>6281</v>
      </c>
      <c r="I343">
        <v>16</v>
      </c>
      <c r="J343" t="s">
        <v>634</v>
      </c>
      <c r="K343" t="s">
        <v>635</v>
      </c>
      <c r="L343" t="str">
        <f>VLOOKUP(K343,'LOOKUP INTERTIES 2023-11-08'!$B$2:$G$206,6,FALSE)</f>
        <v>Kodiak</v>
      </c>
      <c r="M343" t="s">
        <v>1235</v>
      </c>
      <c r="N343" t="s">
        <v>1203</v>
      </c>
      <c r="O343" s="10" t="s">
        <v>1204</v>
      </c>
      <c r="P343" s="10">
        <v>2021</v>
      </c>
      <c r="Q343" s="10" t="s">
        <v>1458</v>
      </c>
      <c r="R343" t="s">
        <v>1205</v>
      </c>
      <c r="S343">
        <v>2</v>
      </c>
      <c r="U343" t="s">
        <v>390</v>
      </c>
      <c r="V343">
        <v>2</v>
      </c>
      <c r="W343">
        <v>2</v>
      </c>
      <c r="X343" t="s">
        <v>390</v>
      </c>
      <c r="Y343" t="s">
        <v>1207</v>
      </c>
      <c r="Z343" t="s">
        <v>390</v>
      </c>
      <c r="AA343" t="s">
        <v>390</v>
      </c>
      <c r="AB343" t="s">
        <v>1411</v>
      </c>
      <c r="AC343" t="s">
        <v>1206</v>
      </c>
      <c r="AD343">
        <v>12</v>
      </c>
      <c r="AE343">
        <v>1968</v>
      </c>
      <c r="AF343">
        <v>4</v>
      </c>
      <c r="AG343">
        <v>2002</v>
      </c>
      <c r="AH343" t="s">
        <v>1207</v>
      </c>
      <c r="AI343" t="s">
        <v>353</v>
      </c>
      <c r="AJ343">
        <v>1</v>
      </c>
      <c r="AK343" t="s">
        <v>355</v>
      </c>
      <c r="AL343" t="s">
        <v>354</v>
      </c>
      <c r="AM343" t="s">
        <v>354</v>
      </c>
      <c r="AN343" t="s">
        <v>354</v>
      </c>
      <c r="AO343" t="s">
        <v>390</v>
      </c>
      <c r="AP343" t="s">
        <v>354</v>
      </c>
      <c r="AQ343" t="s">
        <v>354</v>
      </c>
      <c r="AR343" t="s">
        <v>354</v>
      </c>
      <c r="AS343" t="s">
        <v>354</v>
      </c>
    </row>
    <row r="344" spans="1:45" hidden="1" x14ac:dyDescent="0.25">
      <c r="A344" t="s">
        <v>917</v>
      </c>
      <c r="B344" t="s">
        <v>1343</v>
      </c>
      <c r="C344" t="s">
        <v>633</v>
      </c>
      <c r="D344">
        <v>10433</v>
      </c>
      <c r="E344" t="s">
        <v>217</v>
      </c>
      <c r="F344">
        <v>7723</v>
      </c>
      <c r="I344">
        <v>16</v>
      </c>
      <c r="J344" t="s">
        <v>634</v>
      </c>
      <c r="K344" t="s">
        <v>635</v>
      </c>
      <c r="L344" t="str">
        <f>VLOOKUP(K344,'LOOKUP INTERTIES 2023-11-08'!$B$2:$G$206,6,FALSE)</f>
        <v>Kodiak</v>
      </c>
      <c r="M344" t="s">
        <v>1202</v>
      </c>
      <c r="N344" t="s">
        <v>1203</v>
      </c>
      <c r="O344" s="10" t="s">
        <v>1204</v>
      </c>
      <c r="P344" s="10">
        <v>2021</v>
      </c>
      <c r="Q344" s="10" t="s">
        <v>1458</v>
      </c>
      <c r="R344" t="s">
        <v>1205</v>
      </c>
      <c r="S344">
        <v>2.5</v>
      </c>
      <c r="U344">
        <v>0.9</v>
      </c>
      <c r="V344">
        <v>2.5</v>
      </c>
      <c r="W344">
        <v>2.5</v>
      </c>
      <c r="X344">
        <v>1</v>
      </c>
      <c r="Y344" t="s">
        <v>1207</v>
      </c>
      <c r="Z344" t="s">
        <v>390</v>
      </c>
      <c r="AA344" t="s">
        <v>390</v>
      </c>
      <c r="AB344" t="s">
        <v>371</v>
      </c>
      <c r="AC344" t="s">
        <v>1206</v>
      </c>
      <c r="AD344">
        <v>1</v>
      </c>
      <c r="AE344">
        <v>1994</v>
      </c>
      <c r="AF344" t="s">
        <v>390</v>
      </c>
      <c r="AG344" t="s">
        <v>390</v>
      </c>
      <c r="AH344" t="s">
        <v>1207</v>
      </c>
      <c r="AI344" t="s">
        <v>353</v>
      </c>
      <c r="AJ344">
        <v>1</v>
      </c>
      <c r="AK344" t="s">
        <v>355</v>
      </c>
      <c r="AL344" t="s">
        <v>354</v>
      </c>
      <c r="AM344" t="s">
        <v>354</v>
      </c>
      <c r="AN344" t="s">
        <v>354</v>
      </c>
      <c r="AO344" t="s">
        <v>390</v>
      </c>
      <c r="AP344" t="s">
        <v>1218</v>
      </c>
      <c r="AQ344" t="s">
        <v>1207</v>
      </c>
      <c r="AR344" t="s">
        <v>1207</v>
      </c>
      <c r="AS344" t="s">
        <v>1207</v>
      </c>
    </row>
    <row r="345" spans="1:45" hidden="1" x14ac:dyDescent="0.25">
      <c r="A345" t="s">
        <v>917</v>
      </c>
      <c r="B345" t="s">
        <v>1343</v>
      </c>
      <c r="C345" t="s">
        <v>633</v>
      </c>
      <c r="D345">
        <v>10433</v>
      </c>
      <c r="E345" t="s">
        <v>217</v>
      </c>
      <c r="F345">
        <v>7723</v>
      </c>
      <c r="I345">
        <v>16</v>
      </c>
      <c r="J345" t="s">
        <v>634</v>
      </c>
      <c r="K345" t="s">
        <v>635</v>
      </c>
      <c r="L345" t="str">
        <f>VLOOKUP(K345,'LOOKUP INTERTIES 2023-11-08'!$B$2:$G$206,6,FALSE)</f>
        <v>Kodiak</v>
      </c>
      <c r="M345" t="s">
        <v>1210</v>
      </c>
      <c r="N345" t="s">
        <v>1203</v>
      </c>
      <c r="O345" s="10" t="s">
        <v>1204</v>
      </c>
      <c r="P345" s="10">
        <v>2021</v>
      </c>
      <c r="Q345" s="10" t="s">
        <v>1458</v>
      </c>
      <c r="R345" t="s">
        <v>1205</v>
      </c>
      <c r="S345">
        <v>7.5</v>
      </c>
      <c r="U345">
        <v>0.9</v>
      </c>
      <c r="V345">
        <v>7.3</v>
      </c>
      <c r="W345">
        <v>7.4</v>
      </c>
      <c r="X345">
        <v>1</v>
      </c>
      <c r="Y345" t="s">
        <v>1207</v>
      </c>
      <c r="Z345" t="s">
        <v>390</v>
      </c>
      <c r="AA345" t="s">
        <v>390</v>
      </c>
      <c r="AB345" t="s">
        <v>371</v>
      </c>
      <c r="AC345" t="s">
        <v>1206</v>
      </c>
      <c r="AD345">
        <v>1</v>
      </c>
      <c r="AE345">
        <v>2000</v>
      </c>
      <c r="AF345" t="s">
        <v>390</v>
      </c>
      <c r="AG345" t="s">
        <v>390</v>
      </c>
      <c r="AH345" t="s">
        <v>1207</v>
      </c>
      <c r="AI345" t="s">
        <v>353</v>
      </c>
      <c r="AJ345">
        <v>1</v>
      </c>
      <c r="AK345" t="s">
        <v>355</v>
      </c>
      <c r="AL345" t="s">
        <v>354</v>
      </c>
      <c r="AM345" t="s">
        <v>354</v>
      </c>
      <c r="AN345" t="s">
        <v>354</v>
      </c>
      <c r="AO345" t="s">
        <v>390</v>
      </c>
      <c r="AP345" t="s">
        <v>1218</v>
      </c>
      <c r="AQ345" t="s">
        <v>1207</v>
      </c>
      <c r="AR345" t="s">
        <v>1207</v>
      </c>
      <c r="AS345" t="s">
        <v>1207</v>
      </c>
    </row>
    <row r="346" spans="1:45" hidden="1" x14ac:dyDescent="0.25">
      <c r="A346" t="s">
        <v>938</v>
      </c>
      <c r="B346" t="s">
        <v>939</v>
      </c>
      <c r="C346" t="s">
        <v>633</v>
      </c>
      <c r="D346">
        <v>10433</v>
      </c>
      <c r="E346" t="s">
        <v>217</v>
      </c>
      <c r="F346">
        <v>57187</v>
      </c>
      <c r="I346">
        <v>16</v>
      </c>
      <c r="J346" t="s">
        <v>634</v>
      </c>
      <c r="K346" t="s">
        <v>635</v>
      </c>
      <c r="L346" t="str">
        <f>VLOOKUP(K346,'LOOKUP INTERTIES 2023-11-08'!$B$2:$G$206,6,FALSE)</f>
        <v>Kodiak</v>
      </c>
      <c r="M346" t="s">
        <v>1202</v>
      </c>
      <c r="N346" t="s">
        <v>473</v>
      </c>
      <c r="O346" s="10" t="s">
        <v>501</v>
      </c>
      <c r="P346" s="10">
        <v>2021</v>
      </c>
      <c r="Q346" s="10" t="s">
        <v>1458</v>
      </c>
      <c r="R346" t="s">
        <v>1205</v>
      </c>
      <c r="S346">
        <v>4.5</v>
      </c>
      <c r="U346" t="s">
        <v>390</v>
      </c>
      <c r="V346">
        <v>4.5</v>
      </c>
      <c r="W346">
        <v>4.5</v>
      </c>
      <c r="X346">
        <v>0</v>
      </c>
      <c r="Y346" t="s">
        <v>1207</v>
      </c>
      <c r="Z346" t="s">
        <v>390</v>
      </c>
      <c r="AA346" t="s">
        <v>390</v>
      </c>
      <c r="AB346" t="s">
        <v>371</v>
      </c>
      <c r="AC346" t="s">
        <v>1206</v>
      </c>
      <c r="AD346">
        <v>6</v>
      </c>
      <c r="AE346">
        <v>2009</v>
      </c>
      <c r="AF346" t="s">
        <v>390</v>
      </c>
      <c r="AG346" t="s">
        <v>390</v>
      </c>
      <c r="AH346" t="s">
        <v>1207</v>
      </c>
      <c r="AI346" t="s">
        <v>353</v>
      </c>
      <c r="AJ346">
        <v>1</v>
      </c>
      <c r="AK346" t="s">
        <v>474</v>
      </c>
      <c r="AL346" t="s">
        <v>354</v>
      </c>
      <c r="AM346" t="s">
        <v>354</v>
      </c>
      <c r="AN346" t="s">
        <v>354</v>
      </c>
      <c r="AO346">
        <v>3</v>
      </c>
      <c r="AP346" t="s">
        <v>354</v>
      </c>
      <c r="AQ346" t="s">
        <v>354</v>
      </c>
      <c r="AR346" t="s">
        <v>354</v>
      </c>
      <c r="AS346" t="s">
        <v>354</v>
      </c>
    </row>
    <row r="347" spans="1:45" hidden="1" x14ac:dyDescent="0.25">
      <c r="A347" t="s">
        <v>938</v>
      </c>
      <c r="B347" t="s">
        <v>939</v>
      </c>
      <c r="C347" t="s">
        <v>633</v>
      </c>
      <c r="D347">
        <v>10433</v>
      </c>
      <c r="E347" t="s">
        <v>217</v>
      </c>
      <c r="F347">
        <v>57187</v>
      </c>
      <c r="I347">
        <v>16</v>
      </c>
      <c r="J347" t="s">
        <v>634</v>
      </c>
      <c r="K347" t="s">
        <v>635</v>
      </c>
      <c r="L347" t="str">
        <f>VLOOKUP(K347,'LOOKUP INTERTIES 2023-11-08'!$B$2:$G$206,6,FALSE)</f>
        <v>Kodiak</v>
      </c>
      <c r="M347" t="s">
        <v>1210</v>
      </c>
      <c r="N347" t="s">
        <v>473</v>
      </c>
      <c r="O347" s="10" t="s">
        <v>501</v>
      </c>
      <c r="P347" s="10">
        <v>2021</v>
      </c>
      <c r="Q347" s="10" t="s">
        <v>1458</v>
      </c>
      <c r="R347" t="s">
        <v>1205</v>
      </c>
      <c r="S347">
        <v>4.5</v>
      </c>
      <c r="U347" t="s">
        <v>390</v>
      </c>
      <c r="V347">
        <v>4.5</v>
      </c>
      <c r="W347">
        <v>4.5</v>
      </c>
      <c r="X347">
        <v>0</v>
      </c>
      <c r="Y347" t="s">
        <v>1207</v>
      </c>
      <c r="Z347" t="s">
        <v>390</v>
      </c>
      <c r="AA347" t="s">
        <v>390</v>
      </c>
      <c r="AB347" t="s">
        <v>371</v>
      </c>
      <c r="AC347" t="s">
        <v>1206</v>
      </c>
      <c r="AD347">
        <v>9</v>
      </c>
      <c r="AE347">
        <v>2012</v>
      </c>
      <c r="AF347" t="s">
        <v>390</v>
      </c>
      <c r="AG347" t="s">
        <v>390</v>
      </c>
      <c r="AH347" t="s">
        <v>1207</v>
      </c>
      <c r="AI347" t="s">
        <v>353</v>
      </c>
      <c r="AJ347">
        <v>1</v>
      </c>
      <c r="AK347" t="s">
        <v>474</v>
      </c>
      <c r="AL347" t="s">
        <v>354</v>
      </c>
      <c r="AM347" t="s">
        <v>354</v>
      </c>
      <c r="AN347" t="s">
        <v>354</v>
      </c>
      <c r="AO347">
        <v>3</v>
      </c>
      <c r="AP347" t="s">
        <v>354</v>
      </c>
      <c r="AQ347" t="s">
        <v>354</v>
      </c>
      <c r="AR347" t="s">
        <v>354</v>
      </c>
      <c r="AS347" t="s">
        <v>354</v>
      </c>
    </row>
    <row r="348" spans="1:45" hidden="1" x14ac:dyDescent="0.25">
      <c r="A348" t="s">
        <v>965</v>
      </c>
      <c r="B348" t="s">
        <v>1275</v>
      </c>
      <c r="C348" t="s">
        <v>633</v>
      </c>
      <c r="D348">
        <v>10433</v>
      </c>
      <c r="E348" t="s">
        <v>217</v>
      </c>
      <c r="F348">
        <v>6282</v>
      </c>
      <c r="I348">
        <v>16</v>
      </c>
      <c r="J348" t="s">
        <v>634</v>
      </c>
      <c r="K348" t="s">
        <v>635</v>
      </c>
      <c r="L348" t="str">
        <f>VLOOKUP(K348,'LOOKUP INTERTIES 2023-11-08'!$B$2:$G$206,6,FALSE)</f>
        <v>Kodiak</v>
      </c>
      <c r="M348" t="s">
        <v>1212</v>
      </c>
      <c r="N348" t="s">
        <v>1203</v>
      </c>
      <c r="O348" s="10" t="s">
        <v>1204</v>
      </c>
      <c r="P348" s="10">
        <v>2021</v>
      </c>
      <c r="Q348" s="10" t="s">
        <v>1458</v>
      </c>
      <c r="R348" t="s">
        <v>1205</v>
      </c>
      <c r="S348">
        <v>0.5</v>
      </c>
      <c r="U348">
        <v>0.8</v>
      </c>
      <c r="V348">
        <v>0.5</v>
      </c>
      <c r="W348">
        <v>0.5</v>
      </c>
      <c r="X348">
        <v>0.1</v>
      </c>
      <c r="Y348" t="s">
        <v>1207</v>
      </c>
      <c r="Z348" t="s">
        <v>390</v>
      </c>
      <c r="AA348" t="s">
        <v>390</v>
      </c>
      <c r="AB348" t="s">
        <v>371</v>
      </c>
      <c r="AC348" t="s">
        <v>1206</v>
      </c>
      <c r="AD348">
        <v>9</v>
      </c>
      <c r="AE348">
        <v>2017</v>
      </c>
      <c r="AF348" t="s">
        <v>390</v>
      </c>
      <c r="AG348" t="s">
        <v>390</v>
      </c>
      <c r="AH348" t="s">
        <v>1207</v>
      </c>
      <c r="AI348" t="s">
        <v>353</v>
      </c>
      <c r="AJ348">
        <v>1</v>
      </c>
      <c r="AK348" t="s">
        <v>355</v>
      </c>
      <c r="AL348" t="s">
        <v>354</v>
      </c>
      <c r="AM348" t="s">
        <v>354</v>
      </c>
      <c r="AN348" t="s">
        <v>354</v>
      </c>
      <c r="AO348" t="s">
        <v>390</v>
      </c>
      <c r="AP348" t="s">
        <v>1218</v>
      </c>
      <c r="AQ348" t="s">
        <v>1207</v>
      </c>
      <c r="AR348" t="s">
        <v>1207</v>
      </c>
      <c r="AS348" t="s">
        <v>1207</v>
      </c>
    </row>
    <row r="349" spans="1:45" hidden="1" x14ac:dyDescent="0.25">
      <c r="A349" t="s">
        <v>965</v>
      </c>
      <c r="B349" t="s">
        <v>1275</v>
      </c>
      <c r="C349" t="s">
        <v>633</v>
      </c>
      <c r="D349">
        <v>10433</v>
      </c>
      <c r="E349" t="s">
        <v>217</v>
      </c>
      <c r="F349">
        <v>6282</v>
      </c>
      <c r="I349">
        <v>16</v>
      </c>
      <c r="J349" t="s">
        <v>634</v>
      </c>
      <c r="K349" t="s">
        <v>635</v>
      </c>
      <c r="L349" t="str">
        <f>VLOOKUP(K349,'LOOKUP INTERTIES 2023-11-08'!$B$2:$G$206,6,FALSE)</f>
        <v>Kodiak</v>
      </c>
      <c r="M349" t="s">
        <v>1202</v>
      </c>
      <c r="N349" t="s">
        <v>1203</v>
      </c>
      <c r="O349" s="10" t="s">
        <v>1204</v>
      </c>
      <c r="P349" s="10">
        <v>2021</v>
      </c>
      <c r="Q349" s="10" t="s">
        <v>1458</v>
      </c>
      <c r="R349" t="s">
        <v>1205</v>
      </c>
      <c r="S349">
        <v>0.3</v>
      </c>
      <c r="U349">
        <v>0.9</v>
      </c>
      <c r="V349">
        <v>0.3</v>
      </c>
      <c r="W349">
        <v>0.3</v>
      </c>
      <c r="X349">
        <v>0.1</v>
      </c>
      <c r="Y349" t="s">
        <v>1207</v>
      </c>
      <c r="Z349" t="s">
        <v>390</v>
      </c>
      <c r="AA349" t="s">
        <v>390</v>
      </c>
      <c r="AB349" t="s">
        <v>1411</v>
      </c>
      <c r="AC349" t="s">
        <v>1206</v>
      </c>
      <c r="AD349">
        <v>8</v>
      </c>
      <c r="AE349">
        <v>1968</v>
      </c>
      <c r="AF349">
        <v>10</v>
      </c>
      <c r="AG349">
        <v>2017</v>
      </c>
      <c r="AH349" t="s">
        <v>1207</v>
      </c>
      <c r="AI349" t="s">
        <v>353</v>
      </c>
      <c r="AJ349">
        <v>1</v>
      </c>
      <c r="AK349" t="s">
        <v>355</v>
      </c>
      <c r="AL349" t="s">
        <v>354</v>
      </c>
      <c r="AM349" t="s">
        <v>354</v>
      </c>
      <c r="AN349" t="s">
        <v>354</v>
      </c>
      <c r="AO349" t="s">
        <v>390</v>
      </c>
      <c r="AP349" t="s">
        <v>1218</v>
      </c>
      <c r="AQ349" t="s">
        <v>1207</v>
      </c>
      <c r="AR349" t="s">
        <v>1207</v>
      </c>
      <c r="AS349" t="s">
        <v>1207</v>
      </c>
    </row>
    <row r="350" spans="1:45" hidden="1" x14ac:dyDescent="0.25">
      <c r="A350" t="s">
        <v>965</v>
      </c>
      <c r="B350" t="s">
        <v>1275</v>
      </c>
      <c r="C350" t="s">
        <v>633</v>
      </c>
      <c r="D350">
        <v>10433</v>
      </c>
      <c r="E350" t="s">
        <v>217</v>
      </c>
      <c r="F350">
        <v>6282</v>
      </c>
      <c r="I350">
        <v>16</v>
      </c>
      <c r="J350" t="s">
        <v>634</v>
      </c>
      <c r="K350" t="s">
        <v>635</v>
      </c>
      <c r="L350" t="str">
        <f>VLOOKUP(K350,'LOOKUP INTERTIES 2023-11-08'!$B$2:$G$206,6,FALSE)</f>
        <v>Kodiak</v>
      </c>
      <c r="M350" t="s">
        <v>1210</v>
      </c>
      <c r="N350" t="s">
        <v>1203</v>
      </c>
      <c r="O350" s="10" t="s">
        <v>1204</v>
      </c>
      <c r="P350" s="10">
        <v>2021</v>
      </c>
      <c r="Q350" s="10" t="s">
        <v>1458</v>
      </c>
      <c r="R350" t="s">
        <v>1205</v>
      </c>
      <c r="S350">
        <v>0.3</v>
      </c>
      <c r="U350">
        <v>0.9</v>
      </c>
      <c r="V350">
        <v>0.2</v>
      </c>
      <c r="W350">
        <v>0.2</v>
      </c>
      <c r="X350">
        <v>0.1</v>
      </c>
      <c r="Y350" t="s">
        <v>1207</v>
      </c>
      <c r="Z350" t="s">
        <v>390</v>
      </c>
      <c r="AA350" t="s">
        <v>390</v>
      </c>
      <c r="AB350" t="s">
        <v>1411</v>
      </c>
      <c r="AC350" t="s">
        <v>1206</v>
      </c>
      <c r="AD350">
        <v>8</v>
      </c>
      <c r="AE350">
        <v>1968</v>
      </c>
      <c r="AF350">
        <v>10</v>
      </c>
      <c r="AG350">
        <v>2017</v>
      </c>
      <c r="AH350" t="s">
        <v>1207</v>
      </c>
      <c r="AI350" t="s">
        <v>353</v>
      </c>
      <c r="AJ350">
        <v>1</v>
      </c>
      <c r="AK350" t="s">
        <v>355</v>
      </c>
      <c r="AL350" t="s">
        <v>354</v>
      </c>
      <c r="AM350" t="s">
        <v>354</v>
      </c>
      <c r="AN350" t="s">
        <v>354</v>
      </c>
      <c r="AO350" t="s">
        <v>390</v>
      </c>
      <c r="AP350" t="s">
        <v>1218</v>
      </c>
      <c r="AQ350" t="s">
        <v>1207</v>
      </c>
      <c r="AR350" t="s">
        <v>354</v>
      </c>
      <c r="AS350" t="s">
        <v>354</v>
      </c>
    </row>
    <row r="351" spans="1:45" hidden="1" x14ac:dyDescent="0.25">
      <c r="A351" t="s">
        <v>965</v>
      </c>
      <c r="B351" t="s">
        <v>1275</v>
      </c>
      <c r="C351" t="s">
        <v>633</v>
      </c>
      <c r="D351">
        <v>10433</v>
      </c>
      <c r="E351" t="s">
        <v>217</v>
      </c>
      <c r="F351">
        <v>6282</v>
      </c>
      <c r="I351">
        <v>16</v>
      </c>
      <c r="J351" t="s">
        <v>634</v>
      </c>
      <c r="K351" t="s">
        <v>635</v>
      </c>
      <c r="L351" t="str">
        <f>VLOOKUP(K351,'LOOKUP INTERTIES 2023-11-08'!$B$2:$G$206,6,FALSE)</f>
        <v>Kodiak</v>
      </c>
      <c r="M351" t="s">
        <v>1211</v>
      </c>
      <c r="N351" t="s">
        <v>1203</v>
      </c>
      <c r="O351" s="10" t="s">
        <v>1204</v>
      </c>
      <c r="P351" s="10">
        <v>2021</v>
      </c>
      <c r="Q351" s="10" t="s">
        <v>1458</v>
      </c>
      <c r="R351" t="s">
        <v>1205</v>
      </c>
      <c r="S351">
        <v>0.2</v>
      </c>
      <c r="U351">
        <v>0.9</v>
      </c>
      <c r="V351">
        <v>0.2</v>
      </c>
      <c r="W351">
        <v>0.2</v>
      </c>
      <c r="X351">
        <v>0.1</v>
      </c>
      <c r="Y351" t="s">
        <v>1207</v>
      </c>
      <c r="Z351" t="s">
        <v>390</v>
      </c>
      <c r="AA351" t="s">
        <v>390</v>
      </c>
      <c r="AB351" t="s">
        <v>1411</v>
      </c>
      <c r="AC351" t="s">
        <v>1206</v>
      </c>
      <c r="AD351">
        <v>6</v>
      </c>
      <c r="AE351">
        <v>1971</v>
      </c>
      <c r="AF351">
        <v>10</v>
      </c>
      <c r="AG351">
        <v>2017</v>
      </c>
      <c r="AH351" t="s">
        <v>1207</v>
      </c>
      <c r="AI351" t="s">
        <v>353</v>
      </c>
      <c r="AJ351">
        <v>1</v>
      </c>
      <c r="AK351" t="s">
        <v>355</v>
      </c>
      <c r="AL351" t="s">
        <v>354</v>
      </c>
      <c r="AM351" t="s">
        <v>354</v>
      </c>
      <c r="AN351" t="s">
        <v>354</v>
      </c>
      <c r="AO351" t="s">
        <v>390</v>
      </c>
      <c r="AP351" t="s">
        <v>1218</v>
      </c>
      <c r="AQ351" t="s">
        <v>1207</v>
      </c>
      <c r="AR351" t="s">
        <v>354</v>
      </c>
      <c r="AS351" t="s">
        <v>354</v>
      </c>
    </row>
    <row r="352" spans="1:45" hidden="1" x14ac:dyDescent="0.25">
      <c r="A352" t="s">
        <v>965</v>
      </c>
      <c r="B352" t="s">
        <v>1275</v>
      </c>
      <c r="C352" t="s">
        <v>633</v>
      </c>
      <c r="D352">
        <v>10433</v>
      </c>
      <c r="E352" t="s">
        <v>217</v>
      </c>
      <c r="F352">
        <v>6282</v>
      </c>
      <c r="I352">
        <v>16</v>
      </c>
      <c r="J352" t="s">
        <v>634</v>
      </c>
      <c r="K352" t="s">
        <v>635</v>
      </c>
      <c r="L352" t="str">
        <f>VLOOKUP(K352,'LOOKUP INTERTIES 2023-11-08'!$B$2:$G$206,6,FALSE)</f>
        <v>Kodiak</v>
      </c>
      <c r="M352" t="s">
        <v>1232</v>
      </c>
      <c r="N352" t="s">
        <v>1203</v>
      </c>
      <c r="O352" s="10" t="s">
        <v>1204</v>
      </c>
      <c r="P352" s="10">
        <v>2021</v>
      </c>
      <c r="Q352" s="10" t="s">
        <v>1458</v>
      </c>
      <c r="R352" t="s">
        <v>1205</v>
      </c>
      <c r="S352">
        <v>0.2</v>
      </c>
      <c r="U352">
        <v>0.9</v>
      </c>
      <c r="V352">
        <v>0.2</v>
      </c>
      <c r="W352">
        <v>0.2</v>
      </c>
      <c r="X352">
        <v>0.1</v>
      </c>
      <c r="Y352" t="s">
        <v>1207</v>
      </c>
      <c r="Z352" t="s">
        <v>390</v>
      </c>
      <c r="AA352" t="s">
        <v>390</v>
      </c>
      <c r="AB352" t="s">
        <v>1411</v>
      </c>
      <c r="AC352" t="s">
        <v>1206</v>
      </c>
      <c r="AD352">
        <v>8</v>
      </c>
      <c r="AE352">
        <v>1975</v>
      </c>
      <c r="AF352">
        <v>10</v>
      </c>
      <c r="AG352">
        <v>2017</v>
      </c>
      <c r="AH352" t="s">
        <v>1207</v>
      </c>
      <c r="AI352" t="s">
        <v>353</v>
      </c>
      <c r="AJ352">
        <v>1</v>
      </c>
      <c r="AK352" t="s">
        <v>355</v>
      </c>
      <c r="AL352" t="s">
        <v>354</v>
      </c>
      <c r="AM352" t="s">
        <v>354</v>
      </c>
      <c r="AN352" t="s">
        <v>354</v>
      </c>
      <c r="AO352" t="s">
        <v>390</v>
      </c>
      <c r="AP352" t="s">
        <v>1254</v>
      </c>
      <c r="AQ352" t="s">
        <v>1207</v>
      </c>
      <c r="AR352" t="s">
        <v>354</v>
      </c>
      <c r="AS352" t="s">
        <v>354</v>
      </c>
    </row>
    <row r="353" spans="1:48" hidden="1" x14ac:dyDescent="0.25">
      <c r="A353" t="s">
        <v>1056</v>
      </c>
      <c r="B353" t="s">
        <v>1405</v>
      </c>
      <c r="C353" t="s">
        <v>633</v>
      </c>
      <c r="D353">
        <v>10433</v>
      </c>
      <c r="E353" t="s">
        <v>217</v>
      </c>
      <c r="F353">
        <v>60250</v>
      </c>
      <c r="I353">
        <v>16</v>
      </c>
      <c r="J353" t="s">
        <v>634</v>
      </c>
      <c r="K353" t="s">
        <v>635</v>
      </c>
      <c r="L353" t="str">
        <f>VLOOKUP(K353,'LOOKUP INTERTIES 2023-11-08'!$B$2:$G$206,6,FALSE)</f>
        <v>Kodiak</v>
      </c>
      <c r="M353" t="s">
        <v>1263</v>
      </c>
      <c r="N353" t="s">
        <v>1203</v>
      </c>
      <c r="O353" s="10" t="s">
        <v>1204</v>
      </c>
      <c r="P353" s="10">
        <v>2021</v>
      </c>
      <c r="Q353" s="10" t="s">
        <v>1458</v>
      </c>
      <c r="R353" t="s">
        <v>1205</v>
      </c>
      <c r="S353">
        <v>4.4000000000000004</v>
      </c>
      <c r="U353">
        <v>0.8</v>
      </c>
      <c r="V353">
        <v>4.4000000000000004</v>
      </c>
      <c r="W353">
        <v>4.4000000000000004</v>
      </c>
      <c r="X353">
        <v>3.2</v>
      </c>
      <c r="Y353" t="s">
        <v>1207</v>
      </c>
      <c r="Z353" t="s">
        <v>390</v>
      </c>
      <c r="AA353" t="s">
        <v>390</v>
      </c>
      <c r="AB353" t="s">
        <v>371</v>
      </c>
      <c r="AC353" t="s">
        <v>1206</v>
      </c>
      <c r="AD353">
        <v>4</v>
      </c>
      <c r="AE353">
        <v>2015</v>
      </c>
      <c r="AF353" t="s">
        <v>390</v>
      </c>
      <c r="AG353" t="s">
        <v>390</v>
      </c>
      <c r="AH353" t="s">
        <v>1207</v>
      </c>
      <c r="AI353" t="s">
        <v>353</v>
      </c>
      <c r="AJ353">
        <v>1</v>
      </c>
      <c r="AK353" t="s">
        <v>355</v>
      </c>
      <c r="AL353" t="s">
        <v>354</v>
      </c>
      <c r="AM353" t="s">
        <v>354</v>
      </c>
      <c r="AN353" t="s">
        <v>354</v>
      </c>
      <c r="AO353" t="s">
        <v>390</v>
      </c>
      <c r="AP353" t="s">
        <v>1218</v>
      </c>
      <c r="AQ353" t="s">
        <v>1207</v>
      </c>
      <c r="AR353" t="s">
        <v>354</v>
      </c>
      <c r="AS353" t="s">
        <v>354</v>
      </c>
    </row>
    <row r="354" spans="1:48" hidden="1" x14ac:dyDescent="0.25">
      <c r="A354" t="s">
        <v>1056</v>
      </c>
      <c r="B354" t="s">
        <v>1405</v>
      </c>
      <c r="C354" t="s">
        <v>633</v>
      </c>
      <c r="D354">
        <v>10433</v>
      </c>
      <c r="E354" t="s">
        <v>217</v>
      </c>
      <c r="F354">
        <v>60250</v>
      </c>
      <c r="I354">
        <v>16</v>
      </c>
      <c r="J354" t="s">
        <v>634</v>
      </c>
      <c r="K354" t="s">
        <v>635</v>
      </c>
      <c r="L354" t="str">
        <f>VLOOKUP(K354,'LOOKUP INTERTIES 2023-11-08'!$B$2:$G$206,6,FALSE)</f>
        <v>Kodiak</v>
      </c>
      <c r="M354" t="s">
        <v>1233</v>
      </c>
      <c r="N354" t="s">
        <v>1203</v>
      </c>
      <c r="O354" s="10" t="s">
        <v>1204</v>
      </c>
      <c r="P354" s="10">
        <v>2021</v>
      </c>
      <c r="Q354" s="10" t="s">
        <v>1458</v>
      </c>
      <c r="R354" t="s">
        <v>1205</v>
      </c>
      <c r="S354">
        <v>2</v>
      </c>
      <c r="U354">
        <v>0.9</v>
      </c>
      <c r="V354">
        <v>2</v>
      </c>
      <c r="W354">
        <v>2</v>
      </c>
      <c r="X354">
        <v>1.5</v>
      </c>
      <c r="Y354" t="s">
        <v>1207</v>
      </c>
      <c r="Z354" t="s">
        <v>390</v>
      </c>
      <c r="AA354" t="s">
        <v>390</v>
      </c>
      <c r="AB354" t="s">
        <v>371</v>
      </c>
      <c r="AC354" t="s">
        <v>1206</v>
      </c>
      <c r="AD354">
        <v>6</v>
      </c>
      <c r="AE354">
        <v>2002</v>
      </c>
      <c r="AF354" t="s">
        <v>390</v>
      </c>
      <c r="AG354" t="s">
        <v>390</v>
      </c>
      <c r="AH354" t="s">
        <v>1207</v>
      </c>
      <c r="AI354" t="s">
        <v>353</v>
      </c>
      <c r="AJ354">
        <v>1</v>
      </c>
      <c r="AK354" t="s">
        <v>355</v>
      </c>
      <c r="AL354" t="s">
        <v>354</v>
      </c>
      <c r="AM354" t="s">
        <v>354</v>
      </c>
      <c r="AN354" t="s">
        <v>354</v>
      </c>
      <c r="AO354" t="s">
        <v>390</v>
      </c>
      <c r="AP354" t="s">
        <v>1209</v>
      </c>
      <c r="AQ354" t="s">
        <v>1207</v>
      </c>
      <c r="AR354" t="s">
        <v>1207</v>
      </c>
      <c r="AS354" t="s">
        <v>1207</v>
      </c>
    </row>
    <row r="355" spans="1:48" hidden="1" x14ac:dyDescent="0.25">
      <c r="A355" t="s">
        <v>1056</v>
      </c>
      <c r="B355" t="s">
        <v>1405</v>
      </c>
      <c r="C355" t="s">
        <v>633</v>
      </c>
      <c r="D355">
        <v>10433</v>
      </c>
      <c r="E355" t="s">
        <v>217</v>
      </c>
      <c r="F355">
        <v>60250</v>
      </c>
      <c r="I355">
        <v>16</v>
      </c>
      <c r="J355" t="s">
        <v>634</v>
      </c>
      <c r="K355" t="s">
        <v>635</v>
      </c>
      <c r="L355" t="str">
        <f>VLOOKUP(K355,'LOOKUP INTERTIES 2023-11-08'!$B$2:$G$206,6,FALSE)</f>
        <v>Kodiak</v>
      </c>
      <c r="M355" t="s">
        <v>1234</v>
      </c>
      <c r="N355" t="s">
        <v>1203</v>
      </c>
      <c r="O355" s="10" t="s">
        <v>1204</v>
      </c>
      <c r="P355" s="10">
        <v>2021</v>
      </c>
      <c r="Q355" s="10" t="s">
        <v>1458</v>
      </c>
      <c r="R355" t="s">
        <v>1205</v>
      </c>
      <c r="S355">
        <v>2</v>
      </c>
      <c r="U355">
        <v>0.9</v>
      </c>
      <c r="V355">
        <v>2</v>
      </c>
      <c r="W355">
        <v>2</v>
      </c>
      <c r="X355">
        <v>1.5</v>
      </c>
      <c r="Y355" t="s">
        <v>1207</v>
      </c>
      <c r="Z355" t="s">
        <v>390</v>
      </c>
      <c r="AA355" t="s">
        <v>390</v>
      </c>
      <c r="AB355" t="s">
        <v>371</v>
      </c>
      <c r="AC355" t="s">
        <v>1206</v>
      </c>
      <c r="AD355">
        <v>2</v>
      </c>
      <c r="AE355">
        <v>2002</v>
      </c>
      <c r="AF355" t="s">
        <v>390</v>
      </c>
      <c r="AG355" t="s">
        <v>390</v>
      </c>
      <c r="AH355" t="s">
        <v>1207</v>
      </c>
      <c r="AI355" t="s">
        <v>353</v>
      </c>
      <c r="AJ355">
        <v>1</v>
      </c>
      <c r="AK355" t="s">
        <v>355</v>
      </c>
      <c r="AL355" t="s">
        <v>354</v>
      </c>
      <c r="AM355" t="s">
        <v>354</v>
      </c>
      <c r="AN355" t="s">
        <v>354</v>
      </c>
      <c r="AO355" t="s">
        <v>390</v>
      </c>
      <c r="AP355" t="s">
        <v>1209</v>
      </c>
      <c r="AQ355" t="s">
        <v>1207</v>
      </c>
      <c r="AR355" t="s">
        <v>1207</v>
      </c>
      <c r="AS355" t="s">
        <v>1207</v>
      </c>
    </row>
    <row r="356" spans="1:48" hidden="1" x14ac:dyDescent="0.25">
      <c r="A356" t="s">
        <v>1077</v>
      </c>
      <c r="B356" t="s">
        <v>1078</v>
      </c>
      <c r="C356" t="s">
        <v>633</v>
      </c>
      <c r="D356">
        <v>10433</v>
      </c>
      <c r="E356" t="s">
        <v>217</v>
      </c>
      <c r="F356">
        <v>71</v>
      </c>
      <c r="I356">
        <v>16</v>
      </c>
      <c r="J356" t="s">
        <v>634</v>
      </c>
      <c r="K356" t="s">
        <v>635</v>
      </c>
      <c r="L356" t="str">
        <f>VLOOKUP(K356,'LOOKUP INTERTIES 2023-11-08'!$B$2:$G$206,6,FALSE)</f>
        <v>Kodiak</v>
      </c>
      <c r="M356" t="s">
        <v>1202</v>
      </c>
      <c r="N356" t="s">
        <v>1215</v>
      </c>
      <c r="O356" s="10" t="s">
        <v>1216</v>
      </c>
      <c r="P356" s="10">
        <v>2021</v>
      </c>
      <c r="Q356" s="10" t="s">
        <v>1458</v>
      </c>
      <c r="R356" t="s">
        <v>1205</v>
      </c>
      <c r="S356">
        <v>11.2</v>
      </c>
      <c r="U356">
        <v>0.9</v>
      </c>
      <c r="V356">
        <v>11.2</v>
      </c>
      <c r="W356">
        <v>11.2</v>
      </c>
      <c r="X356">
        <v>0.3</v>
      </c>
      <c r="Y356" t="s">
        <v>1207</v>
      </c>
      <c r="Z356">
        <v>12</v>
      </c>
      <c r="AA356">
        <v>2019</v>
      </c>
      <c r="AB356" t="s">
        <v>371</v>
      </c>
      <c r="AC356" t="s">
        <v>1206</v>
      </c>
      <c r="AD356">
        <v>12</v>
      </c>
      <c r="AE356">
        <v>1984</v>
      </c>
      <c r="AF356" t="s">
        <v>390</v>
      </c>
      <c r="AG356" t="s">
        <v>390</v>
      </c>
      <c r="AH356" t="s">
        <v>1207</v>
      </c>
      <c r="AI356" t="s">
        <v>353</v>
      </c>
      <c r="AJ356">
        <v>1</v>
      </c>
      <c r="AK356" t="s">
        <v>385</v>
      </c>
      <c r="AL356" t="s">
        <v>354</v>
      </c>
      <c r="AM356" t="s">
        <v>354</v>
      </c>
      <c r="AN356" t="s">
        <v>354</v>
      </c>
      <c r="AO356" t="s">
        <v>390</v>
      </c>
      <c r="AP356" t="s">
        <v>1241</v>
      </c>
      <c r="AQ356" t="s">
        <v>1207</v>
      </c>
      <c r="AR356" t="s">
        <v>354</v>
      </c>
      <c r="AS356" t="s">
        <v>354</v>
      </c>
    </row>
    <row r="357" spans="1:48" hidden="1" x14ac:dyDescent="0.25">
      <c r="A357" t="s">
        <v>1077</v>
      </c>
      <c r="B357" t="s">
        <v>1078</v>
      </c>
      <c r="C357" t="s">
        <v>633</v>
      </c>
      <c r="D357">
        <v>10433</v>
      </c>
      <c r="E357" t="s">
        <v>217</v>
      </c>
      <c r="F357">
        <v>71</v>
      </c>
      <c r="I357">
        <v>16</v>
      </c>
      <c r="J357" t="s">
        <v>634</v>
      </c>
      <c r="K357" t="s">
        <v>635</v>
      </c>
      <c r="L357" t="str">
        <f>VLOOKUP(K357,'LOOKUP INTERTIES 2023-11-08'!$B$2:$G$206,6,FALSE)</f>
        <v>Kodiak</v>
      </c>
      <c r="M357" t="s">
        <v>1210</v>
      </c>
      <c r="N357" t="s">
        <v>1215</v>
      </c>
      <c r="O357" s="10" t="s">
        <v>1216</v>
      </c>
      <c r="P357" s="10">
        <v>2021</v>
      </c>
      <c r="Q357" s="10" t="s">
        <v>1458</v>
      </c>
      <c r="R357" t="s">
        <v>1205</v>
      </c>
      <c r="S357">
        <v>11.2</v>
      </c>
      <c r="U357">
        <v>0.9</v>
      </c>
      <c r="V357">
        <v>11.2</v>
      </c>
      <c r="W357">
        <v>11.2</v>
      </c>
      <c r="X357">
        <v>0.3</v>
      </c>
      <c r="Y357" t="s">
        <v>1207</v>
      </c>
      <c r="Z357">
        <v>12</v>
      </c>
      <c r="AA357">
        <v>2019</v>
      </c>
      <c r="AB357" t="s">
        <v>371</v>
      </c>
      <c r="AC357" t="s">
        <v>1206</v>
      </c>
      <c r="AD357">
        <v>12</v>
      </c>
      <c r="AE357">
        <v>1984</v>
      </c>
      <c r="AF357" t="s">
        <v>390</v>
      </c>
      <c r="AG357" t="s">
        <v>390</v>
      </c>
      <c r="AH357" t="s">
        <v>1207</v>
      </c>
      <c r="AI357" t="s">
        <v>353</v>
      </c>
      <c r="AJ357">
        <v>1</v>
      </c>
      <c r="AK357" t="s">
        <v>385</v>
      </c>
      <c r="AL357" t="s">
        <v>354</v>
      </c>
      <c r="AM357" t="s">
        <v>354</v>
      </c>
      <c r="AN357" t="s">
        <v>354</v>
      </c>
      <c r="AO357" t="s">
        <v>390</v>
      </c>
      <c r="AP357" t="s">
        <v>1241</v>
      </c>
      <c r="AQ357" t="s">
        <v>1207</v>
      </c>
      <c r="AR357" t="s">
        <v>354</v>
      </c>
      <c r="AS357" t="s">
        <v>354</v>
      </c>
    </row>
    <row r="358" spans="1:48" hidden="1" x14ac:dyDescent="0.25">
      <c r="A358" t="s">
        <v>1077</v>
      </c>
      <c r="B358" t="s">
        <v>1078</v>
      </c>
      <c r="C358" t="s">
        <v>633</v>
      </c>
      <c r="D358">
        <v>10433</v>
      </c>
      <c r="E358" t="s">
        <v>217</v>
      </c>
      <c r="F358">
        <v>71</v>
      </c>
      <c r="I358">
        <v>16</v>
      </c>
      <c r="J358" t="s">
        <v>634</v>
      </c>
      <c r="K358" t="s">
        <v>635</v>
      </c>
      <c r="L358" t="str">
        <f>VLOOKUP(K358,'LOOKUP INTERTIES 2023-11-08'!$B$2:$G$206,6,FALSE)</f>
        <v>Kodiak</v>
      </c>
      <c r="M358" t="s">
        <v>1211</v>
      </c>
      <c r="N358" t="s">
        <v>1215</v>
      </c>
      <c r="O358" s="10" t="s">
        <v>1216</v>
      </c>
      <c r="P358" s="10">
        <v>2021</v>
      </c>
      <c r="Q358" s="10" t="s">
        <v>1458</v>
      </c>
      <c r="R358" t="s">
        <v>1205</v>
      </c>
      <c r="S358">
        <v>11.2</v>
      </c>
      <c r="U358">
        <v>0.9</v>
      </c>
      <c r="V358">
        <v>11.2</v>
      </c>
      <c r="W358">
        <v>11.2</v>
      </c>
      <c r="X358">
        <v>0.3</v>
      </c>
      <c r="Y358" t="s">
        <v>1207</v>
      </c>
      <c r="Z358">
        <v>12</v>
      </c>
      <c r="AA358">
        <v>2019</v>
      </c>
      <c r="AB358" t="s">
        <v>371</v>
      </c>
      <c r="AC358" t="s">
        <v>1206</v>
      </c>
      <c r="AD358">
        <v>2</v>
      </c>
      <c r="AE358">
        <v>2014</v>
      </c>
      <c r="AF358" t="s">
        <v>390</v>
      </c>
      <c r="AG358" t="s">
        <v>390</v>
      </c>
      <c r="AH358" t="s">
        <v>1207</v>
      </c>
      <c r="AI358" t="s">
        <v>353</v>
      </c>
      <c r="AJ358">
        <v>1</v>
      </c>
      <c r="AK358" t="s">
        <v>385</v>
      </c>
      <c r="AL358" t="s">
        <v>354</v>
      </c>
      <c r="AM358" t="s">
        <v>354</v>
      </c>
      <c r="AN358" t="s">
        <v>354</v>
      </c>
      <c r="AO358" t="s">
        <v>390</v>
      </c>
      <c r="AP358" t="s">
        <v>1241</v>
      </c>
      <c r="AQ358" t="s">
        <v>1207</v>
      </c>
      <c r="AR358" t="s">
        <v>354</v>
      </c>
      <c r="AS358" t="s">
        <v>354</v>
      </c>
    </row>
    <row r="359" spans="1:48" hidden="1" x14ac:dyDescent="0.25">
      <c r="A359" t="s">
        <v>773</v>
      </c>
      <c r="B359" t="s">
        <v>221</v>
      </c>
      <c r="C359" t="s">
        <v>774</v>
      </c>
      <c r="E359" t="s">
        <v>220</v>
      </c>
      <c r="H359">
        <v>332100</v>
      </c>
      <c r="I359">
        <v>660</v>
      </c>
      <c r="J359" t="s">
        <v>775</v>
      </c>
      <c r="K359" t="s">
        <v>776</v>
      </c>
      <c r="L359" t="str">
        <f>VLOOKUP(K359,'LOOKUP INTERTIES 2023-11-08'!$B$2:$G$206,6,FALSE)</f>
        <v>Bristol Bay</v>
      </c>
      <c r="M359">
        <v>1</v>
      </c>
      <c r="N359" t="s">
        <v>352</v>
      </c>
      <c r="O359" s="10" t="s">
        <v>1204</v>
      </c>
      <c r="P359" s="10">
        <v>2021</v>
      </c>
      <c r="Q359" s="10" t="s">
        <v>1461</v>
      </c>
      <c r="S359">
        <v>7.0000000000000007E-2</v>
      </c>
      <c r="AB359" t="s">
        <v>371</v>
      </c>
      <c r="AI359" t="s">
        <v>353</v>
      </c>
      <c r="AK359" t="s">
        <v>355</v>
      </c>
      <c r="AU359" t="s">
        <v>1462</v>
      </c>
      <c r="AV359" t="s">
        <v>1604</v>
      </c>
    </row>
    <row r="360" spans="1:48" hidden="1" x14ac:dyDescent="0.25">
      <c r="A360" t="s">
        <v>773</v>
      </c>
      <c r="B360" t="s">
        <v>221</v>
      </c>
      <c r="C360" t="s">
        <v>774</v>
      </c>
      <c r="E360" t="s">
        <v>220</v>
      </c>
      <c r="H360">
        <v>332100</v>
      </c>
      <c r="I360">
        <v>660</v>
      </c>
      <c r="J360" t="s">
        <v>775</v>
      </c>
      <c r="K360" t="s">
        <v>776</v>
      </c>
      <c r="L360" t="str">
        <f>VLOOKUP(K360,'LOOKUP INTERTIES 2023-11-08'!$B$2:$G$206,6,FALSE)</f>
        <v>Bristol Bay</v>
      </c>
      <c r="M360">
        <v>2</v>
      </c>
      <c r="N360" t="s">
        <v>352</v>
      </c>
      <c r="O360" s="10" t="s">
        <v>1204</v>
      </c>
      <c r="P360" s="10">
        <v>2021</v>
      </c>
      <c r="Q360" s="10" t="s">
        <v>1461</v>
      </c>
      <c r="S360">
        <v>0.185</v>
      </c>
      <c r="AB360" t="s">
        <v>371</v>
      </c>
      <c r="AI360" t="s">
        <v>353</v>
      </c>
      <c r="AK360" t="s">
        <v>355</v>
      </c>
      <c r="AU360" t="s">
        <v>1480</v>
      </c>
      <c r="AV360" t="s">
        <v>1628</v>
      </c>
    </row>
    <row r="361" spans="1:48" hidden="1" x14ac:dyDescent="0.25">
      <c r="A361" t="s">
        <v>773</v>
      </c>
      <c r="B361" t="s">
        <v>221</v>
      </c>
      <c r="C361" t="s">
        <v>774</v>
      </c>
      <c r="E361" t="s">
        <v>220</v>
      </c>
      <c r="H361">
        <v>332100</v>
      </c>
      <c r="I361">
        <v>660</v>
      </c>
      <c r="J361" t="s">
        <v>775</v>
      </c>
      <c r="K361" t="s">
        <v>776</v>
      </c>
      <c r="L361" t="str">
        <f>VLOOKUP(K361,'LOOKUP INTERTIES 2023-11-08'!$B$2:$G$206,6,FALSE)</f>
        <v>Bristol Bay</v>
      </c>
      <c r="M361">
        <v>3</v>
      </c>
      <c r="N361" t="s">
        <v>352</v>
      </c>
      <c r="O361" s="10" t="s">
        <v>1204</v>
      </c>
      <c r="P361" s="10">
        <v>2021</v>
      </c>
      <c r="Q361" s="10" t="s">
        <v>1461</v>
      </c>
      <c r="S361">
        <v>0.21</v>
      </c>
      <c r="AB361" t="s">
        <v>371</v>
      </c>
      <c r="AI361" t="s">
        <v>353</v>
      </c>
      <c r="AK361" t="s">
        <v>355</v>
      </c>
      <c r="AU361" t="s">
        <v>1480</v>
      </c>
      <c r="AV361" t="s">
        <v>1470</v>
      </c>
    </row>
    <row r="362" spans="1:48" hidden="1" x14ac:dyDescent="0.25">
      <c r="A362" t="s">
        <v>773</v>
      </c>
      <c r="B362" t="s">
        <v>221</v>
      </c>
      <c r="C362" t="s">
        <v>774</v>
      </c>
      <c r="E362" t="s">
        <v>220</v>
      </c>
      <c r="H362">
        <v>332100</v>
      </c>
      <c r="I362">
        <v>660</v>
      </c>
      <c r="J362" t="s">
        <v>775</v>
      </c>
      <c r="K362" t="s">
        <v>776</v>
      </c>
      <c r="L362" t="str">
        <f>VLOOKUP(K362,'LOOKUP INTERTIES 2023-11-08'!$B$2:$G$206,6,FALSE)</f>
        <v>Bristol Bay</v>
      </c>
      <c r="M362">
        <v>4</v>
      </c>
      <c r="N362" t="s">
        <v>352</v>
      </c>
      <c r="O362" s="10" t="s">
        <v>1204</v>
      </c>
      <c r="P362" s="10">
        <v>2021</v>
      </c>
      <c r="Q362" s="10" t="s">
        <v>1461</v>
      </c>
      <c r="S362">
        <v>0.11700000000000001</v>
      </c>
      <c r="AB362" t="s">
        <v>371</v>
      </c>
      <c r="AI362" t="s">
        <v>353</v>
      </c>
      <c r="AK362" t="s">
        <v>355</v>
      </c>
      <c r="AU362" t="s">
        <v>1480</v>
      </c>
      <c r="AV362" t="s">
        <v>1598</v>
      </c>
    </row>
    <row r="363" spans="1:48" hidden="1" x14ac:dyDescent="0.25">
      <c r="A363" t="s">
        <v>773</v>
      </c>
      <c r="B363" t="s">
        <v>221</v>
      </c>
      <c r="C363" t="s">
        <v>774</v>
      </c>
      <c r="E363" t="s">
        <v>220</v>
      </c>
      <c r="H363">
        <v>332100</v>
      </c>
      <c r="I363">
        <v>660</v>
      </c>
      <c r="J363" t="s">
        <v>775</v>
      </c>
      <c r="K363" t="s">
        <v>776</v>
      </c>
      <c r="L363" t="str">
        <f>VLOOKUP(K363,'LOOKUP INTERTIES 2023-11-08'!$B$2:$G$206,6,FALSE)</f>
        <v>Bristol Bay</v>
      </c>
      <c r="N363" t="s">
        <v>473</v>
      </c>
      <c r="O363" s="10" t="s">
        <v>501</v>
      </c>
      <c r="Q363" s="10" t="s">
        <v>1667</v>
      </c>
      <c r="S363">
        <v>0.19</v>
      </c>
      <c r="AA363">
        <v>2020</v>
      </c>
      <c r="AB363" t="s">
        <v>371</v>
      </c>
      <c r="AD363">
        <v>1</v>
      </c>
      <c r="AE363">
        <v>2011</v>
      </c>
      <c r="AI363" t="s">
        <v>353</v>
      </c>
      <c r="AJ363">
        <v>1</v>
      </c>
      <c r="AK363" t="s">
        <v>474</v>
      </c>
      <c r="AO363">
        <v>2</v>
      </c>
    </row>
    <row r="364" spans="1:48" hidden="1" x14ac:dyDescent="0.25">
      <c r="A364" t="s">
        <v>788</v>
      </c>
      <c r="B364" t="s">
        <v>223</v>
      </c>
      <c r="C364" t="s">
        <v>789</v>
      </c>
      <c r="D364">
        <v>10451</v>
      </c>
      <c r="E364" t="s">
        <v>222</v>
      </c>
      <c r="F364">
        <v>6304</v>
      </c>
      <c r="H364">
        <v>332130</v>
      </c>
      <c r="I364">
        <v>17</v>
      </c>
      <c r="J364" t="s">
        <v>790</v>
      </c>
      <c r="K364" t="s">
        <v>791</v>
      </c>
      <c r="L364" t="str">
        <f>VLOOKUP(K364,'LOOKUP INTERTIES 2023-11-08'!$B$2:$G$206,6,FALSE)</f>
        <v>Northwest Arctic</v>
      </c>
      <c r="M364" t="s">
        <v>1300</v>
      </c>
      <c r="N364" t="s">
        <v>456</v>
      </c>
      <c r="O364" s="10" t="s">
        <v>1301</v>
      </c>
      <c r="P364" s="10">
        <v>2021</v>
      </c>
      <c r="Q364" s="10" t="s">
        <v>1458</v>
      </c>
      <c r="R364" t="s">
        <v>1205</v>
      </c>
      <c r="S364">
        <v>1.2</v>
      </c>
      <c r="U364" t="s">
        <v>390</v>
      </c>
      <c r="V364">
        <v>1.2</v>
      </c>
      <c r="W364">
        <v>1.2</v>
      </c>
      <c r="X364">
        <v>0</v>
      </c>
      <c r="Y364" t="s">
        <v>1207</v>
      </c>
      <c r="Z364" t="s">
        <v>390</v>
      </c>
      <c r="AA364" t="s">
        <v>390</v>
      </c>
      <c r="AB364" t="s">
        <v>371</v>
      </c>
      <c r="AC364" t="s">
        <v>1206</v>
      </c>
      <c r="AD364">
        <v>12</v>
      </c>
      <c r="AE364">
        <v>2015</v>
      </c>
      <c r="AF364" t="s">
        <v>390</v>
      </c>
      <c r="AG364" t="s">
        <v>390</v>
      </c>
      <c r="AH364" t="s">
        <v>1207</v>
      </c>
      <c r="AI364" t="s">
        <v>353</v>
      </c>
      <c r="AJ364">
        <v>1</v>
      </c>
      <c r="AK364" t="s">
        <v>457</v>
      </c>
      <c r="AL364" t="s">
        <v>354</v>
      </c>
      <c r="AM364" t="s">
        <v>354</v>
      </c>
      <c r="AN364" t="s">
        <v>354</v>
      </c>
      <c r="AO364" t="s">
        <v>390</v>
      </c>
      <c r="AP364" t="s">
        <v>1209</v>
      </c>
      <c r="AQ364" t="s">
        <v>354</v>
      </c>
      <c r="AR364" t="s">
        <v>354</v>
      </c>
      <c r="AS364" t="s">
        <v>354</v>
      </c>
    </row>
    <row r="365" spans="1:48" hidden="1" x14ac:dyDescent="0.25">
      <c r="A365" t="s">
        <v>788</v>
      </c>
      <c r="B365" t="s">
        <v>223</v>
      </c>
      <c r="C365" t="s">
        <v>789</v>
      </c>
      <c r="D365">
        <v>10451</v>
      </c>
      <c r="E365" t="s">
        <v>222</v>
      </c>
      <c r="F365">
        <v>6304</v>
      </c>
      <c r="H365">
        <v>332130</v>
      </c>
      <c r="I365">
        <v>17</v>
      </c>
      <c r="J365" t="s">
        <v>790</v>
      </c>
      <c r="K365" t="s">
        <v>791</v>
      </c>
      <c r="L365" t="str">
        <f>VLOOKUP(K365,'LOOKUP INTERTIES 2023-11-08'!$B$2:$G$206,6,FALSE)</f>
        <v>Northwest Arctic</v>
      </c>
      <c r="M365" t="s">
        <v>1236</v>
      </c>
      <c r="N365" t="s">
        <v>1203</v>
      </c>
      <c r="O365" s="10" t="s">
        <v>1204</v>
      </c>
      <c r="P365" s="10">
        <v>2021</v>
      </c>
      <c r="Q365" s="10" t="s">
        <v>1458</v>
      </c>
      <c r="R365" t="s">
        <v>1205</v>
      </c>
      <c r="S365">
        <v>3</v>
      </c>
      <c r="U365">
        <v>0.8</v>
      </c>
      <c r="V365">
        <v>3</v>
      </c>
      <c r="W365">
        <v>3</v>
      </c>
      <c r="X365">
        <v>1.5</v>
      </c>
      <c r="Y365" t="s">
        <v>1207</v>
      </c>
      <c r="Z365" t="s">
        <v>390</v>
      </c>
      <c r="AA365" t="s">
        <v>390</v>
      </c>
      <c r="AB365" t="s">
        <v>371</v>
      </c>
      <c r="AC365" t="s">
        <v>1206</v>
      </c>
      <c r="AD365">
        <v>12</v>
      </c>
      <c r="AE365">
        <v>1992</v>
      </c>
      <c r="AF365" t="s">
        <v>390</v>
      </c>
      <c r="AG365" t="s">
        <v>390</v>
      </c>
      <c r="AH365" t="s">
        <v>1207</v>
      </c>
      <c r="AI365" t="s">
        <v>353</v>
      </c>
      <c r="AJ365">
        <v>1</v>
      </c>
      <c r="AK365" t="s">
        <v>355</v>
      </c>
      <c r="AL365" t="s">
        <v>354</v>
      </c>
      <c r="AM365" t="s">
        <v>354</v>
      </c>
      <c r="AN365" t="s">
        <v>354</v>
      </c>
      <c r="AO365" t="s">
        <v>390</v>
      </c>
      <c r="AP365" t="s">
        <v>1241</v>
      </c>
      <c r="AQ365" t="s">
        <v>1207</v>
      </c>
      <c r="AR365" t="s">
        <v>1207</v>
      </c>
      <c r="AS365" t="s">
        <v>1207</v>
      </c>
    </row>
    <row r="366" spans="1:48" hidden="1" x14ac:dyDescent="0.25">
      <c r="A366" t="s">
        <v>788</v>
      </c>
      <c r="B366" t="s">
        <v>223</v>
      </c>
      <c r="C366" t="s">
        <v>789</v>
      </c>
      <c r="D366">
        <v>10451</v>
      </c>
      <c r="E366" t="s">
        <v>222</v>
      </c>
      <c r="F366">
        <v>6304</v>
      </c>
      <c r="H366">
        <v>332130</v>
      </c>
      <c r="I366">
        <v>17</v>
      </c>
      <c r="J366" t="s">
        <v>790</v>
      </c>
      <c r="K366" t="s">
        <v>791</v>
      </c>
      <c r="L366" t="str">
        <f>VLOOKUP(K366,'LOOKUP INTERTIES 2023-11-08'!$B$2:$G$206,6,FALSE)</f>
        <v>Northwest Arctic</v>
      </c>
      <c r="M366" t="s">
        <v>1252</v>
      </c>
      <c r="N366" t="s">
        <v>1203</v>
      </c>
      <c r="O366" s="10" t="s">
        <v>1204</v>
      </c>
      <c r="P366" s="10">
        <v>2021</v>
      </c>
      <c r="Q366" s="10" t="s">
        <v>1458</v>
      </c>
      <c r="R366" t="s">
        <v>1205</v>
      </c>
      <c r="S366">
        <v>2.8</v>
      </c>
      <c r="U366">
        <v>0.8</v>
      </c>
      <c r="V366">
        <v>2.8</v>
      </c>
      <c r="W366">
        <v>2.8</v>
      </c>
      <c r="X366">
        <v>1</v>
      </c>
      <c r="Y366" t="s">
        <v>1207</v>
      </c>
      <c r="Z366" t="s">
        <v>390</v>
      </c>
      <c r="AA366" t="s">
        <v>390</v>
      </c>
      <c r="AB366" t="s">
        <v>371</v>
      </c>
      <c r="AC366" t="s">
        <v>1206</v>
      </c>
      <c r="AD366">
        <v>7</v>
      </c>
      <c r="AE366">
        <v>1994</v>
      </c>
      <c r="AF366" t="s">
        <v>390</v>
      </c>
      <c r="AG366" t="s">
        <v>390</v>
      </c>
      <c r="AH366" t="s">
        <v>1207</v>
      </c>
      <c r="AI366" t="s">
        <v>353</v>
      </c>
      <c r="AJ366">
        <v>1</v>
      </c>
      <c r="AK366" t="s">
        <v>355</v>
      </c>
      <c r="AL366" t="s">
        <v>354</v>
      </c>
      <c r="AM366" t="s">
        <v>354</v>
      </c>
      <c r="AN366" t="s">
        <v>354</v>
      </c>
      <c r="AO366" t="s">
        <v>390</v>
      </c>
      <c r="AP366" t="s">
        <v>1241</v>
      </c>
      <c r="AQ366" t="s">
        <v>1207</v>
      </c>
      <c r="AR366" t="s">
        <v>1207</v>
      </c>
      <c r="AS366" t="s">
        <v>1207</v>
      </c>
    </row>
    <row r="367" spans="1:48" hidden="1" x14ac:dyDescent="0.25">
      <c r="A367" t="s">
        <v>788</v>
      </c>
      <c r="B367" t="s">
        <v>223</v>
      </c>
      <c r="C367" t="s">
        <v>789</v>
      </c>
      <c r="D367">
        <v>10451</v>
      </c>
      <c r="E367" t="s">
        <v>222</v>
      </c>
      <c r="F367">
        <v>6304</v>
      </c>
      <c r="H367">
        <v>332130</v>
      </c>
      <c r="I367">
        <v>17</v>
      </c>
      <c r="J367" t="s">
        <v>790</v>
      </c>
      <c r="K367" t="s">
        <v>791</v>
      </c>
      <c r="L367" t="str">
        <f>VLOOKUP(K367,'LOOKUP INTERTIES 2023-11-08'!$B$2:$G$206,6,FALSE)</f>
        <v>Northwest Arctic</v>
      </c>
      <c r="M367" t="s">
        <v>1253</v>
      </c>
      <c r="N367" t="s">
        <v>1203</v>
      </c>
      <c r="O367" s="10" t="s">
        <v>1204</v>
      </c>
      <c r="P367" s="10">
        <v>2021</v>
      </c>
      <c r="Q367" s="10" t="s">
        <v>1458</v>
      </c>
      <c r="R367" t="s">
        <v>1205</v>
      </c>
      <c r="S367">
        <v>2.8</v>
      </c>
      <c r="U367">
        <v>0.8</v>
      </c>
      <c r="V367">
        <v>2.8</v>
      </c>
      <c r="W367">
        <v>2.8</v>
      </c>
      <c r="X367">
        <v>1</v>
      </c>
      <c r="Y367" t="s">
        <v>1207</v>
      </c>
      <c r="Z367" t="s">
        <v>390</v>
      </c>
      <c r="AA367" t="s">
        <v>390</v>
      </c>
      <c r="AB367" t="s">
        <v>371</v>
      </c>
      <c r="AC367" t="s">
        <v>1206</v>
      </c>
      <c r="AD367">
        <v>2</v>
      </c>
      <c r="AE367">
        <v>2006</v>
      </c>
      <c r="AF367" t="s">
        <v>390</v>
      </c>
      <c r="AG367" t="s">
        <v>390</v>
      </c>
      <c r="AH367" t="s">
        <v>1207</v>
      </c>
      <c r="AI367" t="s">
        <v>353</v>
      </c>
      <c r="AJ367">
        <v>1</v>
      </c>
      <c r="AK367" t="s">
        <v>355</v>
      </c>
      <c r="AL367" t="s">
        <v>354</v>
      </c>
      <c r="AM367" t="s">
        <v>354</v>
      </c>
      <c r="AN367" t="s">
        <v>354</v>
      </c>
      <c r="AO367" t="s">
        <v>390</v>
      </c>
      <c r="AP367" t="s">
        <v>1241</v>
      </c>
      <c r="AQ367" t="s">
        <v>1207</v>
      </c>
      <c r="AR367" t="s">
        <v>1207</v>
      </c>
      <c r="AS367" t="s">
        <v>1207</v>
      </c>
    </row>
    <row r="368" spans="1:48" hidden="1" x14ac:dyDescent="0.25">
      <c r="A368" t="s">
        <v>788</v>
      </c>
      <c r="B368" t="s">
        <v>223</v>
      </c>
      <c r="C368" t="s">
        <v>789</v>
      </c>
      <c r="D368">
        <v>10451</v>
      </c>
      <c r="E368" t="s">
        <v>222</v>
      </c>
      <c r="F368">
        <v>6304</v>
      </c>
      <c r="H368">
        <v>332130</v>
      </c>
      <c r="I368">
        <v>17</v>
      </c>
      <c r="J368" t="s">
        <v>790</v>
      </c>
      <c r="K368" t="s">
        <v>791</v>
      </c>
      <c r="L368" t="str">
        <f>VLOOKUP(K368,'LOOKUP INTERTIES 2023-11-08'!$B$2:$G$206,6,FALSE)</f>
        <v>Northwest Arctic</v>
      </c>
      <c r="M368" t="s">
        <v>1255</v>
      </c>
      <c r="N368" t="s">
        <v>1203</v>
      </c>
      <c r="O368" s="10" t="s">
        <v>1204</v>
      </c>
      <c r="P368" s="10">
        <v>2021</v>
      </c>
      <c r="Q368" s="10" t="s">
        <v>1458</v>
      </c>
      <c r="R368" t="s">
        <v>1205</v>
      </c>
      <c r="S368">
        <v>1.4</v>
      </c>
      <c r="U368">
        <v>0.8</v>
      </c>
      <c r="V368">
        <v>1.4</v>
      </c>
      <c r="W368">
        <v>1.4</v>
      </c>
      <c r="X368">
        <v>0.6</v>
      </c>
      <c r="Y368" t="s">
        <v>1207</v>
      </c>
      <c r="Z368" t="s">
        <v>390</v>
      </c>
      <c r="AA368" t="s">
        <v>390</v>
      </c>
      <c r="AB368" t="s">
        <v>371</v>
      </c>
      <c r="AC368" t="s">
        <v>1206</v>
      </c>
      <c r="AD368">
        <v>8</v>
      </c>
      <c r="AE368">
        <v>2013</v>
      </c>
      <c r="AF368" t="s">
        <v>390</v>
      </c>
      <c r="AG368" t="s">
        <v>390</v>
      </c>
      <c r="AH368" t="s">
        <v>1207</v>
      </c>
      <c r="AI368" t="s">
        <v>353</v>
      </c>
      <c r="AJ368">
        <v>1</v>
      </c>
      <c r="AK368" t="s">
        <v>355</v>
      </c>
      <c r="AL368" t="s">
        <v>354</v>
      </c>
      <c r="AM368" t="s">
        <v>354</v>
      </c>
      <c r="AN368" t="s">
        <v>354</v>
      </c>
      <c r="AO368" t="s">
        <v>390</v>
      </c>
      <c r="AP368" t="s">
        <v>1241</v>
      </c>
      <c r="AQ368" t="s">
        <v>1207</v>
      </c>
      <c r="AR368" t="s">
        <v>354</v>
      </c>
      <c r="AS368" t="s">
        <v>1207</v>
      </c>
    </row>
    <row r="369" spans="1:45" hidden="1" x14ac:dyDescent="0.25">
      <c r="A369" t="s">
        <v>788</v>
      </c>
      <c r="B369" t="s">
        <v>223</v>
      </c>
      <c r="C369" t="s">
        <v>789</v>
      </c>
      <c r="D369">
        <v>10451</v>
      </c>
      <c r="E369" t="s">
        <v>222</v>
      </c>
      <c r="F369">
        <v>6304</v>
      </c>
      <c r="H369">
        <v>332130</v>
      </c>
      <c r="I369">
        <v>17</v>
      </c>
      <c r="J369" t="s">
        <v>790</v>
      </c>
      <c r="K369" t="s">
        <v>791</v>
      </c>
      <c r="L369" t="str">
        <f>VLOOKUP(K369,'LOOKUP INTERTIES 2023-11-08'!$B$2:$G$206,6,FALSE)</f>
        <v>Northwest Arctic</v>
      </c>
      <c r="M369" t="s">
        <v>1265</v>
      </c>
      <c r="N369" t="s">
        <v>1203</v>
      </c>
      <c r="O369" s="10" t="s">
        <v>1204</v>
      </c>
      <c r="P369" s="10">
        <v>2021</v>
      </c>
      <c r="Q369" s="10" t="s">
        <v>1458</v>
      </c>
      <c r="R369" t="s">
        <v>1205</v>
      </c>
      <c r="S369">
        <v>0.7</v>
      </c>
      <c r="U369">
        <v>0.8</v>
      </c>
      <c r="V369">
        <v>0.7</v>
      </c>
      <c r="W369">
        <v>0.7</v>
      </c>
      <c r="X369">
        <v>0.1</v>
      </c>
      <c r="Y369" t="s">
        <v>1207</v>
      </c>
      <c r="Z369" t="s">
        <v>390</v>
      </c>
      <c r="AA369" t="s">
        <v>390</v>
      </c>
      <c r="AB369" t="s">
        <v>371</v>
      </c>
      <c r="AC369" t="s">
        <v>1206</v>
      </c>
      <c r="AD369">
        <v>5</v>
      </c>
      <c r="AE369">
        <v>2016</v>
      </c>
      <c r="AF369" t="s">
        <v>390</v>
      </c>
      <c r="AG369" t="s">
        <v>390</v>
      </c>
      <c r="AH369" t="s">
        <v>1207</v>
      </c>
      <c r="AI369" t="s">
        <v>353</v>
      </c>
      <c r="AJ369">
        <v>1</v>
      </c>
      <c r="AK369" t="s">
        <v>355</v>
      </c>
      <c r="AL369" t="s">
        <v>354</v>
      </c>
      <c r="AM369" t="s">
        <v>354</v>
      </c>
      <c r="AN369" t="s">
        <v>354</v>
      </c>
      <c r="AO369" t="s">
        <v>390</v>
      </c>
      <c r="AP369" t="s">
        <v>1241</v>
      </c>
      <c r="AQ369" t="s">
        <v>1207</v>
      </c>
      <c r="AR369" t="s">
        <v>1207</v>
      </c>
      <c r="AS369" t="s">
        <v>1207</v>
      </c>
    </row>
    <row r="370" spans="1:45" hidden="1" x14ac:dyDescent="0.25">
      <c r="A370" t="s">
        <v>788</v>
      </c>
      <c r="B370" t="s">
        <v>223</v>
      </c>
      <c r="C370" t="s">
        <v>789</v>
      </c>
      <c r="D370">
        <v>10451</v>
      </c>
      <c r="E370" t="s">
        <v>222</v>
      </c>
      <c r="F370">
        <v>6304</v>
      </c>
      <c r="H370">
        <v>332130</v>
      </c>
      <c r="I370">
        <v>17</v>
      </c>
      <c r="J370" t="s">
        <v>790</v>
      </c>
      <c r="K370" t="s">
        <v>791</v>
      </c>
      <c r="L370" t="str">
        <f>VLOOKUP(K370,'LOOKUP INTERTIES 2023-11-08'!$B$2:$G$206,6,FALSE)</f>
        <v>Northwest Arctic</v>
      </c>
      <c r="M370" t="s">
        <v>1234</v>
      </c>
      <c r="N370" t="s">
        <v>1203</v>
      </c>
      <c r="O370" s="10" t="s">
        <v>1204</v>
      </c>
      <c r="P370" s="10">
        <v>2021</v>
      </c>
      <c r="Q370" s="10" t="s">
        <v>1458</v>
      </c>
      <c r="R370" t="s">
        <v>1205</v>
      </c>
      <c r="S370">
        <v>1.1000000000000001</v>
      </c>
      <c r="U370">
        <v>0.8</v>
      </c>
      <c r="V370">
        <v>1.1000000000000001</v>
      </c>
      <c r="W370">
        <v>1.1000000000000001</v>
      </c>
      <c r="X370">
        <v>0.4</v>
      </c>
      <c r="Y370" t="s">
        <v>1207</v>
      </c>
      <c r="Z370" t="s">
        <v>390</v>
      </c>
      <c r="AA370" t="s">
        <v>390</v>
      </c>
      <c r="AB370" t="s">
        <v>371</v>
      </c>
      <c r="AC370" t="s">
        <v>1206</v>
      </c>
      <c r="AD370">
        <v>8</v>
      </c>
      <c r="AE370">
        <v>1987</v>
      </c>
      <c r="AF370" t="s">
        <v>390</v>
      </c>
      <c r="AG370" t="s">
        <v>390</v>
      </c>
      <c r="AH370" t="s">
        <v>1207</v>
      </c>
      <c r="AI370" t="s">
        <v>353</v>
      </c>
      <c r="AJ370">
        <v>1</v>
      </c>
      <c r="AK370" t="s">
        <v>355</v>
      </c>
      <c r="AL370" t="s">
        <v>354</v>
      </c>
      <c r="AM370" t="s">
        <v>354</v>
      </c>
      <c r="AN370" t="s">
        <v>354</v>
      </c>
      <c r="AO370" t="s">
        <v>390</v>
      </c>
      <c r="AP370" t="s">
        <v>1241</v>
      </c>
      <c r="AQ370" t="s">
        <v>1207</v>
      </c>
      <c r="AR370" t="s">
        <v>1207</v>
      </c>
      <c r="AS370" t="s">
        <v>1207</v>
      </c>
    </row>
    <row r="371" spans="1:45" hidden="1" x14ac:dyDescent="0.25">
      <c r="A371" t="s">
        <v>788</v>
      </c>
      <c r="B371" t="s">
        <v>223</v>
      </c>
      <c r="C371" t="s">
        <v>789</v>
      </c>
      <c r="D371">
        <v>10451</v>
      </c>
      <c r="E371" t="s">
        <v>222</v>
      </c>
      <c r="F371">
        <v>6304</v>
      </c>
      <c r="H371">
        <v>332130</v>
      </c>
      <c r="I371">
        <v>17</v>
      </c>
      <c r="J371" t="s">
        <v>790</v>
      </c>
      <c r="K371" t="s">
        <v>791</v>
      </c>
      <c r="L371" t="str">
        <f>VLOOKUP(K371,'LOOKUP INTERTIES 2023-11-08'!$B$2:$G$206,6,FALSE)</f>
        <v>Northwest Arctic</v>
      </c>
      <c r="M371" t="s">
        <v>1237</v>
      </c>
      <c r="N371" t="s">
        <v>1203</v>
      </c>
      <c r="O371" s="10" t="s">
        <v>1204</v>
      </c>
      <c r="P371" s="10">
        <v>2021</v>
      </c>
      <c r="Q371" s="10" t="s">
        <v>1458</v>
      </c>
      <c r="R371" t="s">
        <v>1205</v>
      </c>
      <c r="S371">
        <v>1</v>
      </c>
      <c r="U371" t="s">
        <v>390</v>
      </c>
      <c r="V371">
        <v>1</v>
      </c>
      <c r="W371">
        <v>1</v>
      </c>
      <c r="X371" t="s">
        <v>390</v>
      </c>
      <c r="Y371" t="s">
        <v>1207</v>
      </c>
      <c r="Z371" t="s">
        <v>390</v>
      </c>
      <c r="AA371" t="s">
        <v>390</v>
      </c>
      <c r="AB371" t="s">
        <v>1411</v>
      </c>
      <c r="AC371" t="s">
        <v>1206</v>
      </c>
      <c r="AD371">
        <v>7</v>
      </c>
      <c r="AE371">
        <v>1994</v>
      </c>
      <c r="AF371">
        <v>8</v>
      </c>
      <c r="AG371">
        <v>2013</v>
      </c>
      <c r="AH371" t="s">
        <v>1207</v>
      </c>
      <c r="AI371" t="s">
        <v>353</v>
      </c>
      <c r="AJ371">
        <v>1</v>
      </c>
      <c r="AK371" t="s">
        <v>355</v>
      </c>
      <c r="AL371" t="s">
        <v>354</v>
      </c>
      <c r="AM371" t="s">
        <v>354</v>
      </c>
      <c r="AN371" t="s">
        <v>354</v>
      </c>
      <c r="AO371" t="s">
        <v>390</v>
      </c>
      <c r="AP371" t="s">
        <v>1241</v>
      </c>
      <c r="AQ371" t="s">
        <v>1207</v>
      </c>
      <c r="AR371" t="s">
        <v>1207</v>
      </c>
      <c r="AS371" t="s">
        <v>1207</v>
      </c>
    </row>
    <row r="372" spans="1:45" hidden="1" x14ac:dyDescent="0.25">
      <c r="A372" t="s">
        <v>788</v>
      </c>
      <c r="B372" t="s">
        <v>223</v>
      </c>
      <c r="C372" t="s">
        <v>789</v>
      </c>
      <c r="D372">
        <v>10451</v>
      </c>
      <c r="E372" t="s">
        <v>222</v>
      </c>
      <c r="F372">
        <v>6304</v>
      </c>
      <c r="H372">
        <v>332130</v>
      </c>
      <c r="I372">
        <v>17</v>
      </c>
      <c r="J372" t="s">
        <v>790</v>
      </c>
      <c r="K372" t="s">
        <v>791</v>
      </c>
      <c r="L372" t="str">
        <f>VLOOKUP(K372,'LOOKUP INTERTIES 2023-11-08'!$B$2:$G$206,6,FALSE)</f>
        <v>Northwest Arctic</v>
      </c>
      <c r="M372" t="s">
        <v>1238</v>
      </c>
      <c r="N372" t="s">
        <v>1203</v>
      </c>
      <c r="O372" s="10" t="s">
        <v>1204</v>
      </c>
      <c r="P372" s="10">
        <v>2021</v>
      </c>
      <c r="Q372" s="10" t="s">
        <v>1458</v>
      </c>
      <c r="R372" t="s">
        <v>1205</v>
      </c>
      <c r="S372">
        <v>1</v>
      </c>
      <c r="U372" t="s">
        <v>390</v>
      </c>
      <c r="V372">
        <v>1</v>
      </c>
      <c r="W372">
        <v>1</v>
      </c>
      <c r="X372">
        <v>1</v>
      </c>
      <c r="Y372" t="s">
        <v>1207</v>
      </c>
      <c r="Z372" t="s">
        <v>390</v>
      </c>
      <c r="AA372" t="s">
        <v>390</v>
      </c>
      <c r="AB372" t="s">
        <v>1411</v>
      </c>
      <c r="AC372" t="s">
        <v>1206</v>
      </c>
      <c r="AD372">
        <v>7</v>
      </c>
      <c r="AE372">
        <v>1994</v>
      </c>
      <c r="AF372">
        <v>7</v>
      </c>
      <c r="AG372">
        <v>2012</v>
      </c>
      <c r="AH372" t="s">
        <v>1207</v>
      </c>
      <c r="AI372" t="s">
        <v>353</v>
      </c>
      <c r="AJ372">
        <v>1</v>
      </c>
      <c r="AK372" t="s">
        <v>355</v>
      </c>
      <c r="AL372" t="s">
        <v>354</v>
      </c>
      <c r="AM372" t="s">
        <v>354</v>
      </c>
      <c r="AN372" t="s">
        <v>354</v>
      </c>
      <c r="AO372" t="s">
        <v>390</v>
      </c>
      <c r="AP372" t="s">
        <v>354</v>
      </c>
      <c r="AQ372" t="s">
        <v>1207</v>
      </c>
      <c r="AR372" t="s">
        <v>1207</v>
      </c>
      <c r="AS372" t="s">
        <v>1207</v>
      </c>
    </row>
    <row r="373" spans="1:45" hidden="1" x14ac:dyDescent="0.25">
      <c r="A373" t="s">
        <v>788</v>
      </c>
      <c r="B373" t="s">
        <v>223</v>
      </c>
      <c r="C373" t="s">
        <v>789</v>
      </c>
      <c r="D373">
        <v>10451</v>
      </c>
      <c r="E373" t="s">
        <v>222</v>
      </c>
      <c r="F373">
        <v>6304</v>
      </c>
      <c r="H373">
        <v>332130</v>
      </c>
      <c r="I373">
        <v>17</v>
      </c>
      <c r="J373" t="s">
        <v>790</v>
      </c>
      <c r="K373" t="s">
        <v>791</v>
      </c>
      <c r="L373" t="str">
        <f>VLOOKUP(K373,'LOOKUP INTERTIES 2023-11-08'!$B$2:$G$206,6,FALSE)</f>
        <v>Northwest Arctic</v>
      </c>
      <c r="M373" t="s">
        <v>1235</v>
      </c>
      <c r="N373" t="s">
        <v>1203</v>
      </c>
      <c r="O373" s="10" t="s">
        <v>1204</v>
      </c>
      <c r="P373" s="10">
        <v>2021</v>
      </c>
      <c r="Q373" s="10" t="s">
        <v>1458</v>
      </c>
      <c r="R373" t="s">
        <v>1205</v>
      </c>
      <c r="S373">
        <v>2.1</v>
      </c>
      <c r="U373" t="s">
        <v>390</v>
      </c>
      <c r="V373">
        <v>2.1</v>
      </c>
      <c r="W373">
        <v>2.1</v>
      </c>
      <c r="X373" t="s">
        <v>390</v>
      </c>
      <c r="Y373" t="s">
        <v>1207</v>
      </c>
      <c r="Z373" t="s">
        <v>390</v>
      </c>
      <c r="AA373" t="s">
        <v>390</v>
      </c>
      <c r="AB373" t="s">
        <v>1411</v>
      </c>
      <c r="AC373" t="s">
        <v>1206</v>
      </c>
      <c r="AD373">
        <v>12</v>
      </c>
      <c r="AE373">
        <v>1983</v>
      </c>
      <c r="AF373">
        <v>10</v>
      </c>
      <c r="AG373">
        <v>2004</v>
      </c>
      <c r="AH373" t="s">
        <v>1207</v>
      </c>
      <c r="AI373" t="s">
        <v>353</v>
      </c>
      <c r="AJ373">
        <v>1</v>
      </c>
      <c r="AK373" t="s">
        <v>355</v>
      </c>
      <c r="AL373" t="s">
        <v>354</v>
      </c>
      <c r="AM373" t="s">
        <v>354</v>
      </c>
      <c r="AN373" t="s">
        <v>354</v>
      </c>
      <c r="AO373" t="s">
        <v>390</v>
      </c>
      <c r="AP373" t="s">
        <v>354</v>
      </c>
      <c r="AQ373" t="s">
        <v>354</v>
      </c>
      <c r="AR373" t="s">
        <v>354</v>
      </c>
      <c r="AS373" t="s">
        <v>354</v>
      </c>
    </row>
    <row r="374" spans="1:45" hidden="1" x14ac:dyDescent="0.25">
      <c r="A374" t="s">
        <v>788</v>
      </c>
      <c r="B374" t="s">
        <v>223</v>
      </c>
      <c r="C374" t="s">
        <v>789</v>
      </c>
      <c r="D374">
        <v>10451</v>
      </c>
      <c r="E374" t="s">
        <v>222</v>
      </c>
      <c r="F374">
        <v>6304</v>
      </c>
      <c r="H374">
        <v>332130</v>
      </c>
      <c r="I374">
        <v>17</v>
      </c>
      <c r="J374" t="s">
        <v>790</v>
      </c>
      <c r="K374" t="s">
        <v>791</v>
      </c>
      <c r="L374" t="str">
        <f>VLOOKUP(K374,'LOOKUP INTERTIES 2023-11-08'!$B$2:$G$206,6,FALSE)</f>
        <v>Northwest Arctic</v>
      </c>
      <c r="M374" t="s">
        <v>1302</v>
      </c>
      <c r="N374" t="s">
        <v>1303</v>
      </c>
      <c r="O374" s="10" t="s">
        <v>1304</v>
      </c>
      <c r="P374" s="10">
        <v>2021</v>
      </c>
      <c r="Q374" s="10" t="s">
        <v>1458</v>
      </c>
      <c r="R374" t="s">
        <v>1205</v>
      </c>
      <c r="S374">
        <v>0.1</v>
      </c>
      <c r="U374" t="s">
        <v>390</v>
      </c>
      <c r="V374">
        <v>0.1</v>
      </c>
      <c r="W374">
        <v>0.1</v>
      </c>
      <c r="X374">
        <v>0.1</v>
      </c>
      <c r="Y374" t="s">
        <v>1207</v>
      </c>
      <c r="Z374" t="s">
        <v>390</v>
      </c>
      <c r="AA374" t="s">
        <v>390</v>
      </c>
      <c r="AB374" t="s">
        <v>371</v>
      </c>
      <c r="AC374" t="s">
        <v>1206</v>
      </c>
      <c r="AD374">
        <v>7</v>
      </c>
      <c r="AE374">
        <v>2020</v>
      </c>
      <c r="AF374">
        <v>7</v>
      </c>
      <c r="AG374">
        <v>2040</v>
      </c>
      <c r="AH374" t="s">
        <v>1207</v>
      </c>
      <c r="AI374" t="s">
        <v>353</v>
      </c>
      <c r="AJ374">
        <v>1</v>
      </c>
      <c r="AK374" t="s">
        <v>503</v>
      </c>
      <c r="AL374" t="s">
        <v>354</v>
      </c>
      <c r="AM374" t="s">
        <v>354</v>
      </c>
      <c r="AN374" t="s">
        <v>354</v>
      </c>
      <c r="AO374" t="s">
        <v>390</v>
      </c>
      <c r="AP374" t="s">
        <v>354</v>
      </c>
      <c r="AQ374" t="s">
        <v>354</v>
      </c>
      <c r="AR374" t="s">
        <v>354</v>
      </c>
      <c r="AS374" t="s">
        <v>354</v>
      </c>
    </row>
    <row r="375" spans="1:45" hidden="1" x14ac:dyDescent="0.25">
      <c r="A375" t="s">
        <v>788</v>
      </c>
      <c r="B375" t="s">
        <v>223</v>
      </c>
      <c r="C375" t="s">
        <v>789</v>
      </c>
      <c r="D375">
        <v>10451</v>
      </c>
      <c r="E375" t="s">
        <v>222</v>
      </c>
      <c r="F375">
        <v>6304</v>
      </c>
      <c r="H375">
        <v>332130</v>
      </c>
      <c r="I375">
        <v>17</v>
      </c>
      <c r="J375" t="s">
        <v>790</v>
      </c>
      <c r="K375" t="s">
        <v>791</v>
      </c>
      <c r="L375" t="str">
        <f>VLOOKUP(K375,'LOOKUP INTERTIES 2023-11-08'!$B$2:$G$206,6,FALSE)</f>
        <v>Northwest Arctic</v>
      </c>
      <c r="M375" t="s">
        <v>1305</v>
      </c>
      <c r="N375" t="s">
        <v>1303</v>
      </c>
      <c r="O375" s="10" t="s">
        <v>1304</v>
      </c>
      <c r="P375" s="10">
        <v>2021</v>
      </c>
      <c r="Q375" s="10" t="s">
        <v>1458</v>
      </c>
      <c r="R375" t="s">
        <v>1205</v>
      </c>
      <c r="S375">
        <v>0.1</v>
      </c>
      <c r="U375" t="s">
        <v>390</v>
      </c>
      <c r="V375">
        <v>0.1</v>
      </c>
      <c r="W375">
        <v>0.1</v>
      </c>
      <c r="X375">
        <v>0.1</v>
      </c>
      <c r="Y375" t="s">
        <v>1207</v>
      </c>
      <c r="Z375" t="s">
        <v>390</v>
      </c>
      <c r="AA375" t="s">
        <v>390</v>
      </c>
      <c r="AB375" t="s">
        <v>371</v>
      </c>
      <c r="AC375" t="s">
        <v>1206</v>
      </c>
      <c r="AD375">
        <v>7</v>
      </c>
      <c r="AE375">
        <v>2020</v>
      </c>
      <c r="AF375">
        <v>7</v>
      </c>
      <c r="AG375">
        <v>2040</v>
      </c>
      <c r="AH375" t="s">
        <v>1207</v>
      </c>
      <c r="AI375" t="s">
        <v>353</v>
      </c>
      <c r="AJ375">
        <v>1</v>
      </c>
      <c r="AK375" t="s">
        <v>503</v>
      </c>
      <c r="AL375" t="s">
        <v>354</v>
      </c>
      <c r="AM375" t="s">
        <v>354</v>
      </c>
      <c r="AN375" t="s">
        <v>354</v>
      </c>
      <c r="AO375" t="s">
        <v>390</v>
      </c>
      <c r="AP375" t="s">
        <v>354</v>
      </c>
      <c r="AQ375" t="s">
        <v>354</v>
      </c>
      <c r="AR375" t="s">
        <v>354</v>
      </c>
      <c r="AS375" t="s">
        <v>354</v>
      </c>
    </row>
    <row r="376" spans="1:45" hidden="1" x14ac:dyDescent="0.25">
      <c r="A376" t="s">
        <v>788</v>
      </c>
      <c r="B376" t="s">
        <v>223</v>
      </c>
      <c r="C376" t="s">
        <v>789</v>
      </c>
      <c r="D376">
        <v>10451</v>
      </c>
      <c r="E376" t="s">
        <v>222</v>
      </c>
      <c r="F376">
        <v>6304</v>
      </c>
      <c r="H376">
        <v>332130</v>
      </c>
      <c r="I376">
        <v>17</v>
      </c>
      <c r="J376" t="s">
        <v>790</v>
      </c>
      <c r="K376" t="s">
        <v>791</v>
      </c>
      <c r="L376" t="str">
        <f>VLOOKUP(K376,'LOOKUP INTERTIES 2023-11-08'!$B$2:$G$206,6,FALSE)</f>
        <v>Northwest Arctic</v>
      </c>
      <c r="M376" t="s">
        <v>1306</v>
      </c>
      <c r="N376" t="s">
        <v>1303</v>
      </c>
      <c r="O376" s="10" t="s">
        <v>1304</v>
      </c>
      <c r="P376" s="10">
        <v>2021</v>
      </c>
      <c r="Q376" s="10" t="s">
        <v>1458</v>
      </c>
      <c r="R376" t="s">
        <v>1205</v>
      </c>
      <c r="S376">
        <v>0.1</v>
      </c>
      <c r="U376" t="s">
        <v>390</v>
      </c>
      <c r="V376">
        <v>0.1</v>
      </c>
      <c r="W376">
        <v>0.1</v>
      </c>
      <c r="X376">
        <v>0.1</v>
      </c>
      <c r="Y376" t="s">
        <v>1207</v>
      </c>
      <c r="Z376" t="s">
        <v>390</v>
      </c>
      <c r="AA376" t="s">
        <v>390</v>
      </c>
      <c r="AB376" t="s">
        <v>371</v>
      </c>
      <c r="AC376" t="s">
        <v>1206</v>
      </c>
      <c r="AD376">
        <v>7</v>
      </c>
      <c r="AE376">
        <v>2020</v>
      </c>
      <c r="AF376">
        <v>7</v>
      </c>
      <c r="AG376">
        <v>2040</v>
      </c>
      <c r="AH376" t="s">
        <v>1207</v>
      </c>
      <c r="AI376" t="s">
        <v>353</v>
      </c>
      <c r="AJ376">
        <v>1</v>
      </c>
      <c r="AK376" t="s">
        <v>503</v>
      </c>
      <c r="AL376" t="s">
        <v>354</v>
      </c>
      <c r="AM376" t="s">
        <v>354</v>
      </c>
      <c r="AN376" t="s">
        <v>354</v>
      </c>
      <c r="AO376" t="s">
        <v>390</v>
      </c>
      <c r="AP376" t="s">
        <v>354</v>
      </c>
      <c r="AQ376" t="s">
        <v>354</v>
      </c>
      <c r="AR376" t="s">
        <v>354</v>
      </c>
      <c r="AS376" t="s">
        <v>354</v>
      </c>
    </row>
    <row r="377" spans="1:45" hidden="1" x14ac:dyDescent="0.25">
      <c r="A377" t="s">
        <v>788</v>
      </c>
      <c r="B377" t="s">
        <v>223</v>
      </c>
      <c r="C377" t="s">
        <v>789</v>
      </c>
      <c r="D377">
        <v>10451</v>
      </c>
      <c r="E377" t="s">
        <v>222</v>
      </c>
      <c r="F377">
        <v>6304</v>
      </c>
      <c r="H377">
        <v>332130</v>
      </c>
      <c r="I377">
        <v>17</v>
      </c>
      <c r="J377" t="s">
        <v>790</v>
      </c>
      <c r="K377" t="s">
        <v>791</v>
      </c>
      <c r="L377" t="str">
        <f>VLOOKUP(K377,'LOOKUP INTERTIES 2023-11-08'!$B$2:$G$206,6,FALSE)</f>
        <v>Northwest Arctic</v>
      </c>
      <c r="M377" t="s">
        <v>1307</v>
      </c>
      <c r="N377" t="s">
        <v>1303</v>
      </c>
      <c r="O377" s="10" t="s">
        <v>1304</v>
      </c>
      <c r="P377" s="10">
        <v>2021</v>
      </c>
      <c r="Q377" s="10" t="s">
        <v>1458</v>
      </c>
      <c r="R377" t="s">
        <v>1205</v>
      </c>
      <c r="S377">
        <v>0.1</v>
      </c>
      <c r="U377" t="s">
        <v>390</v>
      </c>
      <c r="V377">
        <v>0.1</v>
      </c>
      <c r="W377">
        <v>0.1</v>
      </c>
      <c r="X377">
        <v>0.1</v>
      </c>
      <c r="Y377" t="s">
        <v>1207</v>
      </c>
      <c r="Z377" t="s">
        <v>390</v>
      </c>
      <c r="AA377" t="s">
        <v>390</v>
      </c>
      <c r="AB377" t="s">
        <v>371</v>
      </c>
      <c r="AC377" t="s">
        <v>1206</v>
      </c>
      <c r="AD377">
        <v>7</v>
      </c>
      <c r="AE377">
        <v>2020</v>
      </c>
      <c r="AF377">
        <v>7</v>
      </c>
      <c r="AG377">
        <v>2040</v>
      </c>
      <c r="AH377" t="s">
        <v>1207</v>
      </c>
      <c r="AI377" t="s">
        <v>353</v>
      </c>
      <c r="AJ377">
        <v>1</v>
      </c>
      <c r="AK377" t="s">
        <v>503</v>
      </c>
      <c r="AL377" t="s">
        <v>354</v>
      </c>
      <c r="AM377" t="s">
        <v>354</v>
      </c>
      <c r="AN377" t="s">
        <v>354</v>
      </c>
      <c r="AO377" t="s">
        <v>390</v>
      </c>
      <c r="AP377" t="s">
        <v>354</v>
      </c>
      <c r="AQ377" t="s">
        <v>354</v>
      </c>
      <c r="AR377" t="s">
        <v>354</v>
      </c>
      <c r="AS377" t="s">
        <v>354</v>
      </c>
    </row>
    <row r="378" spans="1:45" hidden="1" x14ac:dyDescent="0.25">
      <c r="A378" t="s">
        <v>788</v>
      </c>
      <c r="B378" t="s">
        <v>223</v>
      </c>
      <c r="C378" t="s">
        <v>789</v>
      </c>
      <c r="D378">
        <v>10451</v>
      </c>
      <c r="E378" t="s">
        <v>222</v>
      </c>
      <c r="F378">
        <v>6304</v>
      </c>
      <c r="H378">
        <v>332130</v>
      </c>
      <c r="I378">
        <v>17</v>
      </c>
      <c r="J378" t="s">
        <v>790</v>
      </c>
      <c r="K378" t="s">
        <v>791</v>
      </c>
      <c r="L378" t="str">
        <f>VLOOKUP(K378,'LOOKUP INTERTIES 2023-11-08'!$B$2:$G$206,6,FALSE)</f>
        <v>Northwest Arctic</v>
      </c>
      <c r="M378" t="s">
        <v>1308</v>
      </c>
      <c r="N378" t="s">
        <v>1303</v>
      </c>
      <c r="O378" s="10" t="s">
        <v>1304</v>
      </c>
      <c r="P378" s="10">
        <v>2021</v>
      </c>
      <c r="Q378" s="10" t="s">
        <v>1458</v>
      </c>
      <c r="R378" t="s">
        <v>1205</v>
      </c>
      <c r="S378">
        <v>0.1</v>
      </c>
      <c r="U378" t="s">
        <v>390</v>
      </c>
      <c r="V378">
        <v>0.1</v>
      </c>
      <c r="W378">
        <v>0.1</v>
      </c>
      <c r="X378">
        <v>0.1</v>
      </c>
      <c r="Y378" t="s">
        <v>1207</v>
      </c>
      <c r="Z378" t="s">
        <v>390</v>
      </c>
      <c r="AA378" t="s">
        <v>390</v>
      </c>
      <c r="AB378" t="s">
        <v>371</v>
      </c>
      <c r="AC378" t="s">
        <v>1206</v>
      </c>
      <c r="AD378">
        <v>7</v>
      </c>
      <c r="AE378">
        <v>2020</v>
      </c>
      <c r="AF378">
        <v>7</v>
      </c>
      <c r="AG378">
        <v>2040</v>
      </c>
      <c r="AH378" t="s">
        <v>1207</v>
      </c>
      <c r="AI378" t="s">
        <v>353</v>
      </c>
      <c r="AJ378">
        <v>1</v>
      </c>
      <c r="AK378" t="s">
        <v>503</v>
      </c>
      <c r="AL378" t="s">
        <v>354</v>
      </c>
      <c r="AM378" t="s">
        <v>354</v>
      </c>
      <c r="AN378" t="s">
        <v>354</v>
      </c>
      <c r="AO378" t="s">
        <v>390</v>
      </c>
      <c r="AP378" t="s">
        <v>354</v>
      </c>
      <c r="AQ378" t="s">
        <v>354</v>
      </c>
      <c r="AR378" t="s">
        <v>354</v>
      </c>
      <c r="AS378" t="s">
        <v>354</v>
      </c>
    </row>
    <row r="379" spans="1:45" hidden="1" x14ac:dyDescent="0.25">
      <c r="A379" t="s">
        <v>788</v>
      </c>
      <c r="B379" t="s">
        <v>223</v>
      </c>
      <c r="C379" t="s">
        <v>789</v>
      </c>
      <c r="D379">
        <v>10451</v>
      </c>
      <c r="E379" t="s">
        <v>222</v>
      </c>
      <c r="F379">
        <v>6304</v>
      </c>
      <c r="H379">
        <v>332130</v>
      </c>
      <c r="I379">
        <v>17</v>
      </c>
      <c r="J379" t="s">
        <v>790</v>
      </c>
      <c r="K379" t="s">
        <v>791</v>
      </c>
      <c r="L379" t="str">
        <f>VLOOKUP(K379,'LOOKUP INTERTIES 2023-11-08'!$B$2:$G$206,6,FALSE)</f>
        <v>Northwest Arctic</v>
      </c>
      <c r="M379" t="s">
        <v>1309</v>
      </c>
      <c r="N379" t="s">
        <v>1303</v>
      </c>
      <c r="O379" s="10" t="s">
        <v>1304</v>
      </c>
      <c r="P379" s="10">
        <v>2021</v>
      </c>
      <c r="Q379" s="10" t="s">
        <v>1458</v>
      </c>
      <c r="R379" t="s">
        <v>1205</v>
      </c>
      <c r="S379">
        <v>0.1</v>
      </c>
      <c r="U379" t="s">
        <v>390</v>
      </c>
      <c r="V379">
        <v>0.1</v>
      </c>
      <c r="W379">
        <v>0.1</v>
      </c>
      <c r="X379">
        <v>0.1</v>
      </c>
      <c r="Y379" t="s">
        <v>1207</v>
      </c>
      <c r="Z379" t="s">
        <v>390</v>
      </c>
      <c r="AA379" t="s">
        <v>390</v>
      </c>
      <c r="AB379" t="s">
        <v>371</v>
      </c>
      <c r="AC379" t="s">
        <v>1206</v>
      </c>
      <c r="AD379">
        <v>7</v>
      </c>
      <c r="AE379">
        <v>2020</v>
      </c>
      <c r="AF379">
        <v>7</v>
      </c>
      <c r="AG379">
        <v>2040</v>
      </c>
      <c r="AH379" t="s">
        <v>1207</v>
      </c>
      <c r="AI379" t="s">
        <v>353</v>
      </c>
      <c r="AJ379">
        <v>1</v>
      </c>
      <c r="AK379" t="s">
        <v>503</v>
      </c>
      <c r="AL379" t="s">
        <v>354</v>
      </c>
      <c r="AM379" t="s">
        <v>354</v>
      </c>
      <c r="AN379" t="s">
        <v>354</v>
      </c>
      <c r="AO379" t="s">
        <v>390</v>
      </c>
      <c r="AP379" t="s">
        <v>354</v>
      </c>
      <c r="AQ379" t="s">
        <v>354</v>
      </c>
      <c r="AR379" t="s">
        <v>354</v>
      </c>
      <c r="AS379" t="s">
        <v>354</v>
      </c>
    </row>
    <row r="380" spans="1:45" hidden="1" x14ac:dyDescent="0.25">
      <c r="A380" t="s">
        <v>788</v>
      </c>
      <c r="B380" t="s">
        <v>223</v>
      </c>
      <c r="C380" t="s">
        <v>789</v>
      </c>
      <c r="D380">
        <v>10451</v>
      </c>
      <c r="E380" t="s">
        <v>222</v>
      </c>
      <c r="F380">
        <v>6304</v>
      </c>
      <c r="H380">
        <v>332130</v>
      </c>
      <c r="I380">
        <v>17</v>
      </c>
      <c r="J380" t="s">
        <v>790</v>
      </c>
      <c r="K380" t="s">
        <v>791</v>
      </c>
      <c r="L380" t="str">
        <f>VLOOKUP(K380,'LOOKUP INTERTIES 2023-11-08'!$B$2:$G$206,6,FALSE)</f>
        <v>Northwest Arctic</v>
      </c>
      <c r="M380" t="s">
        <v>1310</v>
      </c>
      <c r="N380" t="s">
        <v>1303</v>
      </c>
      <c r="O380" s="10" t="s">
        <v>1304</v>
      </c>
      <c r="P380" s="10">
        <v>2021</v>
      </c>
      <c r="Q380" s="10" t="s">
        <v>1458</v>
      </c>
      <c r="R380" t="s">
        <v>1205</v>
      </c>
      <c r="S380">
        <v>0.1</v>
      </c>
      <c r="U380" t="s">
        <v>390</v>
      </c>
      <c r="V380">
        <v>0.1</v>
      </c>
      <c r="W380">
        <v>0.1</v>
      </c>
      <c r="X380">
        <v>0.1</v>
      </c>
      <c r="Y380" t="s">
        <v>1207</v>
      </c>
      <c r="Z380" t="s">
        <v>390</v>
      </c>
      <c r="AA380" t="s">
        <v>390</v>
      </c>
      <c r="AB380" t="s">
        <v>371</v>
      </c>
      <c r="AC380" t="s">
        <v>1206</v>
      </c>
      <c r="AD380">
        <v>7</v>
      </c>
      <c r="AE380">
        <v>2020</v>
      </c>
      <c r="AF380">
        <v>7</v>
      </c>
      <c r="AG380">
        <v>2040</v>
      </c>
      <c r="AH380" t="s">
        <v>1207</v>
      </c>
      <c r="AI380" t="s">
        <v>353</v>
      </c>
      <c r="AJ380">
        <v>1</v>
      </c>
      <c r="AK380" t="s">
        <v>503</v>
      </c>
      <c r="AL380" t="s">
        <v>354</v>
      </c>
      <c r="AM380" t="s">
        <v>354</v>
      </c>
      <c r="AN380" t="s">
        <v>354</v>
      </c>
      <c r="AO380" t="s">
        <v>390</v>
      </c>
      <c r="AP380" t="s">
        <v>354</v>
      </c>
      <c r="AQ380" t="s">
        <v>354</v>
      </c>
      <c r="AR380" t="s">
        <v>354</v>
      </c>
      <c r="AS380" t="s">
        <v>354</v>
      </c>
    </row>
    <row r="381" spans="1:45" hidden="1" x14ac:dyDescent="0.25">
      <c r="A381" t="s">
        <v>788</v>
      </c>
      <c r="B381" t="s">
        <v>223</v>
      </c>
      <c r="C381" t="s">
        <v>789</v>
      </c>
      <c r="D381">
        <v>10451</v>
      </c>
      <c r="E381" t="s">
        <v>222</v>
      </c>
      <c r="F381">
        <v>6304</v>
      </c>
      <c r="H381">
        <v>332130</v>
      </c>
      <c r="I381">
        <v>17</v>
      </c>
      <c r="J381" t="s">
        <v>790</v>
      </c>
      <c r="K381" t="s">
        <v>791</v>
      </c>
      <c r="L381" t="str">
        <f>VLOOKUP(K381,'LOOKUP INTERTIES 2023-11-08'!$B$2:$G$206,6,FALSE)</f>
        <v>Northwest Arctic</v>
      </c>
      <c r="M381" t="s">
        <v>1311</v>
      </c>
      <c r="N381" t="s">
        <v>1303</v>
      </c>
      <c r="O381" s="10" t="s">
        <v>1304</v>
      </c>
      <c r="P381" s="10">
        <v>2021</v>
      </c>
      <c r="Q381" s="10" t="s">
        <v>1458</v>
      </c>
      <c r="R381" t="s">
        <v>1205</v>
      </c>
      <c r="S381">
        <v>0.1</v>
      </c>
      <c r="U381" t="s">
        <v>390</v>
      </c>
      <c r="V381">
        <v>0.1</v>
      </c>
      <c r="W381">
        <v>0.1</v>
      </c>
      <c r="X381">
        <v>0.1</v>
      </c>
      <c r="Y381" t="s">
        <v>1207</v>
      </c>
      <c r="Z381" t="s">
        <v>390</v>
      </c>
      <c r="AA381" t="s">
        <v>390</v>
      </c>
      <c r="AB381" t="s">
        <v>371</v>
      </c>
      <c r="AC381" t="s">
        <v>1206</v>
      </c>
      <c r="AD381">
        <v>7</v>
      </c>
      <c r="AE381">
        <v>2020</v>
      </c>
      <c r="AF381">
        <v>7</v>
      </c>
      <c r="AG381">
        <v>2040</v>
      </c>
      <c r="AH381" t="s">
        <v>1207</v>
      </c>
      <c r="AI381" t="s">
        <v>353</v>
      </c>
      <c r="AJ381">
        <v>1</v>
      </c>
      <c r="AK381" t="s">
        <v>503</v>
      </c>
      <c r="AL381" t="s">
        <v>354</v>
      </c>
      <c r="AM381" t="s">
        <v>354</v>
      </c>
      <c r="AN381" t="s">
        <v>354</v>
      </c>
      <c r="AO381" t="s">
        <v>390</v>
      </c>
      <c r="AP381" t="s">
        <v>354</v>
      </c>
      <c r="AQ381" t="s">
        <v>354</v>
      </c>
      <c r="AR381" t="s">
        <v>354</v>
      </c>
      <c r="AS381" t="s">
        <v>354</v>
      </c>
    </row>
    <row r="382" spans="1:45" hidden="1" x14ac:dyDescent="0.25">
      <c r="A382" t="s">
        <v>788</v>
      </c>
      <c r="B382" t="s">
        <v>223</v>
      </c>
      <c r="C382" t="s">
        <v>789</v>
      </c>
      <c r="D382">
        <v>10451</v>
      </c>
      <c r="E382" t="s">
        <v>222</v>
      </c>
      <c r="F382">
        <v>6304</v>
      </c>
      <c r="H382">
        <v>332130</v>
      </c>
      <c r="I382">
        <v>17</v>
      </c>
      <c r="J382" t="s">
        <v>790</v>
      </c>
      <c r="K382" t="s">
        <v>791</v>
      </c>
      <c r="L382" t="str">
        <f>VLOOKUP(K382,'LOOKUP INTERTIES 2023-11-08'!$B$2:$G$206,6,FALSE)</f>
        <v>Northwest Arctic</v>
      </c>
      <c r="M382" t="s">
        <v>1289</v>
      </c>
      <c r="N382" t="s">
        <v>473</v>
      </c>
      <c r="O382" s="10" t="s">
        <v>501</v>
      </c>
      <c r="P382" s="10">
        <v>2021</v>
      </c>
      <c r="Q382" s="10" t="s">
        <v>1458</v>
      </c>
      <c r="R382" t="s">
        <v>1205</v>
      </c>
      <c r="S382">
        <v>0.1</v>
      </c>
      <c r="U382" t="s">
        <v>390</v>
      </c>
      <c r="V382">
        <v>0.1</v>
      </c>
      <c r="W382">
        <v>0.1</v>
      </c>
      <c r="X382">
        <v>0.1</v>
      </c>
      <c r="Y382" t="s">
        <v>1207</v>
      </c>
      <c r="Z382" t="s">
        <v>390</v>
      </c>
      <c r="AA382" t="s">
        <v>390</v>
      </c>
      <c r="AB382" t="s">
        <v>371</v>
      </c>
      <c r="AC382" t="s">
        <v>1206</v>
      </c>
      <c r="AD382">
        <v>5</v>
      </c>
      <c r="AE382">
        <v>2005</v>
      </c>
      <c r="AF382">
        <v>5</v>
      </c>
      <c r="AG382">
        <v>2025</v>
      </c>
      <c r="AH382" t="s">
        <v>1207</v>
      </c>
      <c r="AI382" t="s">
        <v>353</v>
      </c>
      <c r="AJ382">
        <v>1</v>
      </c>
      <c r="AK382" t="s">
        <v>474</v>
      </c>
      <c r="AL382" t="s">
        <v>354</v>
      </c>
      <c r="AM382" t="s">
        <v>354</v>
      </c>
      <c r="AN382" t="s">
        <v>354</v>
      </c>
      <c r="AO382">
        <v>1</v>
      </c>
      <c r="AP382" t="s">
        <v>354</v>
      </c>
      <c r="AQ382" t="s">
        <v>354</v>
      </c>
      <c r="AR382" t="s">
        <v>354</v>
      </c>
      <c r="AS382" t="s">
        <v>354</v>
      </c>
    </row>
    <row r="383" spans="1:45" hidden="1" x14ac:dyDescent="0.25">
      <c r="A383" t="s">
        <v>788</v>
      </c>
      <c r="B383" t="s">
        <v>223</v>
      </c>
      <c r="C383" t="s">
        <v>789</v>
      </c>
      <c r="D383">
        <v>10451</v>
      </c>
      <c r="E383" t="s">
        <v>222</v>
      </c>
      <c r="F383">
        <v>6304</v>
      </c>
      <c r="H383">
        <v>332130</v>
      </c>
      <c r="I383">
        <v>17</v>
      </c>
      <c r="J383" t="s">
        <v>790</v>
      </c>
      <c r="K383" t="s">
        <v>791</v>
      </c>
      <c r="L383" t="str">
        <f>VLOOKUP(K383,'LOOKUP INTERTIES 2023-11-08'!$B$2:$G$206,6,FALSE)</f>
        <v>Northwest Arctic</v>
      </c>
      <c r="M383" t="s">
        <v>1290</v>
      </c>
      <c r="N383" t="s">
        <v>473</v>
      </c>
      <c r="O383" s="10" t="s">
        <v>501</v>
      </c>
      <c r="P383" s="10">
        <v>2021</v>
      </c>
      <c r="Q383" s="10" t="s">
        <v>1458</v>
      </c>
      <c r="R383" t="s">
        <v>1205</v>
      </c>
      <c r="S383">
        <v>0.1</v>
      </c>
      <c r="U383" t="s">
        <v>390</v>
      </c>
      <c r="V383">
        <v>0.1</v>
      </c>
      <c r="W383">
        <v>0.1</v>
      </c>
      <c r="X383">
        <v>0.1</v>
      </c>
      <c r="Y383" t="s">
        <v>1207</v>
      </c>
      <c r="Z383" t="s">
        <v>390</v>
      </c>
      <c r="AA383" t="s">
        <v>390</v>
      </c>
      <c r="AB383" t="s">
        <v>371</v>
      </c>
      <c r="AC383" t="s">
        <v>1206</v>
      </c>
      <c r="AD383">
        <v>5</v>
      </c>
      <c r="AE383">
        <v>2006</v>
      </c>
      <c r="AF383">
        <v>5</v>
      </c>
      <c r="AG383">
        <v>2025</v>
      </c>
      <c r="AH383" t="s">
        <v>1207</v>
      </c>
      <c r="AI383" t="s">
        <v>353</v>
      </c>
      <c r="AJ383">
        <v>1</v>
      </c>
      <c r="AK383" t="s">
        <v>474</v>
      </c>
      <c r="AL383" t="s">
        <v>354</v>
      </c>
      <c r="AM383" t="s">
        <v>354</v>
      </c>
      <c r="AN383" t="s">
        <v>354</v>
      </c>
      <c r="AO383">
        <v>1</v>
      </c>
      <c r="AP383" t="s">
        <v>354</v>
      </c>
      <c r="AQ383" t="s">
        <v>354</v>
      </c>
      <c r="AR383" t="s">
        <v>354</v>
      </c>
      <c r="AS383" t="s">
        <v>354</v>
      </c>
    </row>
    <row r="384" spans="1:45" hidden="1" x14ac:dyDescent="0.25">
      <c r="A384" t="s">
        <v>788</v>
      </c>
      <c r="B384" t="s">
        <v>223</v>
      </c>
      <c r="C384" t="s">
        <v>789</v>
      </c>
      <c r="D384">
        <v>10451</v>
      </c>
      <c r="E384" t="s">
        <v>222</v>
      </c>
      <c r="F384">
        <v>6304</v>
      </c>
      <c r="H384">
        <v>332130</v>
      </c>
      <c r="I384">
        <v>17</v>
      </c>
      <c r="J384" t="s">
        <v>790</v>
      </c>
      <c r="K384" t="s">
        <v>791</v>
      </c>
      <c r="L384" t="str">
        <f>VLOOKUP(K384,'LOOKUP INTERTIES 2023-11-08'!$B$2:$G$206,6,FALSE)</f>
        <v>Northwest Arctic</v>
      </c>
      <c r="M384" t="s">
        <v>1291</v>
      </c>
      <c r="N384" t="s">
        <v>473</v>
      </c>
      <c r="O384" s="10" t="s">
        <v>501</v>
      </c>
      <c r="P384" s="10">
        <v>2021</v>
      </c>
      <c r="Q384" s="10" t="s">
        <v>1458</v>
      </c>
      <c r="R384" t="s">
        <v>1205</v>
      </c>
      <c r="S384">
        <v>0.1</v>
      </c>
      <c r="U384" t="s">
        <v>390</v>
      </c>
      <c r="V384">
        <v>0.1</v>
      </c>
      <c r="W384">
        <v>0.1</v>
      </c>
      <c r="X384">
        <v>0.1</v>
      </c>
      <c r="Y384" t="s">
        <v>1207</v>
      </c>
      <c r="Z384" t="s">
        <v>390</v>
      </c>
      <c r="AA384" t="s">
        <v>390</v>
      </c>
      <c r="AB384" t="s">
        <v>371</v>
      </c>
      <c r="AC384" t="s">
        <v>1206</v>
      </c>
      <c r="AD384">
        <v>5</v>
      </c>
      <c r="AE384">
        <v>2002</v>
      </c>
      <c r="AF384">
        <v>5</v>
      </c>
      <c r="AG384">
        <v>2025</v>
      </c>
      <c r="AH384" t="s">
        <v>1207</v>
      </c>
      <c r="AI384" t="s">
        <v>353</v>
      </c>
      <c r="AJ384">
        <v>1</v>
      </c>
      <c r="AK384" t="s">
        <v>474</v>
      </c>
      <c r="AL384" t="s">
        <v>354</v>
      </c>
      <c r="AM384" t="s">
        <v>354</v>
      </c>
      <c r="AN384" t="s">
        <v>354</v>
      </c>
      <c r="AO384">
        <v>1</v>
      </c>
      <c r="AP384" t="s">
        <v>354</v>
      </c>
      <c r="AQ384" t="s">
        <v>354</v>
      </c>
      <c r="AR384" t="s">
        <v>354</v>
      </c>
      <c r="AS384" t="s">
        <v>354</v>
      </c>
    </row>
    <row r="385" spans="1:45" hidden="1" x14ac:dyDescent="0.25">
      <c r="A385" t="s">
        <v>788</v>
      </c>
      <c r="B385" t="s">
        <v>223</v>
      </c>
      <c r="C385" t="s">
        <v>789</v>
      </c>
      <c r="D385">
        <v>10451</v>
      </c>
      <c r="E385" t="s">
        <v>222</v>
      </c>
      <c r="F385">
        <v>6304</v>
      </c>
      <c r="H385">
        <v>332130</v>
      </c>
      <c r="I385">
        <v>17</v>
      </c>
      <c r="J385" t="s">
        <v>790</v>
      </c>
      <c r="K385" t="s">
        <v>791</v>
      </c>
      <c r="L385" t="str">
        <f>VLOOKUP(K385,'LOOKUP INTERTIES 2023-11-08'!$B$2:$G$206,6,FALSE)</f>
        <v>Northwest Arctic</v>
      </c>
      <c r="M385" t="s">
        <v>1292</v>
      </c>
      <c r="N385" t="s">
        <v>473</v>
      </c>
      <c r="O385" s="10" t="s">
        <v>501</v>
      </c>
      <c r="P385" s="10">
        <v>2021</v>
      </c>
      <c r="Q385" s="10" t="s">
        <v>1458</v>
      </c>
      <c r="R385" t="s">
        <v>1205</v>
      </c>
      <c r="S385">
        <v>0.1</v>
      </c>
      <c r="U385" t="s">
        <v>390</v>
      </c>
      <c r="V385">
        <v>0.1</v>
      </c>
      <c r="W385">
        <v>0.1</v>
      </c>
      <c r="X385">
        <v>0.1</v>
      </c>
      <c r="Y385" t="s">
        <v>1207</v>
      </c>
      <c r="Z385" t="s">
        <v>390</v>
      </c>
      <c r="AA385" t="s">
        <v>390</v>
      </c>
      <c r="AB385" t="s">
        <v>371</v>
      </c>
      <c r="AC385" t="s">
        <v>1206</v>
      </c>
      <c r="AD385">
        <v>5</v>
      </c>
      <c r="AE385">
        <v>2006</v>
      </c>
      <c r="AF385">
        <v>5</v>
      </c>
      <c r="AG385">
        <v>2025</v>
      </c>
      <c r="AH385" t="s">
        <v>1207</v>
      </c>
      <c r="AI385" t="s">
        <v>353</v>
      </c>
      <c r="AJ385">
        <v>1</v>
      </c>
      <c r="AK385" t="s">
        <v>474</v>
      </c>
      <c r="AL385" t="s">
        <v>354</v>
      </c>
      <c r="AM385" t="s">
        <v>354</v>
      </c>
      <c r="AN385" t="s">
        <v>354</v>
      </c>
      <c r="AO385">
        <v>1</v>
      </c>
      <c r="AP385" t="s">
        <v>354</v>
      </c>
      <c r="AQ385" t="s">
        <v>354</v>
      </c>
      <c r="AR385" t="s">
        <v>354</v>
      </c>
      <c r="AS385" t="s">
        <v>354</v>
      </c>
    </row>
    <row r="386" spans="1:45" hidden="1" x14ac:dyDescent="0.25">
      <c r="A386" t="s">
        <v>788</v>
      </c>
      <c r="B386" t="s">
        <v>223</v>
      </c>
      <c r="C386" t="s">
        <v>789</v>
      </c>
      <c r="D386">
        <v>10451</v>
      </c>
      <c r="E386" t="s">
        <v>222</v>
      </c>
      <c r="F386">
        <v>6304</v>
      </c>
      <c r="H386">
        <v>332130</v>
      </c>
      <c r="I386">
        <v>17</v>
      </c>
      <c r="J386" t="s">
        <v>790</v>
      </c>
      <c r="K386" t="s">
        <v>791</v>
      </c>
      <c r="L386" t="str">
        <f>VLOOKUP(K386,'LOOKUP INTERTIES 2023-11-08'!$B$2:$G$206,6,FALSE)</f>
        <v>Northwest Arctic</v>
      </c>
      <c r="M386" t="s">
        <v>1293</v>
      </c>
      <c r="N386" t="s">
        <v>473</v>
      </c>
      <c r="O386" s="10" t="s">
        <v>501</v>
      </c>
      <c r="P386" s="10">
        <v>2021</v>
      </c>
      <c r="Q386" s="10" t="s">
        <v>1458</v>
      </c>
      <c r="R386" t="s">
        <v>1205</v>
      </c>
      <c r="S386">
        <v>0.1</v>
      </c>
      <c r="U386" t="s">
        <v>390</v>
      </c>
      <c r="V386">
        <v>0.1</v>
      </c>
      <c r="W386">
        <v>0.1</v>
      </c>
      <c r="X386">
        <v>0.1</v>
      </c>
      <c r="Y386" t="s">
        <v>1207</v>
      </c>
      <c r="Z386" t="s">
        <v>390</v>
      </c>
      <c r="AA386" t="s">
        <v>390</v>
      </c>
      <c r="AB386" t="s">
        <v>371</v>
      </c>
      <c r="AC386" t="s">
        <v>1206</v>
      </c>
      <c r="AD386">
        <v>5</v>
      </c>
      <c r="AE386">
        <v>2006</v>
      </c>
      <c r="AF386">
        <v>5</v>
      </c>
      <c r="AG386">
        <v>2025</v>
      </c>
      <c r="AH386" t="s">
        <v>1207</v>
      </c>
      <c r="AI386" t="s">
        <v>353</v>
      </c>
      <c r="AJ386">
        <v>1</v>
      </c>
      <c r="AK386" t="s">
        <v>474</v>
      </c>
      <c r="AL386" t="s">
        <v>354</v>
      </c>
      <c r="AM386" t="s">
        <v>354</v>
      </c>
      <c r="AN386" t="s">
        <v>354</v>
      </c>
      <c r="AO386">
        <v>1</v>
      </c>
      <c r="AP386" t="s">
        <v>354</v>
      </c>
      <c r="AQ386" t="s">
        <v>354</v>
      </c>
      <c r="AR386" t="s">
        <v>354</v>
      </c>
      <c r="AS386" t="s">
        <v>354</v>
      </c>
    </row>
    <row r="387" spans="1:45" hidden="1" x14ac:dyDescent="0.25">
      <c r="A387" t="s">
        <v>788</v>
      </c>
      <c r="B387" t="s">
        <v>223</v>
      </c>
      <c r="C387" t="s">
        <v>789</v>
      </c>
      <c r="D387">
        <v>10451</v>
      </c>
      <c r="E387" t="s">
        <v>222</v>
      </c>
      <c r="F387">
        <v>6304</v>
      </c>
      <c r="H387">
        <v>332130</v>
      </c>
      <c r="I387">
        <v>17</v>
      </c>
      <c r="J387" t="s">
        <v>790</v>
      </c>
      <c r="K387" t="s">
        <v>791</v>
      </c>
      <c r="L387" t="str">
        <f>VLOOKUP(K387,'LOOKUP INTERTIES 2023-11-08'!$B$2:$G$206,6,FALSE)</f>
        <v>Northwest Arctic</v>
      </c>
      <c r="M387" t="s">
        <v>1294</v>
      </c>
      <c r="N387" t="s">
        <v>473</v>
      </c>
      <c r="O387" s="10" t="s">
        <v>501</v>
      </c>
      <c r="P387" s="10">
        <v>2021</v>
      </c>
      <c r="Q387" s="10" t="s">
        <v>1458</v>
      </c>
      <c r="R387" t="s">
        <v>1205</v>
      </c>
      <c r="S387">
        <v>0.1</v>
      </c>
      <c r="U387" t="s">
        <v>390</v>
      </c>
      <c r="V387">
        <v>0.1</v>
      </c>
      <c r="W387">
        <v>0.1</v>
      </c>
      <c r="X387">
        <v>0.1</v>
      </c>
      <c r="Y387" t="s">
        <v>1207</v>
      </c>
      <c r="Z387" t="s">
        <v>390</v>
      </c>
      <c r="AA387" t="s">
        <v>390</v>
      </c>
      <c r="AB387" t="s">
        <v>371</v>
      </c>
      <c r="AC387" t="s">
        <v>1206</v>
      </c>
      <c r="AD387">
        <v>5</v>
      </c>
      <c r="AE387">
        <v>2006</v>
      </c>
      <c r="AF387">
        <v>5</v>
      </c>
      <c r="AG387">
        <v>2025</v>
      </c>
      <c r="AH387" t="s">
        <v>1207</v>
      </c>
      <c r="AI387" t="s">
        <v>353</v>
      </c>
      <c r="AJ387">
        <v>1</v>
      </c>
      <c r="AK387" t="s">
        <v>474</v>
      </c>
      <c r="AL387" t="s">
        <v>354</v>
      </c>
      <c r="AM387" t="s">
        <v>354</v>
      </c>
      <c r="AN387" t="s">
        <v>354</v>
      </c>
      <c r="AO387">
        <v>1</v>
      </c>
      <c r="AP387" t="s">
        <v>354</v>
      </c>
      <c r="AQ387" t="s">
        <v>354</v>
      </c>
      <c r="AR387" t="s">
        <v>354</v>
      </c>
      <c r="AS387" t="s">
        <v>354</v>
      </c>
    </row>
    <row r="388" spans="1:45" hidden="1" x14ac:dyDescent="0.25">
      <c r="A388" t="s">
        <v>788</v>
      </c>
      <c r="B388" t="s">
        <v>223</v>
      </c>
      <c r="C388" t="s">
        <v>789</v>
      </c>
      <c r="D388">
        <v>10451</v>
      </c>
      <c r="E388" t="s">
        <v>222</v>
      </c>
      <c r="F388">
        <v>6304</v>
      </c>
      <c r="H388">
        <v>332130</v>
      </c>
      <c r="I388">
        <v>17</v>
      </c>
      <c r="J388" t="s">
        <v>790</v>
      </c>
      <c r="K388" t="s">
        <v>791</v>
      </c>
      <c r="L388" t="str">
        <f>VLOOKUP(K388,'LOOKUP INTERTIES 2023-11-08'!$B$2:$G$206,6,FALSE)</f>
        <v>Northwest Arctic</v>
      </c>
      <c r="M388" t="s">
        <v>1295</v>
      </c>
      <c r="N388" t="s">
        <v>473</v>
      </c>
      <c r="O388" s="10" t="s">
        <v>501</v>
      </c>
      <c r="P388" s="10">
        <v>2021</v>
      </c>
      <c r="Q388" s="10" t="s">
        <v>1458</v>
      </c>
      <c r="R388" t="s">
        <v>1205</v>
      </c>
      <c r="S388">
        <v>0.9</v>
      </c>
      <c r="U388" t="s">
        <v>390</v>
      </c>
      <c r="V388">
        <v>0.9</v>
      </c>
      <c r="W388">
        <v>0.9</v>
      </c>
      <c r="X388">
        <v>0.9</v>
      </c>
      <c r="Y388" t="s">
        <v>1207</v>
      </c>
      <c r="Z388" t="s">
        <v>390</v>
      </c>
      <c r="AA388" t="s">
        <v>390</v>
      </c>
      <c r="AB388" t="s">
        <v>371</v>
      </c>
      <c r="AC388" t="s">
        <v>1206</v>
      </c>
      <c r="AD388">
        <v>5</v>
      </c>
      <c r="AE388">
        <v>2012</v>
      </c>
      <c r="AF388" t="s">
        <v>390</v>
      </c>
      <c r="AG388" t="s">
        <v>390</v>
      </c>
      <c r="AH388" t="s">
        <v>1207</v>
      </c>
      <c r="AI388" t="s">
        <v>353</v>
      </c>
      <c r="AJ388">
        <v>1</v>
      </c>
      <c r="AK388" t="s">
        <v>474</v>
      </c>
      <c r="AL388" t="s">
        <v>354</v>
      </c>
      <c r="AM388" t="s">
        <v>354</v>
      </c>
      <c r="AN388" t="s">
        <v>354</v>
      </c>
      <c r="AO388">
        <v>1</v>
      </c>
      <c r="AP388" t="s">
        <v>354</v>
      </c>
      <c r="AQ388" t="s">
        <v>354</v>
      </c>
      <c r="AR388" t="s">
        <v>354</v>
      </c>
      <c r="AS388" t="s">
        <v>354</v>
      </c>
    </row>
    <row r="389" spans="1:45" hidden="1" x14ac:dyDescent="0.25">
      <c r="A389" t="s">
        <v>788</v>
      </c>
      <c r="B389" t="s">
        <v>223</v>
      </c>
      <c r="C389" t="s">
        <v>789</v>
      </c>
      <c r="D389">
        <v>10451</v>
      </c>
      <c r="E389" t="s">
        <v>222</v>
      </c>
      <c r="F389">
        <v>6304</v>
      </c>
      <c r="H389">
        <v>332130</v>
      </c>
      <c r="I389">
        <v>17</v>
      </c>
      <c r="J389" t="s">
        <v>790</v>
      </c>
      <c r="K389" t="s">
        <v>791</v>
      </c>
      <c r="L389" t="str">
        <f>VLOOKUP(K389,'LOOKUP INTERTIES 2023-11-08'!$B$2:$G$206,6,FALSE)</f>
        <v>Northwest Arctic</v>
      </c>
      <c r="M389" t="s">
        <v>1296</v>
      </c>
      <c r="N389" t="s">
        <v>473</v>
      </c>
      <c r="O389" s="10" t="s">
        <v>501</v>
      </c>
      <c r="P389" s="10">
        <v>2021</v>
      </c>
      <c r="Q389" s="10" t="s">
        <v>1458</v>
      </c>
      <c r="R389" t="s">
        <v>1205</v>
      </c>
      <c r="S389">
        <v>0.9</v>
      </c>
      <c r="U389" t="s">
        <v>390</v>
      </c>
      <c r="V389">
        <v>0.9</v>
      </c>
      <c r="W389">
        <v>0.9</v>
      </c>
      <c r="X389">
        <v>0.9</v>
      </c>
      <c r="Y389" t="s">
        <v>1207</v>
      </c>
      <c r="Z389" t="s">
        <v>390</v>
      </c>
      <c r="AA389" t="s">
        <v>390</v>
      </c>
      <c r="AB389" t="s">
        <v>371</v>
      </c>
      <c r="AC389" t="s">
        <v>1206</v>
      </c>
      <c r="AD389">
        <v>5</v>
      </c>
      <c r="AE389">
        <v>2012</v>
      </c>
      <c r="AF389" t="s">
        <v>390</v>
      </c>
      <c r="AG389" t="s">
        <v>390</v>
      </c>
      <c r="AH389" t="s">
        <v>1207</v>
      </c>
      <c r="AI389" t="s">
        <v>353</v>
      </c>
      <c r="AJ389">
        <v>1</v>
      </c>
      <c r="AK389" t="s">
        <v>474</v>
      </c>
      <c r="AL389" t="s">
        <v>354</v>
      </c>
      <c r="AM389" t="s">
        <v>354</v>
      </c>
      <c r="AN389" t="s">
        <v>354</v>
      </c>
      <c r="AO389">
        <v>1</v>
      </c>
      <c r="AP389" t="s">
        <v>354</v>
      </c>
      <c r="AQ389" t="s">
        <v>354</v>
      </c>
      <c r="AR389" t="s">
        <v>354</v>
      </c>
      <c r="AS389" t="s">
        <v>354</v>
      </c>
    </row>
    <row r="390" spans="1:45" hidden="1" x14ac:dyDescent="0.25">
      <c r="A390" t="s">
        <v>788</v>
      </c>
      <c r="B390" t="s">
        <v>223</v>
      </c>
      <c r="C390" t="s">
        <v>789</v>
      </c>
      <c r="D390">
        <v>10451</v>
      </c>
      <c r="E390" t="s">
        <v>222</v>
      </c>
      <c r="F390">
        <v>6304</v>
      </c>
      <c r="H390">
        <v>332130</v>
      </c>
      <c r="I390">
        <v>17</v>
      </c>
      <c r="J390" t="s">
        <v>790</v>
      </c>
      <c r="K390" t="s">
        <v>791</v>
      </c>
      <c r="L390" t="str">
        <f>VLOOKUP(K390,'LOOKUP INTERTIES 2023-11-08'!$B$2:$G$206,6,FALSE)</f>
        <v>Northwest Arctic</v>
      </c>
      <c r="M390" t="s">
        <v>1297</v>
      </c>
      <c r="N390" t="s">
        <v>473</v>
      </c>
      <c r="O390" s="10" t="s">
        <v>501</v>
      </c>
      <c r="P390" s="10">
        <v>2021</v>
      </c>
      <c r="Q390" s="10" t="s">
        <v>1458</v>
      </c>
      <c r="R390" t="s">
        <v>1205</v>
      </c>
      <c r="S390">
        <v>0.6</v>
      </c>
      <c r="U390" t="s">
        <v>390</v>
      </c>
      <c r="V390">
        <v>0.6</v>
      </c>
      <c r="W390">
        <v>0.6</v>
      </c>
      <c r="X390">
        <v>0.6</v>
      </c>
      <c r="Y390" t="s">
        <v>1207</v>
      </c>
      <c r="Z390" t="s">
        <v>390</v>
      </c>
      <c r="AA390" t="s">
        <v>390</v>
      </c>
      <c r="AB390" t="s">
        <v>371</v>
      </c>
      <c r="AC390" t="s">
        <v>1206</v>
      </c>
      <c r="AD390">
        <v>5</v>
      </c>
      <c r="AE390">
        <v>1999</v>
      </c>
      <c r="AF390">
        <v>5</v>
      </c>
      <c r="AG390">
        <v>2025</v>
      </c>
      <c r="AH390" t="s">
        <v>1207</v>
      </c>
      <c r="AI390" t="s">
        <v>353</v>
      </c>
      <c r="AJ390">
        <v>1</v>
      </c>
      <c r="AK390" t="s">
        <v>474</v>
      </c>
      <c r="AL390" t="s">
        <v>354</v>
      </c>
      <c r="AM390" t="s">
        <v>354</v>
      </c>
      <c r="AN390" t="s">
        <v>354</v>
      </c>
      <c r="AO390">
        <v>10</v>
      </c>
      <c r="AP390" t="s">
        <v>354</v>
      </c>
      <c r="AQ390" t="s">
        <v>354</v>
      </c>
      <c r="AR390" t="s">
        <v>354</v>
      </c>
      <c r="AS390" t="s">
        <v>354</v>
      </c>
    </row>
    <row r="391" spans="1:45" hidden="1" x14ac:dyDescent="0.25">
      <c r="A391" t="s">
        <v>788</v>
      </c>
      <c r="B391" t="s">
        <v>223</v>
      </c>
      <c r="C391" t="s">
        <v>789</v>
      </c>
      <c r="D391">
        <v>10451</v>
      </c>
      <c r="E391" t="s">
        <v>222</v>
      </c>
      <c r="F391">
        <v>6304</v>
      </c>
      <c r="H391">
        <v>332130</v>
      </c>
      <c r="I391">
        <v>17</v>
      </c>
      <c r="J391" t="s">
        <v>790</v>
      </c>
      <c r="K391" t="s">
        <v>791</v>
      </c>
      <c r="L391" t="str">
        <f>VLOOKUP(K391,'LOOKUP INTERTIES 2023-11-08'!$B$2:$G$206,6,FALSE)</f>
        <v>Northwest Arctic</v>
      </c>
      <c r="M391" t="s">
        <v>1298</v>
      </c>
      <c r="N391" t="s">
        <v>473</v>
      </c>
      <c r="O391" s="10" t="s">
        <v>501</v>
      </c>
      <c r="P391" s="10">
        <v>2021</v>
      </c>
      <c r="Q391" s="10" t="s">
        <v>1458</v>
      </c>
      <c r="R391" t="s">
        <v>1205</v>
      </c>
      <c r="S391">
        <v>0.1</v>
      </c>
      <c r="U391" t="s">
        <v>390</v>
      </c>
      <c r="V391">
        <v>0.1</v>
      </c>
      <c r="W391">
        <v>0.1</v>
      </c>
      <c r="X391">
        <v>0.1</v>
      </c>
      <c r="Y391" t="s">
        <v>1207</v>
      </c>
      <c r="Z391" t="s">
        <v>390</v>
      </c>
      <c r="AA391" t="s">
        <v>390</v>
      </c>
      <c r="AB391" t="s">
        <v>371</v>
      </c>
      <c r="AC391" t="s">
        <v>1206</v>
      </c>
      <c r="AD391">
        <v>5</v>
      </c>
      <c r="AE391">
        <v>1999</v>
      </c>
      <c r="AF391">
        <v>5</v>
      </c>
      <c r="AG391">
        <v>2025</v>
      </c>
      <c r="AH391" t="s">
        <v>1207</v>
      </c>
      <c r="AI391" t="s">
        <v>353</v>
      </c>
      <c r="AJ391">
        <v>1</v>
      </c>
      <c r="AK391" t="s">
        <v>474</v>
      </c>
      <c r="AL391" t="s">
        <v>354</v>
      </c>
      <c r="AM391" t="s">
        <v>354</v>
      </c>
      <c r="AN391" t="s">
        <v>354</v>
      </c>
      <c r="AO391">
        <v>1</v>
      </c>
      <c r="AP391" t="s">
        <v>354</v>
      </c>
      <c r="AQ391" t="s">
        <v>354</v>
      </c>
      <c r="AR391" t="s">
        <v>354</v>
      </c>
      <c r="AS391" t="s">
        <v>354</v>
      </c>
    </row>
    <row r="392" spans="1:45" hidden="1" x14ac:dyDescent="0.25">
      <c r="A392" t="s">
        <v>788</v>
      </c>
      <c r="B392" t="s">
        <v>223</v>
      </c>
      <c r="C392" t="s">
        <v>789</v>
      </c>
      <c r="D392">
        <v>10451</v>
      </c>
      <c r="E392" t="s">
        <v>222</v>
      </c>
      <c r="F392">
        <v>6304</v>
      </c>
      <c r="H392">
        <v>332130</v>
      </c>
      <c r="I392">
        <v>17</v>
      </c>
      <c r="J392" t="s">
        <v>790</v>
      </c>
      <c r="K392" t="s">
        <v>791</v>
      </c>
      <c r="L392" t="str">
        <f>VLOOKUP(K392,'LOOKUP INTERTIES 2023-11-08'!$B$2:$G$206,6,FALSE)</f>
        <v>Northwest Arctic</v>
      </c>
      <c r="M392" t="s">
        <v>1299</v>
      </c>
      <c r="N392" t="s">
        <v>473</v>
      </c>
      <c r="O392" s="10" t="s">
        <v>501</v>
      </c>
      <c r="P392" s="10">
        <v>2021</v>
      </c>
      <c r="Q392" s="10" t="s">
        <v>1458</v>
      </c>
      <c r="R392" t="s">
        <v>1205</v>
      </c>
      <c r="S392">
        <v>0.2</v>
      </c>
      <c r="U392" t="s">
        <v>390</v>
      </c>
      <c r="V392">
        <v>0.2</v>
      </c>
      <c r="W392">
        <v>0.2</v>
      </c>
      <c r="X392">
        <v>0.1</v>
      </c>
      <c r="Y392" t="s">
        <v>1207</v>
      </c>
      <c r="Z392" t="s">
        <v>390</v>
      </c>
      <c r="AA392" t="s">
        <v>390</v>
      </c>
      <c r="AB392" t="s">
        <v>371</v>
      </c>
      <c r="AC392" t="s">
        <v>1206</v>
      </c>
      <c r="AD392">
        <v>1</v>
      </c>
      <c r="AE392">
        <v>1997</v>
      </c>
      <c r="AF392">
        <v>5</v>
      </c>
      <c r="AG392">
        <v>2025</v>
      </c>
      <c r="AH392" t="s">
        <v>1207</v>
      </c>
      <c r="AI392" t="s">
        <v>353</v>
      </c>
      <c r="AJ392">
        <v>1</v>
      </c>
      <c r="AK392" t="s">
        <v>474</v>
      </c>
      <c r="AL392" t="s">
        <v>354</v>
      </c>
      <c r="AM392" t="s">
        <v>354</v>
      </c>
      <c r="AN392" t="s">
        <v>354</v>
      </c>
      <c r="AO392">
        <v>3</v>
      </c>
      <c r="AP392" t="s">
        <v>354</v>
      </c>
      <c r="AQ392" t="s">
        <v>354</v>
      </c>
      <c r="AR392" t="s">
        <v>354</v>
      </c>
      <c r="AS392" t="s">
        <v>354</v>
      </c>
    </row>
    <row r="393" spans="1:45" hidden="1" x14ac:dyDescent="0.25">
      <c r="A393" t="s">
        <v>788</v>
      </c>
      <c r="B393" t="s">
        <v>223</v>
      </c>
      <c r="C393" t="s">
        <v>789</v>
      </c>
      <c r="D393">
        <v>10451</v>
      </c>
      <c r="E393" t="s">
        <v>222</v>
      </c>
      <c r="F393">
        <v>6304</v>
      </c>
      <c r="H393">
        <v>332130</v>
      </c>
      <c r="I393">
        <v>17</v>
      </c>
      <c r="J393" t="s">
        <v>790</v>
      </c>
      <c r="K393" t="s">
        <v>791</v>
      </c>
      <c r="L393" t="str">
        <f>VLOOKUP(K393,'LOOKUP INTERTIES 2023-11-08'!$B$2:$G$206,6,FALSE)</f>
        <v>Northwest Arctic</v>
      </c>
      <c r="M393" t="s">
        <v>1416</v>
      </c>
      <c r="N393" t="s">
        <v>473</v>
      </c>
      <c r="O393" s="10" t="s">
        <v>501</v>
      </c>
      <c r="P393" s="10">
        <v>2021</v>
      </c>
      <c r="Q393" s="10" t="s">
        <v>1458</v>
      </c>
      <c r="R393" t="s">
        <v>1205</v>
      </c>
      <c r="S393">
        <v>0.1</v>
      </c>
      <c r="U393" t="s">
        <v>390</v>
      </c>
      <c r="V393">
        <v>0.1</v>
      </c>
      <c r="W393">
        <v>0.1</v>
      </c>
      <c r="X393">
        <v>0.1</v>
      </c>
      <c r="Y393" t="s">
        <v>1207</v>
      </c>
      <c r="Z393" t="s">
        <v>390</v>
      </c>
      <c r="AA393" t="s">
        <v>390</v>
      </c>
      <c r="AB393" t="s">
        <v>1411</v>
      </c>
      <c r="AC393" t="s">
        <v>1206</v>
      </c>
      <c r="AD393">
        <v>7</v>
      </c>
      <c r="AE393">
        <v>1999</v>
      </c>
      <c r="AF393">
        <v>5</v>
      </c>
      <c r="AG393">
        <v>2020</v>
      </c>
      <c r="AH393" t="s">
        <v>1207</v>
      </c>
      <c r="AI393" t="s">
        <v>353</v>
      </c>
      <c r="AJ393">
        <v>1</v>
      </c>
      <c r="AK393" t="s">
        <v>474</v>
      </c>
      <c r="AL393" t="s">
        <v>354</v>
      </c>
      <c r="AM393" t="s">
        <v>354</v>
      </c>
      <c r="AN393" t="s">
        <v>354</v>
      </c>
      <c r="AO393">
        <v>1</v>
      </c>
      <c r="AP393" t="s">
        <v>354</v>
      </c>
      <c r="AQ393" t="s">
        <v>354</v>
      </c>
      <c r="AR393" t="s">
        <v>354</v>
      </c>
      <c r="AS393" t="s">
        <v>354</v>
      </c>
    </row>
    <row r="394" spans="1:45" hidden="1" x14ac:dyDescent="0.25">
      <c r="A394" t="s">
        <v>788</v>
      </c>
      <c r="B394" t="s">
        <v>223</v>
      </c>
      <c r="C394" t="s">
        <v>789</v>
      </c>
      <c r="D394">
        <v>10451</v>
      </c>
      <c r="E394" t="s">
        <v>222</v>
      </c>
      <c r="F394">
        <v>6304</v>
      </c>
      <c r="H394">
        <v>332130</v>
      </c>
      <c r="I394">
        <v>17</v>
      </c>
      <c r="J394" t="s">
        <v>790</v>
      </c>
      <c r="K394" t="s">
        <v>791</v>
      </c>
      <c r="L394" t="str">
        <f>VLOOKUP(K394,'LOOKUP INTERTIES 2023-11-08'!$B$2:$G$206,6,FALSE)</f>
        <v>Northwest Arctic</v>
      </c>
      <c r="M394" t="s">
        <v>1417</v>
      </c>
      <c r="N394" t="s">
        <v>473</v>
      </c>
      <c r="O394" s="10" t="s">
        <v>501</v>
      </c>
      <c r="P394" s="10">
        <v>2021</v>
      </c>
      <c r="Q394" s="10" t="s">
        <v>1458</v>
      </c>
      <c r="R394" t="s">
        <v>1205</v>
      </c>
      <c r="S394">
        <v>0.1</v>
      </c>
      <c r="U394" t="s">
        <v>390</v>
      </c>
      <c r="V394">
        <v>0.1</v>
      </c>
      <c r="W394">
        <v>0.1</v>
      </c>
      <c r="X394">
        <v>0.1</v>
      </c>
      <c r="Y394" t="s">
        <v>1207</v>
      </c>
      <c r="Z394" t="s">
        <v>390</v>
      </c>
      <c r="AA394" t="s">
        <v>390</v>
      </c>
      <c r="AB394" t="s">
        <v>1411</v>
      </c>
      <c r="AC394" t="s">
        <v>1206</v>
      </c>
      <c r="AD394">
        <v>5</v>
      </c>
      <c r="AE394">
        <v>2005</v>
      </c>
      <c r="AF394">
        <v>5</v>
      </c>
      <c r="AG394">
        <v>2020</v>
      </c>
      <c r="AH394" t="s">
        <v>1207</v>
      </c>
      <c r="AI394" t="s">
        <v>353</v>
      </c>
      <c r="AJ394">
        <v>1</v>
      </c>
      <c r="AK394" t="s">
        <v>474</v>
      </c>
      <c r="AL394" t="s">
        <v>354</v>
      </c>
      <c r="AM394" t="s">
        <v>354</v>
      </c>
      <c r="AN394" t="s">
        <v>354</v>
      </c>
      <c r="AO394">
        <v>1</v>
      </c>
      <c r="AP394" t="s">
        <v>354</v>
      </c>
      <c r="AQ394" t="s">
        <v>354</v>
      </c>
      <c r="AR394" t="s">
        <v>354</v>
      </c>
      <c r="AS394" t="s">
        <v>354</v>
      </c>
    </row>
    <row r="395" spans="1:45" hidden="1" x14ac:dyDescent="0.25">
      <c r="A395" t="s">
        <v>788</v>
      </c>
      <c r="B395" t="s">
        <v>223</v>
      </c>
      <c r="C395" t="s">
        <v>789</v>
      </c>
      <c r="D395">
        <v>10451</v>
      </c>
      <c r="E395" t="s">
        <v>222</v>
      </c>
      <c r="F395">
        <v>6304</v>
      </c>
      <c r="H395">
        <v>332130</v>
      </c>
      <c r="I395">
        <v>17</v>
      </c>
      <c r="J395" t="s">
        <v>790</v>
      </c>
      <c r="K395" t="s">
        <v>791</v>
      </c>
      <c r="L395" t="str">
        <f>VLOOKUP(K395,'LOOKUP INTERTIES 2023-11-08'!$B$2:$G$206,6,FALSE)</f>
        <v>Northwest Arctic</v>
      </c>
      <c r="M395" t="s">
        <v>1418</v>
      </c>
      <c r="N395" t="s">
        <v>473</v>
      </c>
      <c r="O395" s="10" t="s">
        <v>501</v>
      </c>
      <c r="P395" s="10">
        <v>2021</v>
      </c>
      <c r="Q395" s="10" t="s">
        <v>1458</v>
      </c>
      <c r="R395" t="s">
        <v>1205</v>
      </c>
      <c r="S395">
        <v>0.5</v>
      </c>
      <c r="U395" t="s">
        <v>390</v>
      </c>
      <c r="V395">
        <v>0.5</v>
      </c>
      <c r="W395">
        <v>0.5</v>
      </c>
      <c r="X395">
        <v>0.1</v>
      </c>
      <c r="Y395" t="s">
        <v>1207</v>
      </c>
      <c r="Z395" t="s">
        <v>390</v>
      </c>
      <c r="AA395" t="s">
        <v>390</v>
      </c>
      <c r="AB395" t="s">
        <v>1411</v>
      </c>
      <c r="AC395" t="s">
        <v>1206</v>
      </c>
      <c r="AD395">
        <v>1</v>
      </c>
      <c r="AE395">
        <v>1999</v>
      </c>
      <c r="AF395">
        <v>5</v>
      </c>
      <c r="AG395">
        <v>2020</v>
      </c>
      <c r="AH395" t="s">
        <v>1207</v>
      </c>
      <c r="AI395" t="s">
        <v>353</v>
      </c>
      <c r="AJ395">
        <v>1</v>
      </c>
      <c r="AK395" t="s">
        <v>474</v>
      </c>
      <c r="AL395" t="s">
        <v>354</v>
      </c>
      <c r="AM395" t="s">
        <v>354</v>
      </c>
      <c r="AN395" t="s">
        <v>354</v>
      </c>
      <c r="AO395">
        <v>7</v>
      </c>
      <c r="AP395" t="s">
        <v>354</v>
      </c>
      <c r="AQ395" t="s">
        <v>354</v>
      </c>
      <c r="AR395" t="s">
        <v>354</v>
      </c>
      <c r="AS395" t="s">
        <v>354</v>
      </c>
    </row>
    <row r="396" spans="1:45" hidden="1" x14ac:dyDescent="0.25">
      <c r="A396" t="s">
        <v>788</v>
      </c>
      <c r="B396" t="s">
        <v>223</v>
      </c>
      <c r="C396" t="s">
        <v>789</v>
      </c>
      <c r="D396">
        <v>10451</v>
      </c>
      <c r="E396" t="s">
        <v>222</v>
      </c>
      <c r="F396">
        <v>6304</v>
      </c>
      <c r="H396">
        <v>332130</v>
      </c>
      <c r="I396">
        <v>17</v>
      </c>
      <c r="J396" t="s">
        <v>790</v>
      </c>
      <c r="K396" t="s">
        <v>791</v>
      </c>
      <c r="L396" t="str">
        <f>VLOOKUP(K396,'LOOKUP INTERTIES 2023-11-08'!$B$2:$G$206,6,FALSE)</f>
        <v>Northwest Arctic</v>
      </c>
      <c r="M396" t="s">
        <v>1419</v>
      </c>
      <c r="N396" t="s">
        <v>473</v>
      </c>
      <c r="O396" s="10" t="s">
        <v>501</v>
      </c>
      <c r="P396" s="10">
        <v>2021</v>
      </c>
      <c r="Q396" s="10" t="s">
        <v>1458</v>
      </c>
      <c r="R396" t="s">
        <v>1205</v>
      </c>
      <c r="S396">
        <v>0.1</v>
      </c>
      <c r="U396" t="s">
        <v>390</v>
      </c>
      <c r="V396">
        <v>0.1</v>
      </c>
      <c r="W396">
        <v>0.1</v>
      </c>
      <c r="X396">
        <v>0.1</v>
      </c>
      <c r="Y396" t="s">
        <v>1207</v>
      </c>
      <c r="Z396" t="s">
        <v>390</v>
      </c>
      <c r="AA396" t="s">
        <v>390</v>
      </c>
      <c r="AB396" t="s">
        <v>1411</v>
      </c>
      <c r="AC396" t="s">
        <v>1206</v>
      </c>
      <c r="AD396">
        <v>1</v>
      </c>
      <c r="AE396">
        <v>2002</v>
      </c>
      <c r="AF396">
        <v>5</v>
      </c>
      <c r="AG396">
        <v>2020</v>
      </c>
      <c r="AH396" t="s">
        <v>1207</v>
      </c>
      <c r="AI396" t="s">
        <v>353</v>
      </c>
      <c r="AJ396">
        <v>1</v>
      </c>
      <c r="AK396" t="s">
        <v>474</v>
      </c>
      <c r="AL396" t="s">
        <v>354</v>
      </c>
      <c r="AM396" t="s">
        <v>354</v>
      </c>
      <c r="AN396" t="s">
        <v>354</v>
      </c>
      <c r="AO396">
        <v>1</v>
      </c>
      <c r="AP396" t="s">
        <v>354</v>
      </c>
      <c r="AQ396" t="s">
        <v>354</v>
      </c>
      <c r="AR396" t="s">
        <v>354</v>
      </c>
      <c r="AS396" t="s">
        <v>354</v>
      </c>
    </row>
    <row r="397" spans="1:45" hidden="1" x14ac:dyDescent="0.25">
      <c r="A397" t="s">
        <v>788</v>
      </c>
      <c r="B397" t="s">
        <v>223</v>
      </c>
      <c r="C397" t="s">
        <v>789</v>
      </c>
      <c r="D397">
        <v>10451</v>
      </c>
      <c r="E397" t="s">
        <v>222</v>
      </c>
      <c r="F397">
        <v>6304</v>
      </c>
      <c r="H397">
        <v>332130</v>
      </c>
      <c r="I397">
        <v>17</v>
      </c>
      <c r="J397" t="s">
        <v>790</v>
      </c>
      <c r="K397" t="s">
        <v>791</v>
      </c>
      <c r="L397" t="str">
        <f>VLOOKUP(K397,'LOOKUP INTERTIES 2023-11-08'!$B$2:$G$206,6,FALSE)</f>
        <v>Northwest Arctic</v>
      </c>
      <c r="M397" t="s">
        <v>1420</v>
      </c>
      <c r="N397" t="s">
        <v>473</v>
      </c>
      <c r="O397" s="10" t="s">
        <v>501</v>
      </c>
      <c r="P397" s="10">
        <v>2021</v>
      </c>
      <c r="Q397" s="10" t="s">
        <v>1458</v>
      </c>
      <c r="R397" t="s">
        <v>1205</v>
      </c>
      <c r="S397">
        <v>0.1</v>
      </c>
      <c r="U397" t="s">
        <v>390</v>
      </c>
      <c r="V397">
        <v>0.1</v>
      </c>
      <c r="W397">
        <v>0.1</v>
      </c>
      <c r="X397">
        <v>0.1</v>
      </c>
      <c r="Y397" t="s">
        <v>1207</v>
      </c>
      <c r="Z397" t="s">
        <v>390</v>
      </c>
      <c r="AA397" t="s">
        <v>390</v>
      </c>
      <c r="AB397" t="s">
        <v>1411</v>
      </c>
      <c r="AC397" t="s">
        <v>1206</v>
      </c>
      <c r="AD397">
        <v>1</v>
      </c>
      <c r="AE397">
        <v>2005</v>
      </c>
      <c r="AF397">
        <v>5</v>
      </c>
      <c r="AG397">
        <v>2020</v>
      </c>
      <c r="AH397" t="s">
        <v>1207</v>
      </c>
      <c r="AI397" t="s">
        <v>353</v>
      </c>
      <c r="AJ397">
        <v>1</v>
      </c>
      <c r="AK397" t="s">
        <v>474</v>
      </c>
      <c r="AL397" t="s">
        <v>354</v>
      </c>
      <c r="AM397" t="s">
        <v>354</v>
      </c>
      <c r="AN397" t="s">
        <v>354</v>
      </c>
      <c r="AO397">
        <v>2</v>
      </c>
      <c r="AP397" t="s">
        <v>354</v>
      </c>
      <c r="AQ397" t="s">
        <v>354</v>
      </c>
      <c r="AR397" t="s">
        <v>354</v>
      </c>
      <c r="AS397" t="s">
        <v>354</v>
      </c>
    </row>
    <row r="398" spans="1:45" hidden="1" x14ac:dyDescent="0.25">
      <c r="A398" t="s">
        <v>788</v>
      </c>
      <c r="B398" t="s">
        <v>223</v>
      </c>
      <c r="C398" t="s">
        <v>789</v>
      </c>
      <c r="D398">
        <v>10451</v>
      </c>
      <c r="E398" t="s">
        <v>222</v>
      </c>
      <c r="F398">
        <v>6304</v>
      </c>
      <c r="H398">
        <v>332130</v>
      </c>
      <c r="I398">
        <v>17</v>
      </c>
      <c r="J398" t="s">
        <v>790</v>
      </c>
      <c r="K398" t="s">
        <v>791</v>
      </c>
      <c r="L398" t="str">
        <f>VLOOKUP(K398,'LOOKUP INTERTIES 2023-11-08'!$B$2:$G$206,6,FALSE)</f>
        <v>Northwest Arctic</v>
      </c>
      <c r="M398" t="s">
        <v>1421</v>
      </c>
      <c r="N398" t="s">
        <v>473</v>
      </c>
      <c r="O398" s="10" t="s">
        <v>501</v>
      </c>
      <c r="P398" s="10">
        <v>2021</v>
      </c>
      <c r="Q398" s="10" t="s">
        <v>1458</v>
      </c>
      <c r="R398" t="s">
        <v>1205</v>
      </c>
      <c r="S398">
        <v>0.1</v>
      </c>
      <c r="U398" t="s">
        <v>390</v>
      </c>
      <c r="V398">
        <v>0.1</v>
      </c>
      <c r="W398">
        <v>0.1</v>
      </c>
      <c r="X398">
        <v>0.1</v>
      </c>
      <c r="Y398" t="s">
        <v>1207</v>
      </c>
      <c r="Z398" t="s">
        <v>390</v>
      </c>
      <c r="AA398" t="s">
        <v>390</v>
      </c>
      <c r="AB398" t="s">
        <v>1411</v>
      </c>
      <c r="AC398" t="s">
        <v>1206</v>
      </c>
      <c r="AD398">
        <v>2</v>
      </c>
      <c r="AE398">
        <v>2006</v>
      </c>
      <c r="AF398">
        <v>5</v>
      </c>
      <c r="AG398">
        <v>2020</v>
      </c>
      <c r="AH398" t="s">
        <v>1207</v>
      </c>
      <c r="AI398" t="s">
        <v>353</v>
      </c>
      <c r="AJ398">
        <v>1</v>
      </c>
      <c r="AK398" t="s">
        <v>474</v>
      </c>
      <c r="AL398" t="s">
        <v>354</v>
      </c>
      <c r="AM398" t="s">
        <v>354</v>
      </c>
      <c r="AN398" t="s">
        <v>354</v>
      </c>
      <c r="AO398">
        <v>4</v>
      </c>
      <c r="AP398" t="s">
        <v>354</v>
      </c>
      <c r="AQ398" t="s">
        <v>354</v>
      </c>
      <c r="AR398" t="s">
        <v>354</v>
      </c>
      <c r="AS398" t="s">
        <v>354</v>
      </c>
    </row>
    <row r="399" spans="1:45" hidden="1" x14ac:dyDescent="0.25">
      <c r="A399" t="s">
        <v>788</v>
      </c>
      <c r="B399" t="s">
        <v>223</v>
      </c>
      <c r="C399" t="s">
        <v>789</v>
      </c>
      <c r="D399">
        <v>10451</v>
      </c>
      <c r="E399" t="s">
        <v>222</v>
      </c>
      <c r="F399">
        <v>6304</v>
      </c>
      <c r="H399">
        <v>332130</v>
      </c>
      <c r="I399">
        <v>17</v>
      </c>
      <c r="J399" t="s">
        <v>790</v>
      </c>
      <c r="K399" t="s">
        <v>791</v>
      </c>
      <c r="L399" t="str">
        <f>VLOOKUP(K399,'LOOKUP INTERTIES 2023-11-08'!$B$2:$G$206,6,FALSE)</f>
        <v>Northwest Arctic</v>
      </c>
      <c r="M399" t="s">
        <v>1422</v>
      </c>
      <c r="N399" t="s">
        <v>473</v>
      </c>
      <c r="O399" s="10" t="s">
        <v>501</v>
      </c>
      <c r="P399" s="10">
        <v>2021</v>
      </c>
      <c r="Q399" s="10" t="s">
        <v>1458</v>
      </c>
      <c r="R399" t="s">
        <v>1205</v>
      </c>
      <c r="S399">
        <v>0.1</v>
      </c>
      <c r="U399" t="s">
        <v>390</v>
      </c>
      <c r="V399">
        <v>0.1</v>
      </c>
      <c r="W399">
        <v>0.1</v>
      </c>
      <c r="X399">
        <v>0.1</v>
      </c>
      <c r="Y399" t="s">
        <v>1207</v>
      </c>
      <c r="Z399" t="s">
        <v>390</v>
      </c>
      <c r="AA399" t="s">
        <v>390</v>
      </c>
      <c r="AB399" t="s">
        <v>1411</v>
      </c>
      <c r="AC399" t="s">
        <v>1206</v>
      </c>
      <c r="AD399">
        <v>7</v>
      </c>
      <c r="AE399">
        <v>1999</v>
      </c>
      <c r="AF399">
        <v>5</v>
      </c>
      <c r="AG399">
        <v>2020</v>
      </c>
      <c r="AH399" t="s">
        <v>1207</v>
      </c>
      <c r="AI399" t="s">
        <v>353</v>
      </c>
      <c r="AJ399">
        <v>1</v>
      </c>
      <c r="AK399" t="s">
        <v>474</v>
      </c>
      <c r="AL399" t="s">
        <v>354</v>
      </c>
      <c r="AM399" t="s">
        <v>354</v>
      </c>
      <c r="AN399" t="s">
        <v>354</v>
      </c>
      <c r="AO399">
        <v>1</v>
      </c>
      <c r="AP399" t="s">
        <v>354</v>
      </c>
      <c r="AQ399" t="s">
        <v>354</v>
      </c>
      <c r="AR399" t="s">
        <v>354</v>
      </c>
      <c r="AS399" t="s">
        <v>354</v>
      </c>
    </row>
    <row r="400" spans="1:45" hidden="1" x14ac:dyDescent="0.25">
      <c r="A400" t="s">
        <v>788</v>
      </c>
      <c r="B400" t="s">
        <v>223</v>
      </c>
      <c r="C400" t="s">
        <v>789</v>
      </c>
      <c r="D400">
        <v>10451</v>
      </c>
      <c r="E400" t="s">
        <v>222</v>
      </c>
      <c r="F400">
        <v>6304</v>
      </c>
      <c r="H400">
        <v>332130</v>
      </c>
      <c r="I400">
        <v>17</v>
      </c>
      <c r="J400" t="s">
        <v>790</v>
      </c>
      <c r="K400" t="s">
        <v>791</v>
      </c>
      <c r="L400" t="str">
        <f>VLOOKUP(K400,'LOOKUP INTERTIES 2023-11-08'!$B$2:$G$206,6,FALSE)</f>
        <v>Northwest Arctic</v>
      </c>
      <c r="M400" t="s">
        <v>1423</v>
      </c>
      <c r="N400" t="s">
        <v>473</v>
      </c>
      <c r="O400" s="10" t="s">
        <v>501</v>
      </c>
      <c r="P400" s="10">
        <v>2021</v>
      </c>
      <c r="Q400" s="10" t="s">
        <v>1458</v>
      </c>
      <c r="R400" t="s">
        <v>1205</v>
      </c>
      <c r="S400">
        <v>0.1</v>
      </c>
      <c r="U400" t="s">
        <v>390</v>
      </c>
      <c r="V400">
        <v>0.1</v>
      </c>
      <c r="W400">
        <v>0.1</v>
      </c>
      <c r="X400">
        <v>0.1</v>
      </c>
      <c r="Y400" t="s">
        <v>1207</v>
      </c>
      <c r="Z400" t="s">
        <v>390</v>
      </c>
      <c r="AA400" t="s">
        <v>390</v>
      </c>
      <c r="AB400" t="s">
        <v>1411</v>
      </c>
      <c r="AC400" t="s">
        <v>1206</v>
      </c>
      <c r="AD400">
        <v>7</v>
      </c>
      <c r="AE400">
        <v>1999</v>
      </c>
      <c r="AF400">
        <v>5</v>
      </c>
      <c r="AG400">
        <v>2020</v>
      </c>
      <c r="AH400" t="s">
        <v>1207</v>
      </c>
      <c r="AI400" t="s">
        <v>353</v>
      </c>
      <c r="AJ400">
        <v>1</v>
      </c>
      <c r="AK400" t="s">
        <v>474</v>
      </c>
      <c r="AL400" t="s">
        <v>354</v>
      </c>
      <c r="AM400" t="s">
        <v>354</v>
      </c>
      <c r="AN400" t="s">
        <v>354</v>
      </c>
      <c r="AO400">
        <v>1</v>
      </c>
      <c r="AP400" t="s">
        <v>354</v>
      </c>
      <c r="AQ400" t="s">
        <v>354</v>
      </c>
      <c r="AR400" t="s">
        <v>354</v>
      </c>
      <c r="AS400" t="s">
        <v>354</v>
      </c>
    </row>
    <row r="401" spans="1:48" hidden="1" x14ac:dyDescent="0.25">
      <c r="A401" t="s">
        <v>1137</v>
      </c>
      <c r="B401" t="s">
        <v>49</v>
      </c>
      <c r="C401" t="s">
        <v>394</v>
      </c>
      <c r="D401">
        <v>219</v>
      </c>
      <c r="E401" t="s">
        <v>29</v>
      </c>
      <c r="F401">
        <v>56147</v>
      </c>
      <c r="I401">
        <v>2</v>
      </c>
      <c r="J401" t="s">
        <v>483</v>
      </c>
      <c r="K401" t="s">
        <v>484</v>
      </c>
      <c r="L401" t="str">
        <f>VLOOKUP(K401,'LOOKUP INTERTIES 2023-11-08'!$B$2:$G$206,6,FALSE)</f>
        <v>Southeast</v>
      </c>
      <c r="M401" t="s">
        <v>1202</v>
      </c>
      <c r="N401" t="s">
        <v>1203</v>
      </c>
      <c r="O401" s="10" t="s">
        <v>1204</v>
      </c>
      <c r="P401" s="10">
        <v>2021</v>
      </c>
      <c r="Q401" s="10" t="s">
        <v>1458</v>
      </c>
      <c r="R401" t="s">
        <v>1205</v>
      </c>
      <c r="S401">
        <v>1</v>
      </c>
      <c r="U401">
        <v>0.8</v>
      </c>
      <c r="V401">
        <v>1</v>
      </c>
      <c r="W401">
        <v>1</v>
      </c>
      <c r="X401">
        <v>0.4</v>
      </c>
      <c r="Y401" t="s">
        <v>1207</v>
      </c>
      <c r="Z401" t="s">
        <v>390</v>
      </c>
      <c r="AA401" t="s">
        <v>390</v>
      </c>
      <c r="AB401" t="s">
        <v>364</v>
      </c>
      <c r="AC401" t="s">
        <v>1206</v>
      </c>
      <c r="AD401">
        <v>2</v>
      </c>
      <c r="AE401">
        <v>2003</v>
      </c>
      <c r="AF401" t="s">
        <v>390</v>
      </c>
      <c r="AG401" t="s">
        <v>390</v>
      </c>
      <c r="AH401" t="s">
        <v>1207</v>
      </c>
      <c r="AI401" t="s">
        <v>353</v>
      </c>
      <c r="AJ401">
        <v>1</v>
      </c>
      <c r="AK401" t="s">
        <v>355</v>
      </c>
      <c r="AL401" t="s">
        <v>354</v>
      </c>
      <c r="AM401" t="s">
        <v>354</v>
      </c>
      <c r="AN401" t="s">
        <v>354</v>
      </c>
      <c r="AO401" t="s">
        <v>390</v>
      </c>
      <c r="AP401" t="s">
        <v>1209</v>
      </c>
      <c r="AQ401" t="s">
        <v>1207</v>
      </c>
      <c r="AR401" t="s">
        <v>354</v>
      </c>
      <c r="AS401" t="s">
        <v>354</v>
      </c>
    </row>
    <row r="402" spans="1:48" hidden="1" x14ac:dyDescent="0.25">
      <c r="A402" t="s">
        <v>795</v>
      </c>
      <c r="B402" t="s">
        <v>225</v>
      </c>
      <c r="C402" t="s">
        <v>796</v>
      </c>
      <c r="E402" t="s">
        <v>224</v>
      </c>
      <c r="H402">
        <v>332140</v>
      </c>
      <c r="I402">
        <v>687</v>
      </c>
      <c r="J402" t="s">
        <v>797</v>
      </c>
      <c r="K402" t="s">
        <v>798</v>
      </c>
      <c r="L402" t="str">
        <f>VLOOKUP(K402,'LOOKUP INTERTIES 2023-11-08'!$B$2:$G$206,6,FALSE)</f>
        <v>Yukon-Koyukuk/Upper Tanana</v>
      </c>
      <c r="M402">
        <v>1</v>
      </c>
      <c r="N402" t="s">
        <v>352</v>
      </c>
      <c r="O402" s="10" t="s">
        <v>1204</v>
      </c>
      <c r="P402" s="10">
        <v>2021</v>
      </c>
      <c r="Q402" s="10" t="s">
        <v>1461</v>
      </c>
      <c r="S402">
        <v>6.4000000000000001E-2</v>
      </c>
      <c r="AB402" t="s">
        <v>371</v>
      </c>
      <c r="AD402">
        <v>8</v>
      </c>
      <c r="AE402">
        <v>2006</v>
      </c>
      <c r="AI402" t="s">
        <v>353</v>
      </c>
      <c r="AK402" t="s">
        <v>355</v>
      </c>
      <c r="AU402" t="s">
        <v>1462</v>
      </c>
      <c r="AV402" t="s">
        <v>1604</v>
      </c>
    </row>
    <row r="403" spans="1:48" hidden="1" x14ac:dyDescent="0.25">
      <c r="A403" t="s">
        <v>795</v>
      </c>
      <c r="B403" t="s">
        <v>225</v>
      </c>
      <c r="C403" t="s">
        <v>796</v>
      </c>
      <c r="E403" t="s">
        <v>224</v>
      </c>
      <c r="H403">
        <v>332140</v>
      </c>
      <c r="I403">
        <v>687</v>
      </c>
      <c r="J403" t="s">
        <v>797</v>
      </c>
      <c r="K403" t="s">
        <v>798</v>
      </c>
      <c r="L403" t="str">
        <f>VLOOKUP(K403,'LOOKUP INTERTIES 2023-11-08'!$B$2:$G$206,6,FALSE)</f>
        <v>Yukon-Koyukuk/Upper Tanana</v>
      </c>
      <c r="M403">
        <v>3</v>
      </c>
      <c r="N403" t="s">
        <v>352</v>
      </c>
      <c r="O403" s="10" t="s">
        <v>1204</v>
      </c>
      <c r="P403" s="10">
        <v>2021</v>
      </c>
      <c r="Q403" s="10" t="s">
        <v>1461</v>
      </c>
      <c r="S403">
        <v>3.6999999999999998E-2</v>
      </c>
      <c r="AB403" t="s">
        <v>364</v>
      </c>
      <c r="AD403">
        <v>9</v>
      </c>
      <c r="AE403">
        <v>2006</v>
      </c>
      <c r="AI403" t="s">
        <v>353</v>
      </c>
      <c r="AK403" t="s">
        <v>355</v>
      </c>
      <c r="AU403" t="s">
        <v>1462</v>
      </c>
      <c r="AV403" t="s">
        <v>1674</v>
      </c>
    </row>
    <row r="404" spans="1:48" hidden="1" x14ac:dyDescent="0.25">
      <c r="A404" t="s">
        <v>795</v>
      </c>
      <c r="B404" t="s">
        <v>225</v>
      </c>
      <c r="C404" t="s">
        <v>796</v>
      </c>
      <c r="E404" t="s">
        <v>224</v>
      </c>
      <c r="H404">
        <v>332140</v>
      </c>
      <c r="I404">
        <v>687</v>
      </c>
      <c r="J404" t="s">
        <v>797</v>
      </c>
      <c r="K404" t="s">
        <v>798</v>
      </c>
      <c r="L404" t="str">
        <f>VLOOKUP(K404,'LOOKUP INTERTIES 2023-11-08'!$B$2:$G$206,6,FALSE)</f>
        <v>Yukon-Koyukuk/Upper Tanana</v>
      </c>
      <c r="M404">
        <v>2</v>
      </c>
      <c r="N404" t="s">
        <v>352</v>
      </c>
      <c r="O404" s="10" t="s">
        <v>1204</v>
      </c>
      <c r="P404" s="10">
        <v>2021</v>
      </c>
      <c r="Q404" s="10" t="s">
        <v>1461</v>
      </c>
      <c r="S404">
        <v>0</v>
      </c>
      <c r="AB404" t="s">
        <v>371</v>
      </c>
      <c r="AD404">
        <v>9</v>
      </c>
      <c r="AE404">
        <v>2014</v>
      </c>
      <c r="AI404" t="s">
        <v>353</v>
      </c>
      <c r="AK404" t="s">
        <v>355</v>
      </c>
      <c r="AU404" t="s">
        <v>1462</v>
      </c>
      <c r="AV404" t="s">
        <v>1659</v>
      </c>
    </row>
    <row r="405" spans="1:48" hidden="1" x14ac:dyDescent="0.25">
      <c r="A405" t="s">
        <v>795</v>
      </c>
      <c r="B405" t="s">
        <v>225</v>
      </c>
      <c r="C405" t="s">
        <v>796</v>
      </c>
      <c r="E405" t="s">
        <v>224</v>
      </c>
      <c r="H405">
        <v>332140</v>
      </c>
      <c r="I405">
        <v>687</v>
      </c>
      <c r="J405" t="s">
        <v>797</v>
      </c>
      <c r="K405" t="s">
        <v>798</v>
      </c>
      <c r="L405" t="str">
        <f>VLOOKUP(K405,'LOOKUP INTERTIES 2023-11-08'!$B$2:$G$206,6,FALSE)</f>
        <v>Yukon-Koyukuk/Upper Tanana</v>
      </c>
      <c r="M405">
        <v>4</v>
      </c>
      <c r="N405" t="s">
        <v>352</v>
      </c>
      <c r="O405" s="10" t="s">
        <v>1204</v>
      </c>
      <c r="P405" s="10">
        <v>2021</v>
      </c>
      <c r="Q405" s="10" t="s">
        <v>1461</v>
      </c>
      <c r="S405">
        <v>3.6999999999999998E-2</v>
      </c>
      <c r="AB405" t="s">
        <v>364</v>
      </c>
      <c r="AD405">
        <v>9</v>
      </c>
      <c r="AE405">
        <v>2020</v>
      </c>
      <c r="AI405" t="s">
        <v>353</v>
      </c>
      <c r="AK405" t="s">
        <v>355</v>
      </c>
      <c r="AU405" t="s">
        <v>1462</v>
      </c>
      <c r="AV405" t="s">
        <v>1674</v>
      </c>
    </row>
    <row r="406" spans="1:48" hidden="1" x14ac:dyDescent="0.25">
      <c r="A406" t="s">
        <v>799</v>
      </c>
      <c r="B406" t="s">
        <v>227</v>
      </c>
      <c r="C406" t="s">
        <v>800</v>
      </c>
      <c r="E406" t="s">
        <v>226</v>
      </c>
      <c r="H406">
        <v>332150</v>
      </c>
      <c r="I406">
        <v>281</v>
      </c>
      <c r="J406" t="s">
        <v>801</v>
      </c>
      <c r="K406" t="s">
        <v>802</v>
      </c>
      <c r="L406" t="str">
        <f>VLOOKUP(K406,'LOOKUP INTERTIES 2023-11-08'!$B$2:$G$206,6,FALSE)</f>
        <v>Lower Yukon-Kuskokwim</v>
      </c>
      <c r="M406">
        <v>2</v>
      </c>
      <c r="N406" t="s">
        <v>352</v>
      </c>
      <c r="O406" s="10" t="s">
        <v>1204</v>
      </c>
      <c r="P406" s="10">
        <v>2021</v>
      </c>
      <c r="Q406" s="10" t="s">
        <v>1461</v>
      </c>
      <c r="S406">
        <v>0.41</v>
      </c>
      <c r="AB406" t="s">
        <v>371</v>
      </c>
      <c r="AI406" t="s">
        <v>353</v>
      </c>
      <c r="AK406" t="s">
        <v>355</v>
      </c>
      <c r="AU406" t="s">
        <v>1467</v>
      </c>
      <c r="AV406" t="s">
        <v>1493</v>
      </c>
    </row>
    <row r="407" spans="1:48" hidden="1" x14ac:dyDescent="0.25">
      <c r="A407" t="s">
        <v>799</v>
      </c>
      <c r="B407" t="s">
        <v>227</v>
      </c>
      <c r="C407" t="s">
        <v>800</v>
      </c>
      <c r="E407" t="s">
        <v>226</v>
      </c>
      <c r="H407">
        <v>332150</v>
      </c>
      <c r="I407">
        <v>281</v>
      </c>
      <c r="J407" t="s">
        <v>801</v>
      </c>
      <c r="K407" t="s">
        <v>802</v>
      </c>
      <c r="L407" t="str">
        <f>VLOOKUP(K407,'LOOKUP INTERTIES 2023-11-08'!$B$2:$G$206,6,FALSE)</f>
        <v>Lower Yukon-Kuskokwim</v>
      </c>
      <c r="M407">
        <v>3</v>
      </c>
      <c r="N407" t="s">
        <v>352</v>
      </c>
      <c r="O407" s="10" t="s">
        <v>1204</v>
      </c>
      <c r="P407" s="10">
        <v>2021</v>
      </c>
      <c r="Q407" s="10" t="s">
        <v>1461</v>
      </c>
      <c r="S407">
        <v>0.28000000000000003</v>
      </c>
      <c r="AB407" t="s">
        <v>364</v>
      </c>
      <c r="AI407" t="s">
        <v>353</v>
      </c>
      <c r="AK407" t="s">
        <v>355</v>
      </c>
      <c r="AU407" t="s">
        <v>1462</v>
      </c>
      <c r="AV407" t="s">
        <v>1571</v>
      </c>
    </row>
    <row r="408" spans="1:48" hidden="1" x14ac:dyDescent="0.25">
      <c r="A408" t="s">
        <v>799</v>
      </c>
      <c r="B408" t="s">
        <v>227</v>
      </c>
      <c r="C408" t="s">
        <v>800</v>
      </c>
      <c r="E408" t="s">
        <v>226</v>
      </c>
      <c r="H408">
        <v>332150</v>
      </c>
      <c r="I408">
        <v>281</v>
      </c>
      <c r="J408" t="s">
        <v>801</v>
      </c>
      <c r="K408" t="s">
        <v>802</v>
      </c>
      <c r="L408" t="str">
        <f>VLOOKUP(K408,'LOOKUP INTERTIES 2023-11-08'!$B$2:$G$206,6,FALSE)</f>
        <v>Lower Yukon-Kuskokwim</v>
      </c>
      <c r="M408">
        <v>1</v>
      </c>
      <c r="N408" t="s">
        <v>352</v>
      </c>
      <c r="O408" s="10" t="s">
        <v>1204</v>
      </c>
      <c r="P408" s="10">
        <v>2021</v>
      </c>
      <c r="Q408" s="10" t="s">
        <v>1461</v>
      </c>
      <c r="S408">
        <v>0.41</v>
      </c>
      <c r="AB408" t="s">
        <v>371</v>
      </c>
      <c r="AD408">
        <v>10</v>
      </c>
      <c r="AE408">
        <v>2009</v>
      </c>
      <c r="AI408" t="s">
        <v>353</v>
      </c>
      <c r="AK408" t="s">
        <v>355</v>
      </c>
      <c r="AU408" t="s">
        <v>1467</v>
      </c>
      <c r="AV408" t="s">
        <v>1587</v>
      </c>
    </row>
    <row r="409" spans="1:48" hidden="1" x14ac:dyDescent="0.25">
      <c r="A409" t="s">
        <v>803</v>
      </c>
      <c r="B409" t="s">
        <v>229</v>
      </c>
      <c r="C409" t="s">
        <v>804</v>
      </c>
      <c r="E409" t="s">
        <v>228</v>
      </c>
      <c r="H409">
        <v>332160</v>
      </c>
      <c r="I409">
        <v>376</v>
      </c>
      <c r="J409" t="s">
        <v>805</v>
      </c>
      <c r="K409" t="s">
        <v>806</v>
      </c>
      <c r="L409" t="str">
        <f>VLOOKUP(K409,'LOOKUP INTERTIES 2023-11-08'!$B$2:$G$206,6,FALSE)</f>
        <v>Lower Yukon-Kuskokwim</v>
      </c>
      <c r="N409" t="s">
        <v>456</v>
      </c>
      <c r="O409" s="10" t="s">
        <v>1301</v>
      </c>
      <c r="S409">
        <v>0.29499999999999998</v>
      </c>
      <c r="T409">
        <v>0.13500000000000001</v>
      </c>
      <c r="AB409" t="s">
        <v>371</v>
      </c>
      <c r="AE409">
        <v>2014</v>
      </c>
      <c r="AK409" t="s">
        <v>457</v>
      </c>
    </row>
    <row r="410" spans="1:48" hidden="1" x14ac:dyDescent="0.25">
      <c r="A410" t="s">
        <v>803</v>
      </c>
      <c r="B410" t="s">
        <v>229</v>
      </c>
      <c r="C410" t="s">
        <v>804</v>
      </c>
      <c r="E410" t="s">
        <v>228</v>
      </c>
      <c r="H410">
        <v>332160</v>
      </c>
      <c r="I410">
        <v>376</v>
      </c>
      <c r="J410" t="s">
        <v>805</v>
      </c>
      <c r="K410" t="s">
        <v>806</v>
      </c>
      <c r="L410" t="str">
        <f>VLOOKUP(K410,'LOOKUP INTERTIES 2023-11-08'!$B$2:$G$206,6,FALSE)</f>
        <v>Lower Yukon-Kuskokwim</v>
      </c>
      <c r="M410">
        <v>1</v>
      </c>
      <c r="N410" t="s">
        <v>352</v>
      </c>
      <c r="O410" s="10" t="s">
        <v>1204</v>
      </c>
      <c r="P410" s="10">
        <v>2021</v>
      </c>
      <c r="Q410" s="10" t="s">
        <v>1461</v>
      </c>
      <c r="S410">
        <v>0.16800000000000001</v>
      </c>
      <c r="AB410" t="s">
        <v>364</v>
      </c>
      <c r="AI410" t="s">
        <v>353</v>
      </c>
      <c r="AK410" t="s">
        <v>355</v>
      </c>
      <c r="AU410" t="s">
        <v>1635</v>
      </c>
      <c r="AV410" t="s">
        <v>1636</v>
      </c>
    </row>
    <row r="411" spans="1:48" hidden="1" x14ac:dyDescent="0.25">
      <c r="A411" t="s">
        <v>803</v>
      </c>
      <c r="B411" t="s">
        <v>229</v>
      </c>
      <c r="C411" t="s">
        <v>804</v>
      </c>
      <c r="E411" t="s">
        <v>228</v>
      </c>
      <c r="H411">
        <v>332160</v>
      </c>
      <c r="I411">
        <v>376</v>
      </c>
      <c r="J411" t="s">
        <v>805</v>
      </c>
      <c r="K411" t="s">
        <v>806</v>
      </c>
      <c r="L411" t="str">
        <f>VLOOKUP(K411,'LOOKUP INTERTIES 2023-11-08'!$B$2:$G$206,6,FALSE)</f>
        <v>Lower Yukon-Kuskokwim</v>
      </c>
      <c r="M411">
        <v>2</v>
      </c>
      <c r="N411" t="s">
        <v>352</v>
      </c>
      <c r="O411" s="10" t="s">
        <v>1204</v>
      </c>
      <c r="P411" s="10">
        <v>2021</v>
      </c>
      <c r="Q411" s="10" t="s">
        <v>1461</v>
      </c>
      <c r="S411">
        <v>0.25</v>
      </c>
      <c r="AB411" t="s">
        <v>364</v>
      </c>
      <c r="AI411" t="s">
        <v>353</v>
      </c>
      <c r="AK411" t="s">
        <v>355</v>
      </c>
      <c r="AU411" t="s">
        <v>1462</v>
      </c>
      <c r="AV411" t="s">
        <v>1637</v>
      </c>
    </row>
    <row r="412" spans="1:48" hidden="1" x14ac:dyDescent="0.25">
      <c r="A412" t="s">
        <v>803</v>
      </c>
      <c r="B412" t="s">
        <v>229</v>
      </c>
      <c r="C412" t="s">
        <v>804</v>
      </c>
      <c r="E412" t="s">
        <v>228</v>
      </c>
      <c r="H412">
        <v>332160</v>
      </c>
      <c r="I412">
        <v>376</v>
      </c>
      <c r="J412" t="s">
        <v>805</v>
      </c>
      <c r="K412" t="s">
        <v>806</v>
      </c>
      <c r="L412" t="str">
        <f>VLOOKUP(K412,'LOOKUP INTERTIES 2023-11-08'!$B$2:$G$206,6,FALSE)</f>
        <v>Lower Yukon-Kuskokwim</v>
      </c>
      <c r="M412">
        <v>3</v>
      </c>
      <c r="N412" t="s">
        <v>352</v>
      </c>
      <c r="O412" s="10" t="s">
        <v>1204</v>
      </c>
      <c r="P412" s="10">
        <v>2021</v>
      </c>
      <c r="Q412" s="10" t="s">
        <v>1461</v>
      </c>
      <c r="S412">
        <v>0.23</v>
      </c>
      <c r="AB412" t="s">
        <v>371</v>
      </c>
      <c r="AI412" t="s">
        <v>353</v>
      </c>
      <c r="AK412" t="s">
        <v>355</v>
      </c>
      <c r="AU412" t="s">
        <v>1462</v>
      </c>
      <c r="AV412" t="s">
        <v>1599</v>
      </c>
    </row>
    <row r="413" spans="1:48" hidden="1" x14ac:dyDescent="0.25">
      <c r="A413" t="s">
        <v>803</v>
      </c>
      <c r="B413" t="s">
        <v>229</v>
      </c>
      <c r="C413" t="s">
        <v>804</v>
      </c>
      <c r="E413" t="s">
        <v>228</v>
      </c>
      <c r="H413">
        <v>332160</v>
      </c>
      <c r="I413">
        <v>376</v>
      </c>
      <c r="J413" t="s">
        <v>805</v>
      </c>
      <c r="K413" t="s">
        <v>806</v>
      </c>
      <c r="L413" t="str">
        <f>VLOOKUP(K413,'LOOKUP INTERTIES 2023-11-08'!$B$2:$G$206,6,FALSE)</f>
        <v>Lower Yukon-Kuskokwim</v>
      </c>
      <c r="M413">
        <v>4</v>
      </c>
      <c r="N413" t="s">
        <v>352</v>
      </c>
      <c r="O413" s="10" t="s">
        <v>1204</v>
      </c>
      <c r="P413" s="10">
        <v>2021</v>
      </c>
      <c r="Q413" s="10" t="s">
        <v>1461</v>
      </c>
      <c r="S413">
        <v>0.38</v>
      </c>
      <c r="AB413" t="s">
        <v>371</v>
      </c>
      <c r="AI413" t="s">
        <v>353</v>
      </c>
      <c r="AK413" t="s">
        <v>355</v>
      </c>
      <c r="AU413" t="s">
        <v>1462</v>
      </c>
      <c r="AV413" t="s">
        <v>1638</v>
      </c>
    </row>
    <row r="414" spans="1:48" hidden="1" x14ac:dyDescent="0.25">
      <c r="A414" t="s">
        <v>803</v>
      </c>
      <c r="B414" t="s">
        <v>229</v>
      </c>
      <c r="C414" t="s">
        <v>804</v>
      </c>
      <c r="E414" t="s">
        <v>228</v>
      </c>
      <c r="H414">
        <v>332160</v>
      </c>
      <c r="I414">
        <v>376</v>
      </c>
      <c r="J414" t="s">
        <v>805</v>
      </c>
      <c r="K414" t="s">
        <v>806</v>
      </c>
      <c r="L414" t="str">
        <f>VLOOKUP(K414,'LOOKUP INTERTIES 2023-11-08'!$B$2:$G$206,6,FALSE)</f>
        <v>Lower Yukon-Kuskokwim</v>
      </c>
      <c r="N414" t="s">
        <v>473</v>
      </c>
      <c r="O414" s="10" t="s">
        <v>501</v>
      </c>
      <c r="Q414" s="10" t="s">
        <v>191</v>
      </c>
      <c r="S414">
        <v>0.47500000000000003</v>
      </c>
      <c r="AB414" t="s">
        <v>371</v>
      </c>
      <c r="AD414">
        <v>6</v>
      </c>
      <c r="AE414">
        <v>2013</v>
      </c>
      <c r="AI414" t="s">
        <v>353</v>
      </c>
      <c r="AJ414">
        <v>1</v>
      </c>
      <c r="AK414" t="s">
        <v>474</v>
      </c>
      <c r="AO414">
        <v>5</v>
      </c>
    </row>
    <row r="415" spans="1:48" hidden="1" x14ac:dyDescent="0.25">
      <c r="A415" t="s">
        <v>809</v>
      </c>
      <c r="B415" t="s">
        <v>231</v>
      </c>
      <c r="C415" t="s">
        <v>810</v>
      </c>
      <c r="E415" t="s">
        <v>230</v>
      </c>
      <c r="H415">
        <v>332170</v>
      </c>
      <c r="I415">
        <v>353</v>
      </c>
      <c r="J415" t="s">
        <v>811</v>
      </c>
      <c r="K415" t="s">
        <v>812</v>
      </c>
      <c r="L415" t="str">
        <f>VLOOKUP(K415,'LOOKUP INTERTIES 2023-11-08'!$B$2:$G$206,6,FALSE)</f>
        <v>Kodiak</v>
      </c>
      <c r="N415" t="s">
        <v>1215</v>
      </c>
      <c r="O415" s="10" t="s">
        <v>1216</v>
      </c>
      <c r="Q415" s="10" t="s">
        <v>191</v>
      </c>
      <c r="S415">
        <v>0.47499999999999998</v>
      </c>
      <c r="Z415">
        <v>1</v>
      </c>
      <c r="AA415">
        <v>2009</v>
      </c>
      <c r="AB415" t="s">
        <v>371</v>
      </c>
      <c r="AE415">
        <v>1991</v>
      </c>
      <c r="AI415" t="s">
        <v>353</v>
      </c>
      <c r="AJ415">
        <v>1</v>
      </c>
      <c r="AK415" t="s">
        <v>385</v>
      </c>
      <c r="AO415">
        <v>0</v>
      </c>
    </row>
    <row r="416" spans="1:48" hidden="1" x14ac:dyDescent="0.25">
      <c r="A416" t="s">
        <v>814</v>
      </c>
      <c r="B416" t="s">
        <v>233</v>
      </c>
      <c r="C416" t="s">
        <v>815</v>
      </c>
      <c r="E416" t="s">
        <v>232</v>
      </c>
      <c r="H416">
        <v>332180</v>
      </c>
      <c r="I416">
        <v>330</v>
      </c>
      <c r="J416" t="s">
        <v>816</v>
      </c>
      <c r="K416" t="s">
        <v>817</v>
      </c>
      <c r="L416" t="str">
        <f>VLOOKUP(K416,'LOOKUP INTERTIES 2023-11-08'!$B$2:$G$206,6,FALSE)</f>
        <v>Bristol Bay</v>
      </c>
      <c r="M416">
        <v>1</v>
      </c>
      <c r="N416" t="s">
        <v>352</v>
      </c>
      <c r="O416" s="10" t="s">
        <v>1204</v>
      </c>
      <c r="P416" s="10">
        <v>2021</v>
      </c>
      <c r="Q416" s="10" t="s">
        <v>1461</v>
      </c>
      <c r="S416">
        <v>0.1</v>
      </c>
      <c r="AB416" t="s">
        <v>364</v>
      </c>
      <c r="AD416">
        <v>2</v>
      </c>
      <c r="AE416">
        <v>2009</v>
      </c>
      <c r="AI416" t="s">
        <v>353</v>
      </c>
      <c r="AK416" t="s">
        <v>355</v>
      </c>
      <c r="AU416" t="s">
        <v>1462</v>
      </c>
      <c r="AV416" t="s">
        <v>1595</v>
      </c>
    </row>
    <row r="417" spans="1:48" hidden="1" x14ac:dyDescent="0.25">
      <c r="A417" t="s">
        <v>814</v>
      </c>
      <c r="B417" t="s">
        <v>233</v>
      </c>
      <c r="C417" t="s">
        <v>815</v>
      </c>
      <c r="E417" t="s">
        <v>232</v>
      </c>
      <c r="H417">
        <v>332180</v>
      </c>
      <c r="I417">
        <v>330</v>
      </c>
      <c r="J417" t="s">
        <v>816</v>
      </c>
      <c r="K417" t="s">
        <v>817</v>
      </c>
      <c r="L417" t="str">
        <f>VLOOKUP(K417,'LOOKUP INTERTIES 2023-11-08'!$B$2:$G$206,6,FALSE)</f>
        <v>Bristol Bay</v>
      </c>
      <c r="M417">
        <v>2</v>
      </c>
      <c r="N417" t="s">
        <v>352</v>
      </c>
      <c r="O417" s="10" t="s">
        <v>1204</v>
      </c>
      <c r="P417" s="10">
        <v>2021</v>
      </c>
      <c r="Q417" s="10" t="s">
        <v>1461</v>
      </c>
      <c r="S417">
        <v>6.7000000000000004E-2</v>
      </c>
      <c r="AB417" t="s">
        <v>371</v>
      </c>
      <c r="AD417">
        <v>2</v>
      </c>
      <c r="AE417">
        <v>2009</v>
      </c>
      <c r="AI417" t="s">
        <v>353</v>
      </c>
      <c r="AK417" t="s">
        <v>355</v>
      </c>
      <c r="AU417" t="s">
        <v>1462</v>
      </c>
      <c r="AV417" t="s">
        <v>1582</v>
      </c>
    </row>
    <row r="418" spans="1:48" hidden="1" x14ac:dyDescent="0.25">
      <c r="A418" t="s">
        <v>814</v>
      </c>
      <c r="B418" t="s">
        <v>233</v>
      </c>
      <c r="C418" t="s">
        <v>815</v>
      </c>
      <c r="E418" t="s">
        <v>232</v>
      </c>
      <c r="H418">
        <v>332180</v>
      </c>
      <c r="I418">
        <v>330</v>
      </c>
      <c r="J418" t="s">
        <v>816</v>
      </c>
      <c r="K418" t="s">
        <v>817</v>
      </c>
      <c r="L418" t="str">
        <f>VLOOKUP(K418,'LOOKUP INTERTIES 2023-11-08'!$B$2:$G$206,6,FALSE)</f>
        <v>Bristol Bay</v>
      </c>
      <c r="M418">
        <v>3</v>
      </c>
      <c r="N418" t="s">
        <v>352</v>
      </c>
      <c r="O418" s="10" t="s">
        <v>1204</v>
      </c>
      <c r="P418" s="10">
        <v>2021</v>
      </c>
      <c r="Q418" s="10" t="s">
        <v>1461</v>
      </c>
      <c r="S418">
        <v>6.7000000000000004E-2</v>
      </c>
      <c r="AB418" t="s">
        <v>371</v>
      </c>
      <c r="AD418">
        <v>2</v>
      </c>
      <c r="AE418">
        <v>2009</v>
      </c>
      <c r="AI418" t="s">
        <v>353</v>
      </c>
      <c r="AK418" t="s">
        <v>355</v>
      </c>
      <c r="AU418" t="s">
        <v>1462</v>
      </c>
      <c r="AV418" t="s">
        <v>1604</v>
      </c>
    </row>
    <row r="419" spans="1:48" hidden="1" x14ac:dyDescent="0.25">
      <c r="A419" t="s">
        <v>818</v>
      </c>
      <c r="B419" t="s">
        <v>819</v>
      </c>
      <c r="C419" t="s">
        <v>820</v>
      </c>
      <c r="E419" t="s">
        <v>821</v>
      </c>
      <c r="H419">
        <v>332190</v>
      </c>
      <c r="I419">
        <v>570</v>
      </c>
      <c r="J419" t="s">
        <v>822</v>
      </c>
      <c r="K419" t="s">
        <v>823</v>
      </c>
      <c r="L419" t="str">
        <f>VLOOKUP(K419,'LOOKUP INTERTIES 2023-11-08'!$B$2:$G$206,6,FALSE)</f>
        <v>Lower Yukon-Kuskokwim</v>
      </c>
      <c r="N419" t="s">
        <v>502</v>
      </c>
      <c r="O419" s="10" t="s">
        <v>1304</v>
      </c>
      <c r="Q419" s="10" t="s">
        <v>191</v>
      </c>
      <c r="S419">
        <v>1.2E-2</v>
      </c>
      <c r="AB419" t="s">
        <v>364</v>
      </c>
      <c r="AE419">
        <v>2001</v>
      </c>
      <c r="AI419" t="s">
        <v>353</v>
      </c>
      <c r="AJ419">
        <v>1</v>
      </c>
      <c r="AK419" t="s">
        <v>503</v>
      </c>
      <c r="AO419">
        <v>0</v>
      </c>
    </row>
    <row r="420" spans="1:48" hidden="1" x14ac:dyDescent="0.25">
      <c r="A420" t="s">
        <v>829</v>
      </c>
      <c r="B420" t="s">
        <v>235</v>
      </c>
      <c r="C420" t="s">
        <v>830</v>
      </c>
      <c r="E420" t="s">
        <v>234</v>
      </c>
      <c r="H420">
        <v>332210</v>
      </c>
      <c r="I420">
        <v>321</v>
      </c>
      <c r="J420" t="s">
        <v>831</v>
      </c>
      <c r="K420" t="s">
        <v>832</v>
      </c>
      <c r="L420" t="str">
        <f>VLOOKUP(K420,'LOOKUP INTERTIES 2023-11-08'!$B$2:$G$206,6,FALSE)</f>
        <v>Bristol Bay</v>
      </c>
      <c r="M420">
        <v>1</v>
      </c>
      <c r="N420" t="s">
        <v>352</v>
      </c>
      <c r="O420" s="10" t="s">
        <v>1204</v>
      </c>
      <c r="P420" s="10">
        <v>2021</v>
      </c>
      <c r="Q420" s="10" t="s">
        <v>1461</v>
      </c>
      <c r="S420">
        <v>0.3</v>
      </c>
      <c r="AB420" t="s">
        <v>371</v>
      </c>
      <c r="AI420" t="s">
        <v>353</v>
      </c>
      <c r="AK420" t="s">
        <v>355</v>
      </c>
      <c r="AU420" t="s">
        <v>1467</v>
      </c>
      <c r="AV420" t="s">
        <v>1602</v>
      </c>
    </row>
    <row r="421" spans="1:48" hidden="1" x14ac:dyDescent="0.25">
      <c r="A421" t="s">
        <v>829</v>
      </c>
      <c r="B421" t="s">
        <v>235</v>
      </c>
      <c r="C421" t="s">
        <v>830</v>
      </c>
      <c r="E421" t="s">
        <v>234</v>
      </c>
      <c r="H421">
        <v>332210</v>
      </c>
      <c r="I421">
        <v>321</v>
      </c>
      <c r="J421" t="s">
        <v>831</v>
      </c>
      <c r="K421" t="s">
        <v>832</v>
      </c>
      <c r="L421" t="str">
        <f>VLOOKUP(K421,'LOOKUP INTERTIES 2023-11-08'!$B$2:$G$206,6,FALSE)</f>
        <v>Bristol Bay</v>
      </c>
      <c r="M421">
        <v>2</v>
      </c>
      <c r="N421" t="s">
        <v>352</v>
      </c>
      <c r="O421" s="10" t="s">
        <v>1204</v>
      </c>
      <c r="P421" s="10">
        <v>2021</v>
      </c>
      <c r="Q421" s="10" t="s">
        <v>1461</v>
      </c>
      <c r="S421">
        <v>0.3</v>
      </c>
      <c r="AB421" t="s">
        <v>371</v>
      </c>
      <c r="AI421" t="s">
        <v>353</v>
      </c>
      <c r="AK421" t="s">
        <v>355</v>
      </c>
      <c r="AU421" t="s">
        <v>1467</v>
      </c>
      <c r="AV421" t="s">
        <v>1603</v>
      </c>
    </row>
    <row r="422" spans="1:48" hidden="1" x14ac:dyDescent="0.25">
      <c r="A422" t="s">
        <v>613</v>
      </c>
      <c r="B422" t="s">
        <v>614</v>
      </c>
      <c r="C422" t="s">
        <v>615</v>
      </c>
      <c r="D422">
        <v>11824</v>
      </c>
      <c r="E422" t="s">
        <v>616</v>
      </c>
      <c r="F422">
        <v>58989</v>
      </c>
      <c r="I422">
        <v>18</v>
      </c>
      <c r="J422" t="s">
        <v>361</v>
      </c>
      <c r="K422" t="s">
        <v>362</v>
      </c>
      <c r="L422" t="str">
        <f>VLOOKUP(K422,'LOOKUP INTERTIES 2023-11-08'!$B$2:$G$206,6,FALSE)</f>
        <v>Railbelt</v>
      </c>
      <c r="M422" t="s">
        <v>1392</v>
      </c>
      <c r="N422" t="s">
        <v>1321</v>
      </c>
      <c r="O422" s="10" t="s">
        <v>1204</v>
      </c>
      <c r="P422" s="10">
        <v>2021</v>
      </c>
      <c r="Q422" s="10" t="s">
        <v>1458</v>
      </c>
      <c r="R422" t="s">
        <v>1205</v>
      </c>
      <c r="S422">
        <v>17.100000000000001</v>
      </c>
      <c r="U422">
        <v>0.8</v>
      </c>
      <c r="V422">
        <v>16.5</v>
      </c>
      <c r="W422">
        <v>16.5</v>
      </c>
      <c r="X422">
        <v>6.6</v>
      </c>
      <c r="Y422" t="s">
        <v>1207</v>
      </c>
      <c r="Z422" t="s">
        <v>390</v>
      </c>
      <c r="AA422" t="s">
        <v>390</v>
      </c>
      <c r="AB422" t="s">
        <v>371</v>
      </c>
      <c r="AC422" t="s">
        <v>1206</v>
      </c>
      <c r="AD422">
        <v>4</v>
      </c>
      <c r="AE422">
        <v>2015</v>
      </c>
      <c r="AF422" t="s">
        <v>390</v>
      </c>
      <c r="AG422" t="s">
        <v>390</v>
      </c>
      <c r="AH422" t="s">
        <v>1207</v>
      </c>
      <c r="AI422" t="s">
        <v>353</v>
      </c>
      <c r="AJ422">
        <v>1</v>
      </c>
      <c r="AK422" t="s">
        <v>365</v>
      </c>
      <c r="AL422" t="s">
        <v>355</v>
      </c>
      <c r="AM422" t="s">
        <v>354</v>
      </c>
      <c r="AN422" t="s">
        <v>354</v>
      </c>
      <c r="AO422" t="s">
        <v>390</v>
      </c>
      <c r="AP422" t="s">
        <v>1209</v>
      </c>
      <c r="AQ422" t="s">
        <v>1208</v>
      </c>
      <c r="AR422" t="s">
        <v>1207</v>
      </c>
      <c r="AS422" t="s">
        <v>1208</v>
      </c>
    </row>
    <row r="423" spans="1:48" hidden="1" x14ac:dyDescent="0.25">
      <c r="A423" t="s">
        <v>613</v>
      </c>
      <c r="B423" t="s">
        <v>614</v>
      </c>
      <c r="C423" t="s">
        <v>615</v>
      </c>
      <c r="D423">
        <v>11824</v>
      </c>
      <c r="E423" t="s">
        <v>616</v>
      </c>
      <c r="F423">
        <v>58989</v>
      </c>
      <c r="I423">
        <v>18</v>
      </c>
      <c r="J423" t="s">
        <v>361</v>
      </c>
      <c r="K423" t="s">
        <v>362</v>
      </c>
      <c r="L423" t="str">
        <f>VLOOKUP(K423,'LOOKUP INTERTIES 2023-11-08'!$B$2:$G$206,6,FALSE)</f>
        <v>Railbelt</v>
      </c>
      <c r="M423" t="s">
        <v>1393</v>
      </c>
      <c r="N423" t="s">
        <v>1321</v>
      </c>
      <c r="O423" s="10" t="s">
        <v>1204</v>
      </c>
      <c r="P423" s="10">
        <v>2021</v>
      </c>
      <c r="Q423" s="10" t="s">
        <v>1458</v>
      </c>
      <c r="R423" t="s">
        <v>1205</v>
      </c>
      <c r="S423">
        <v>17.100000000000001</v>
      </c>
      <c r="U423">
        <v>0.8</v>
      </c>
      <c r="V423">
        <v>16.5</v>
      </c>
      <c r="W423">
        <v>16.5</v>
      </c>
      <c r="X423">
        <v>6.6</v>
      </c>
      <c r="Y423" t="s">
        <v>1207</v>
      </c>
      <c r="Z423" t="s">
        <v>390</v>
      </c>
      <c r="AA423" t="s">
        <v>390</v>
      </c>
      <c r="AB423" t="s">
        <v>371</v>
      </c>
      <c r="AC423" t="s">
        <v>1206</v>
      </c>
      <c r="AD423">
        <v>4</v>
      </c>
      <c r="AE423">
        <v>2015</v>
      </c>
      <c r="AF423" t="s">
        <v>390</v>
      </c>
      <c r="AG423" t="s">
        <v>390</v>
      </c>
      <c r="AH423" t="s">
        <v>1207</v>
      </c>
      <c r="AI423" t="s">
        <v>353</v>
      </c>
      <c r="AJ423">
        <v>1</v>
      </c>
      <c r="AK423" t="s">
        <v>365</v>
      </c>
      <c r="AL423" t="s">
        <v>355</v>
      </c>
      <c r="AM423" t="s">
        <v>354</v>
      </c>
      <c r="AN423" t="s">
        <v>354</v>
      </c>
      <c r="AO423" t="s">
        <v>390</v>
      </c>
      <c r="AP423" t="s">
        <v>1209</v>
      </c>
      <c r="AQ423" t="s">
        <v>1208</v>
      </c>
      <c r="AR423" t="s">
        <v>1207</v>
      </c>
      <c r="AS423" t="s">
        <v>1208</v>
      </c>
    </row>
    <row r="424" spans="1:48" hidden="1" x14ac:dyDescent="0.25">
      <c r="A424" t="s">
        <v>613</v>
      </c>
      <c r="B424" t="s">
        <v>614</v>
      </c>
      <c r="C424" t="s">
        <v>615</v>
      </c>
      <c r="D424">
        <v>11824</v>
      </c>
      <c r="E424" t="s">
        <v>616</v>
      </c>
      <c r="F424">
        <v>58989</v>
      </c>
      <c r="I424">
        <v>18</v>
      </c>
      <c r="J424" t="s">
        <v>361</v>
      </c>
      <c r="K424" t="s">
        <v>362</v>
      </c>
      <c r="L424" t="str">
        <f>VLOOKUP(K424,'LOOKUP INTERTIES 2023-11-08'!$B$2:$G$206,6,FALSE)</f>
        <v>Railbelt</v>
      </c>
      <c r="M424" t="s">
        <v>1394</v>
      </c>
      <c r="N424" t="s">
        <v>1321</v>
      </c>
      <c r="O424" s="10" t="s">
        <v>1204</v>
      </c>
      <c r="P424" s="10">
        <v>2021</v>
      </c>
      <c r="Q424" s="10" t="s">
        <v>1458</v>
      </c>
      <c r="R424" t="s">
        <v>1205</v>
      </c>
      <c r="S424">
        <v>17.100000000000001</v>
      </c>
      <c r="U424">
        <v>0.8</v>
      </c>
      <c r="V424">
        <v>16.5</v>
      </c>
      <c r="W424">
        <v>16.5</v>
      </c>
      <c r="X424">
        <v>6.6</v>
      </c>
      <c r="Y424" t="s">
        <v>1207</v>
      </c>
      <c r="Z424" t="s">
        <v>390</v>
      </c>
      <c r="AA424" t="s">
        <v>390</v>
      </c>
      <c r="AB424" t="s">
        <v>371</v>
      </c>
      <c r="AC424" t="s">
        <v>1206</v>
      </c>
      <c r="AD424">
        <v>4</v>
      </c>
      <c r="AE424">
        <v>2015</v>
      </c>
      <c r="AF424" t="s">
        <v>390</v>
      </c>
      <c r="AG424" t="s">
        <v>390</v>
      </c>
      <c r="AH424" t="s">
        <v>1207</v>
      </c>
      <c r="AI424" t="s">
        <v>353</v>
      </c>
      <c r="AJ424">
        <v>1</v>
      </c>
      <c r="AK424" t="s">
        <v>365</v>
      </c>
      <c r="AL424" t="s">
        <v>355</v>
      </c>
      <c r="AM424" t="s">
        <v>354</v>
      </c>
      <c r="AN424" t="s">
        <v>354</v>
      </c>
      <c r="AO424" t="s">
        <v>390</v>
      </c>
      <c r="AP424" t="s">
        <v>1209</v>
      </c>
      <c r="AQ424" t="s">
        <v>1208</v>
      </c>
      <c r="AR424" t="s">
        <v>1207</v>
      </c>
      <c r="AS424" t="s">
        <v>1208</v>
      </c>
    </row>
    <row r="425" spans="1:48" hidden="1" x14ac:dyDescent="0.25">
      <c r="A425" t="s">
        <v>613</v>
      </c>
      <c r="B425" t="s">
        <v>614</v>
      </c>
      <c r="C425" t="s">
        <v>615</v>
      </c>
      <c r="D425">
        <v>11824</v>
      </c>
      <c r="E425" t="s">
        <v>616</v>
      </c>
      <c r="F425">
        <v>58989</v>
      </c>
      <c r="I425">
        <v>18</v>
      </c>
      <c r="J425" t="s">
        <v>361</v>
      </c>
      <c r="K425" t="s">
        <v>362</v>
      </c>
      <c r="L425" t="str">
        <f>VLOOKUP(K425,'LOOKUP INTERTIES 2023-11-08'!$B$2:$G$206,6,FALSE)</f>
        <v>Railbelt</v>
      </c>
      <c r="M425" t="s">
        <v>1395</v>
      </c>
      <c r="N425" t="s">
        <v>1321</v>
      </c>
      <c r="O425" s="10" t="s">
        <v>1204</v>
      </c>
      <c r="P425" s="10">
        <v>2021</v>
      </c>
      <c r="Q425" s="10" t="s">
        <v>1458</v>
      </c>
      <c r="R425" t="s">
        <v>1205</v>
      </c>
      <c r="S425">
        <v>17.100000000000001</v>
      </c>
      <c r="U425">
        <v>0.8</v>
      </c>
      <c r="V425">
        <v>16.5</v>
      </c>
      <c r="W425">
        <v>16.5</v>
      </c>
      <c r="X425">
        <v>6.6</v>
      </c>
      <c r="Y425" t="s">
        <v>1207</v>
      </c>
      <c r="Z425" t="s">
        <v>390</v>
      </c>
      <c r="AA425" t="s">
        <v>390</v>
      </c>
      <c r="AB425" t="s">
        <v>371</v>
      </c>
      <c r="AC425" t="s">
        <v>1206</v>
      </c>
      <c r="AD425">
        <v>4</v>
      </c>
      <c r="AE425">
        <v>2015</v>
      </c>
      <c r="AF425" t="s">
        <v>390</v>
      </c>
      <c r="AG425" t="s">
        <v>390</v>
      </c>
      <c r="AH425" t="s">
        <v>1207</v>
      </c>
      <c r="AI425" t="s">
        <v>353</v>
      </c>
      <c r="AJ425">
        <v>1</v>
      </c>
      <c r="AK425" t="s">
        <v>365</v>
      </c>
      <c r="AL425" t="s">
        <v>355</v>
      </c>
      <c r="AM425" t="s">
        <v>354</v>
      </c>
      <c r="AN425" t="s">
        <v>354</v>
      </c>
      <c r="AO425" t="s">
        <v>390</v>
      </c>
      <c r="AP425" t="s">
        <v>1209</v>
      </c>
      <c r="AQ425" t="s">
        <v>1208</v>
      </c>
      <c r="AR425" t="s">
        <v>1207</v>
      </c>
      <c r="AS425" t="s">
        <v>1208</v>
      </c>
    </row>
    <row r="426" spans="1:48" hidden="1" x14ac:dyDescent="0.25">
      <c r="A426" t="s">
        <v>613</v>
      </c>
      <c r="B426" t="s">
        <v>614</v>
      </c>
      <c r="C426" t="s">
        <v>615</v>
      </c>
      <c r="D426">
        <v>11824</v>
      </c>
      <c r="E426" t="s">
        <v>616</v>
      </c>
      <c r="F426">
        <v>58989</v>
      </c>
      <c r="I426">
        <v>18</v>
      </c>
      <c r="J426" t="s">
        <v>361</v>
      </c>
      <c r="K426" t="s">
        <v>362</v>
      </c>
      <c r="L426" t="str">
        <f>VLOOKUP(K426,'LOOKUP INTERTIES 2023-11-08'!$B$2:$G$206,6,FALSE)</f>
        <v>Railbelt</v>
      </c>
      <c r="M426" t="s">
        <v>1396</v>
      </c>
      <c r="N426" t="s">
        <v>1321</v>
      </c>
      <c r="O426" s="10" t="s">
        <v>1204</v>
      </c>
      <c r="P426" s="10">
        <v>2021</v>
      </c>
      <c r="Q426" s="10" t="s">
        <v>1458</v>
      </c>
      <c r="R426" t="s">
        <v>1205</v>
      </c>
      <c r="S426">
        <v>17.100000000000001</v>
      </c>
      <c r="U426">
        <v>0.8</v>
      </c>
      <c r="V426">
        <v>16.5</v>
      </c>
      <c r="W426">
        <v>16.5</v>
      </c>
      <c r="X426">
        <v>6.6</v>
      </c>
      <c r="Y426" t="s">
        <v>1207</v>
      </c>
      <c r="Z426" t="s">
        <v>390</v>
      </c>
      <c r="AA426" t="s">
        <v>390</v>
      </c>
      <c r="AB426" t="s">
        <v>371</v>
      </c>
      <c r="AC426" t="s">
        <v>1206</v>
      </c>
      <c r="AD426">
        <v>4</v>
      </c>
      <c r="AE426">
        <v>2015</v>
      </c>
      <c r="AF426" t="s">
        <v>390</v>
      </c>
      <c r="AG426" t="s">
        <v>390</v>
      </c>
      <c r="AH426" t="s">
        <v>1207</v>
      </c>
      <c r="AI426" t="s">
        <v>353</v>
      </c>
      <c r="AJ426">
        <v>1</v>
      </c>
      <c r="AK426" t="s">
        <v>365</v>
      </c>
      <c r="AL426" t="s">
        <v>355</v>
      </c>
      <c r="AM426" t="s">
        <v>354</v>
      </c>
      <c r="AN426" t="s">
        <v>354</v>
      </c>
      <c r="AO426" t="s">
        <v>390</v>
      </c>
      <c r="AP426" t="s">
        <v>1209</v>
      </c>
      <c r="AQ426" t="s">
        <v>1208</v>
      </c>
      <c r="AR426" t="s">
        <v>1207</v>
      </c>
      <c r="AS426" t="s">
        <v>1208</v>
      </c>
    </row>
    <row r="427" spans="1:48" hidden="1" x14ac:dyDescent="0.25">
      <c r="A427" t="s">
        <v>613</v>
      </c>
      <c r="B427" t="s">
        <v>614</v>
      </c>
      <c r="C427" t="s">
        <v>615</v>
      </c>
      <c r="D427">
        <v>11824</v>
      </c>
      <c r="E427" t="s">
        <v>616</v>
      </c>
      <c r="F427">
        <v>58989</v>
      </c>
      <c r="I427">
        <v>18</v>
      </c>
      <c r="J427" t="s">
        <v>361</v>
      </c>
      <c r="K427" t="s">
        <v>362</v>
      </c>
      <c r="L427" t="str">
        <f>VLOOKUP(K427,'LOOKUP INTERTIES 2023-11-08'!$B$2:$G$206,6,FALSE)</f>
        <v>Railbelt</v>
      </c>
      <c r="M427" t="s">
        <v>1397</v>
      </c>
      <c r="N427" t="s">
        <v>1321</v>
      </c>
      <c r="O427" s="10" t="s">
        <v>1204</v>
      </c>
      <c r="P427" s="10">
        <v>2021</v>
      </c>
      <c r="Q427" s="10" t="s">
        <v>1458</v>
      </c>
      <c r="R427" t="s">
        <v>1205</v>
      </c>
      <c r="S427">
        <v>17.100000000000001</v>
      </c>
      <c r="U427">
        <v>0.8</v>
      </c>
      <c r="V427">
        <v>16.5</v>
      </c>
      <c r="W427">
        <v>16.5</v>
      </c>
      <c r="X427">
        <v>6.6</v>
      </c>
      <c r="Y427" t="s">
        <v>1207</v>
      </c>
      <c r="Z427" t="s">
        <v>390</v>
      </c>
      <c r="AA427" t="s">
        <v>390</v>
      </c>
      <c r="AB427" t="s">
        <v>371</v>
      </c>
      <c r="AC427" t="s">
        <v>1206</v>
      </c>
      <c r="AD427">
        <v>4</v>
      </c>
      <c r="AE427">
        <v>2015</v>
      </c>
      <c r="AF427" t="s">
        <v>390</v>
      </c>
      <c r="AG427" t="s">
        <v>390</v>
      </c>
      <c r="AH427" t="s">
        <v>1207</v>
      </c>
      <c r="AI427" t="s">
        <v>353</v>
      </c>
      <c r="AJ427">
        <v>1</v>
      </c>
      <c r="AK427" t="s">
        <v>365</v>
      </c>
      <c r="AL427" t="s">
        <v>355</v>
      </c>
      <c r="AM427" t="s">
        <v>354</v>
      </c>
      <c r="AN427" t="s">
        <v>354</v>
      </c>
      <c r="AO427" t="s">
        <v>390</v>
      </c>
      <c r="AP427" t="s">
        <v>1209</v>
      </c>
      <c r="AQ427" t="s">
        <v>1208</v>
      </c>
      <c r="AR427" t="s">
        <v>1207</v>
      </c>
      <c r="AS427" t="s">
        <v>1208</v>
      </c>
    </row>
    <row r="428" spans="1:48" hidden="1" x14ac:dyDescent="0.25">
      <c r="A428" t="s">
        <v>613</v>
      </c>
      <c r="B428" t="s">
        <v>614</v>
      </c>
      <c r="C428" t="s">
        <v>615</v>
      </c>
      <c r="D428">
        <v>11824</v>
      </c>
      <c r="E428" t="s">
        <v>616</v>
      </c>
      <c r="F428">
        <v>58989</v>
      </c>
      <c r="I428">
        <v>18</v>
      </c>
      <c r="J428" t="s">
        <v>361</v>
      </c>
      <c r="K428" t="s">
        <v>362</v>
      </c>
      <c r="L428" t="str">
        <f>VLOOKUP(K428,'LOOKUP INTERTIES 2023-11-08'!$B$2:$G$206,6,FALSE)</f>
        <v>Railbelt</v>
      </c>
      <c r="M428" t="s">
        <v>1398</v>
      </c>
      <c r="N428" t="s">
        <v>1321</v>
      </c>
      <c r="O428" s="10" t="s">
        <v>1204</v>
      </c>
      <c r="P428" s="10">
        <v>2021</v>
      </c>
      <c r="Q428" s="10" t="s">
        <v>1458</v>
      </c>
      <c r="R428" t="s">
        <v>1205</v>
      </c>
      <c r="S428">
        <v>17.100000000000001</v>
      </c>
      <c r="U428">
        <v>0.8</v>
      </c>
      <c r="V428">
        <v>16.5</v>
      </c>
      <c r="W428">
        <v>16.5</v>
      </c>
      <c r="X428">
        <v>6.6</v>
      </c>
      <c r="Y428" t="s">
        <v>1207</v>
      </c>
      <c r="Z428" t="s">
        <v>390</v>
      </c>
      <c r="AA428" t="s">
        <v>390</v>
      </c>
      <c r="AB428" t="s">
        <v>371</v>
      </c>
      <c r="AC428" t="s">
        <v>1206</v>
      </c>
      <c r="AD428">
        <v>2</v>
      </c>
      <c r="AE428">
        <v>2015</v>
      </c>
      <c r="AF428" t="s">
        <v>390</v>
      </c>
      <c r="AG428" t="s">
        <v>390</v>
      </c>
      <c r="AH428" t="s">
        <v>1207</v>
      </c>
      <c r="AI428" t="s">
        <v>353</v>
      </c>
      <c r="AJ428">
        <v>1</v>
      </c>
      <c r="AK428" t="s">
        <v>365</v>
      </c>
      <c r="AL428" t="s">
        <v>355</v>
      </c>
      <c r="AM428" t="s">
        <v>354</v>
      </c>
      <c r="AN428" t="s">
        <v>354</v>
      </c>
      <c r="AO428" t="s">
        <v>390</v>
      </c>
      <c r="AP428" t="s">
        <v>1209</v>
      </c>
      <c r="AQ428" t="s">
        <v>1208</v>
      </c>
      <c r="AR428" t="s">
        <v>1207</v>
      </c>
      <c r="AS428" t="s">
        <v>1208</v>
      </c>
    </row>
    <row r="429" spans="1:48" hidden="1" x14ac:dyDescent="0.25">
      <c r="A429" t="s">
        <v>613</v>
      </c>
      <c r="B429" t="s">
        <v>614</v>
      </c>
      <c r="C429" t="s">
        <v>615</v>
      </c>
      <c r="D429">
        <v>11824</v>
      </c>
      <c r="E429" t="s">
        <v>616</v>
      </c>
      <c r="F429">
        <v>58989</v>
      </c>
      <c r="I429">
        <v>18</v>
      </c>
      <c r="J429" t="s">
        <v>361</v>
      </c>
      <c r="K429" t="s">
        <v>362</v>
      </c>
      <c r="L429" t="str">
        <f>VLOOKUP(K429,'LOOKUP INTERTIES 2023-11-08'!$B$2:$G$206,6,FALSE)</f>
        <v>Railbelt</v>
      </c>
      <c r="M429" t="s">
        <v>1399</v>
      </c>
      <c r="N429" t="s">
        <v>1321</v>
      </c>
      <c r="O429" s="10" t="s">
        <v>1204</v>
      </c>
      <c r="P429" s="10">
        <v>2021</v>
      </c>
      <c r="Q429" s="10" t="s">
        <v>1458</v>
      </c>
      <c r="R429" t="s">
        <v>1205</v>
      </c>
      <c r="S429">
        <v>17.100000000000001</v>
      </c>
      <c r="U429">
        <v>0.8</v>
      </c>
      <c r="V429">
        <v>16.5</v>
      </c>
      <c r="W429">
        <v>16.5</v>
      </c>
      <c r="X429">
        <v>6.6</v>
      </c>
      <c r="Y429" t="s">
        <v>1207</v>
      </c>
      <c r="Z429" t="s">
        <v>390</v>
      </c>
      <c r="AA429" t="s">
        <v>390</v>
      </c>
      <c r="AB429" t="s">
        <v>371</v>
      </c>
      <c r="AC429" t="s">
        <v>1206</v>
      </c>
      <c r="AD429">
        <v>2</v>
      </c>
      <c r="AE429">
        <v>2015</v>
      </c>
      <c r="AF429" t="s">
        <v>390</v>
      </c>
      <c r="AG429" t="s">
        <v>390</v>
      </c>
      <c r="AH429" t="s">
        <v>1207</v>
      </c>
      <c r="AI429" t="s">
        <v>353</v>
      </c>
      <c r="AJ429">
        <v>1</v>
      </c>
      <c r="AK429" t="s">
        <v>365</v>
      </c>
      <c r="AL429" t="s">
        <v>355</v>
      </c>
      <c r="AM429" t="s">
        <v>354</v>
      </c>
      <c r="AN429" t="s">
        <v>354</v>
      </c>
      <c r="AO429" t="s">
        <v>390</v>
      </c>
      <c r="AP429" t="s">
        <v>1209</v>
      </c>
      <c r="AQ429" t="s">
        <v>1208</v>
      </c>
      <c r="AR429" t="s">
        <v>1207</v>
      </c>
      <c r="AS429" t="s">
        <v>1208</v>
      </c>
    </row>
    <row r="430" spans="1:48" hidden="1" x14ac:dyDescent="0.25">
      <c r="A430" t="s">
        <v>613</v>
      </c>
      <c r="B430" t="s">
        <v>614</v>
      </c>
      <c r="C430" t="s">
        <v>615</v>
      </c>
      <c r="D430">
        <v>11824</v>
      </c>
      <c r="E430" t="s">
        <v>616</v>
      </c>
      <c r="F430">
        <v>58989</v>
      </c>
      <c r="I430">
        <v>18</v>
      </c>
      <c r="J430" t="s">
        <v>361</v>
      </c>
      <c r="K430" t="s">
        <v>362</v>
      </c>
      <c r="L430" t="str">
        <f>VLOOKUP(K430,'LOOKUP INTERTIES 2023-11-08'!$B$2:$G$206,6,FALSE)</f>
        <v>Railbelt</v>
      </c>
      <c r="M430" t="s">
        <v>1400</v>
      </c>
      <c r="N430" t="s">
        <v>1321</v>
      </c>
      <c r="O430" s="10" t="s">
        <v>1204</v>
      </c>
      <c r="P430" s="10">
        <v>2021</v>
      </c>
      <c r="Q430" s="10" t="s">
        <v>1458</v>
      </c>
      <c r="R430" t="s">
        <v>1205</v>
      </c>
      <c r="S430">
        <v>17.100000000000001</v>
      </c>
      <c r="U430">
        <v>0.8</v>
      </c>
      <c r="V430">
        <v>16.5</v>
      </c>
      <c r="W430">
        <v>16.5</v>
      </c>
      <c r="X430">
        <v>6.6</v>
      </c>
      <c r="Y430" t="s">
        <v>1207</v>
      </c>
      <c r="Z430" t="s">
        <v>390</v>
      </c>
      <c r="AA430" t="s">
        <v>390</v>
      </c>
      <c r="AB430" t="s">
        <v>371</v>
      </c>
      <c r="AC430" t="s">
        <v>1206</v>
      </c>
      <c r="AD430">
        <v>2</v>
      </c>
      <c r="AE430">
        <v>2015</v>
      </c>
      <c r="AF430" t="s">
        <v>390</v>
      </c>
      <c r="AG430" t="s">
        <v>390</v>
      </c>
      <c r="AH430" t="s">
        <v>1207</v>
      </c>
      <c r="AI430" t="s">
        <v>353</v>
      </c>
      <c r="AJ430">
        <v>1</v>
      </c>
      <c r="AK430" t="s">
        <v>365</v>
      </c>
      <c r="AL430" t="s">
        <v>355</v>
      </c>
      <c r="AM430" t="s">
        <v>354</v>
      </c>
      <c r="AN430" t="s">
        <v>354</v>
      </c>
      <c r="AO430" t="s">
        <v>390</v>
      </c>
      <c r="AP430" t="s">
        <v>1209</v>
      </c>
      <c r="AQ430" t="s">
        <v>1208</v>
      </c>
      <c r="AR430" t="s">
        <v>1207</v>
      </c>
      <c r="AS430" t="s">
        <v>1208</v>
      </c>
    </row>
    <row r="431" spans="1:48" hidden="1" x14ac:dyDescent="0.25">
      <c r="A431" t="s">
        <v>613</v>
      </c>
      <c r="B431" t="s">
        <v>614</v>
      </c>
      <c r="C431" t="s">
        <v>615</v>
      </c>
      <c r="D431">
        <v>11824</v>
      </c>
      <c r="E431" t="s">
        <v>616</v>
      </c>
      <c r="F431">
        <v>58989</v>
      </c>
      <c r="I431">
        <v>18</v>
      </c>
      <c r="J431" t="s">
        <v>361</v>
      </c>
      <c r="K431" t="s">
        <v>362</v>
      </c>
      <c r="L431" t="str">
        <f>VLOOKUP(K431,'LOOKUP INTERTIES 2023-11-08'!$B$2:$G$206,6,FALSE)</f>
        <v>Railbelt</v>
      </c>
      <c r="M431" t="s">
        <v>1401</v>
      </c>
      <c r="N431" t="s">
        <v>1321</v>
      </c>
      <c r="O431" s="10" t="s">
        <v>1204</v>
      </c>
      <c r="P431" s="10">
        <v>2021</v>
      </c>
      <c r="Q431" s="10" t="s">
        <v>1458</v>
      </c>
      <c r="R431" t="s">
        <v>1205</v>
      </c>
      <c r="S431">
        <v>17.100000000000001</v>
      </c>
      <c r="U431">
        <v>0.8</v>
      </c>
      <c r="V431">
        <v>16.5</v>
      </c>
      <c r="W431">
        <v>16.5</v>
      </c>
      <c r="X431">
        <v>6.6</v>
      </c>
      <c r="Y431" t="s">
        <v>1207</v>
      </c>
      <c r="Z431" t="s">
        <v>390</v>
      </c>
      <c r="AA431" t="s">
        <v>390</v>
      </c>
      <c r="AB431" t="s">
        <v>371</v>
      </c>
      <c r="AC431" t="s">
        <v>1206</v>
      </c>
      <c r="AD431">
        <v>2</v>
      </c>
      <c r="AE431">
        <v>2015</v>
      </c>
      <c r="AF431" t="s">
        <v>390</v>
      </c>
      <c r="AG431" t="s">
        <v>390</v>
      </c>
      <c r="AH431" t="s">
        <v>1207</v>
      </c>
      <c r="AI431" t="s">
        <v>353</v>
      </c>
      <c r="AJ431">
        <v>1</v>
      </c>
      <c r="AK431" t="s">
        <v>365</v>
      </c>
      <c r="AL431" t="s">
        <v>355</v>
      </c>
      <c r="AM431" t="s">
        <v>354</v>
      </c>
      <c r="AN431" t="s">
        <v>354</v>
      </c>
      <c r="AO431" t="s">
        <v>390</v>
      </c>
      <c r="AP431" t="s">
        <v>1209</v>
      </c>
      <c r="AQ431" t="s">
        <v>1208</v>
      </c>
      <c r="AR431" t="s">
        <v>1207</v>
      </c>
      <c r="AS431" t="s">
        <v>1208</v>
      </c>
    </row>
    <row r="432" spans="1:48" hidden="1" x14ac:dyDescent="0.25">
      <c r="A432" t="s">
        <v>838</v>
      </c>
      <c r="B432" t="s">
        <v>237</v>
      </c>
      <c r="C432" t="s">
        <v>839</v>
      </c>
      <c r="D432">
        <v>12119</v>
      </c>
      <c r="E432" t="s">
        <v>236</v>
      </c>
      <c r="F432">
        <v>6555</v>
      </c>
      <c r="H432">
        <v>332220</v>
      </c>
      <c r="I432">
        <v>44</v>
      </c>
      <c r="J432" t="s">
        <v>840</v>
      </c>
      <c r="K432" t="s">
        <v>841</v>
      </c>
      <c r="L432" t="str">
        <f>VLOOKUP(K432,'LOOKUP INTERTIES 2023-11-08'!$B$2:$G$206,6,FALSE)</f>
        <v>Yukon-Koyukuk/Upper Tanana</v>
      </c>
      <c r="M432" t="s">
        <v>1237</v>
      </c>
      <c r="N432" t="s">
        <v>1203</v>
      </c>
      <c r="O432" s="10" t="s">
        <v>1204</v>
      </c>
      <c r="P432" s="10">
        <v>2021</v>
      </c>
      <c r="Q432" s="10" t="s">
        <v>1458</v>
      </c>
      <c r="R432" t="s">
        <v>1205</v>
      </c>
      <c r="S432">
        <v>0.4</v>
      </c>
      <c r="U432">
        <v>0.8</v>
      </c>
      <c r="V432">
        <v>0.4</v>
      </c>
      <c r="W432">
        <v>0.4</v>
      </c>
      <c r="X432">
        <v>0.1</v>
      </c>
      <c r="Y432" t="s">
        <v>1207</v>
      </c>
      <c r="Z432" t="s">
        <v>390</v>
      </c>
      <c r="AA432" t="s">
        <v>390</v>
      </c>
      <c r="AB432" t="s">
        <v>371</v>
      </c>
      <c r="AC432" t="s">
        <v>1206</v>
      </c>
      <c r="AD432">
        <v>4</v>
      </c>
      <c r="AE432">
        <v>2021</v>
      </c>
      <c r="AF432" t="s">
        <v>390</v>
      </c>
      <c r="AG432" t="s">
        <v>390</v>
      </c>
      <c r="AH432" t="s">
        <v>1207</v>
      </c>
      <c r="AI432" t="s">
        <v>353</v>
      </c>
      <c r="AJ432">
        <v>1</v>
      </c>
      <c r="AK432" t="s">
        <v>355</v>
      </c>
      <c r="AL432" t="s">
        <v>354</v>
      </c>
      <c r="AM432" t="s">
        <v>354</v>
      </c>
      <c r="AN432" t="s">
        <v>354</v>
      </c>
      <c r="AO432">
        <v>0</v>
      </c>
      <c r="AP432" t="s">
        <v>1209</v>
      </c>
      <c r="AQ432" t="s">
        <v>1207</v>
      </c>
      <c r="AR432" t="s">
        <v>354</v>
      </c>
      <c r="AS432" t="s">
        <v>354</v>
      </c>
    </row>
    <row r="433" spans="1:48" hidden="1" x14ac:dyDescent="0.25">
      <c r="A433" t="s">
        <v>838</v>
      </c>
      <c r="B433" t="s">
        <v>237</v>
      </c>
      <c r="C433" t="s">
        <v>839</v>
      </c>
      <c r="D433">
        <v>12119</v>
      </c>
      <c r="E433" t="s">
        <v>236</v>
      </c>
      <c r="F433">
        <v>6555</v>
      </c>
      <c r="H433">
        <v>332220</v>
      </c>
      <c r="I433">
        <v>44</v>
      </c>
      <c r="J433" t="s">
        <v>840</v>
      </c>
      <c r="K433" t="s">
        <v>841</v>
      </c>
      <c r="L433" t="str">
        <f>VLOOKUP(K433,'LOOKUP INTERTIES 2023-11-08'!$B$2:$G$206,6,FALSE)</f>
        <v>Yukon-Koyukuk/Upper Tanana</v>
      </c>
      <c r="M433" t="s">
        <v>1238</v>
      </c>
      <c r="N433" t="s">
        <v>1203</v>
      </c>
      <c r="O433" s="10" t="s">
        <v>1204</v>
      </c>
      <c r="P433" s="10">
        <v>2021</v>
      </c>
      <c r="Q433" s="10" t="s">
        <v>1458</v>
      </c>
      <c r="R433" t="s">
        <v>1205</v>
      </c>
      <c r="S433">
        <v>0.4</v>
      </c>
      <c r="U433">
        <v>0.8</v>
      </c>
      <c r="V433">
        <v>0.4</v>
      </c>
      <c r="W433">
        <v>0.4</v>
      </c>
      <c r="X433">
        <v>0.1</v>
      </c>
      <c r="Y433" t="s">
        <v>1207</v>
      </c>
      <c r="Z433" t="s">
        <v>390</v>
      </c>
      <c r="AA433" t="s">
        <v>390</v>
      </c>
      <c r="AB433" t="s">
        <v>371</v>
      </c>
      <c r="AC433" t="s">
        <v>1206</v>
      </c>
      <c r="AD433">
        <v>4</v>
      </c>
      <c r="AE433">
        <v>2021</v>
      </c>
      <c r="AF433" t="s">
        <v>390</v>
      </c>
      <c r="AG433" t="s">
        <v>390</v>
      </c>
      <c r="AH433" t="s">
        <v>1207</v>
      </c>
      <c r="AI433" t="s">
        <v>353</v>
      </c>
      <c r="AJ433">
        <v>1</v>
      </c>
      <c r="AK433" t="s">
        <v>355</v>
      </c>
      <c r="AL433" t="s">
        <v>354</v>
      </c>
      <c r="AM433" t="s">
        <v>354</v>
      </c>
      <c r="AN433" t="s">
        <v>354</v>
      </c>
      <c r="AO433" t="s">
        <v>390</v>
      </c>
      <c r="AP433" t="s">
        <v>1209</v>
      </c>
      <c r="AQ433" t="s">
        <v>1207</v>
      </c>
      <c r="AR433" t="s">
        <v>354</v>
      </c>
      <c r="AS433" t="s">
        <v>354</v>
      </c>
    </row>
    <row r="434" spans="1:48" hidden="1" x14ac:dyDescent="0.25">
      <c r="A434" t="s">
        <v>838</v>
      </c>
      <c r="B434" t="s">
        <v>237</v>
      </c>
      <c r="C434" t="s">
        <v>839</v>
      </c>
      <c r="D434">
        <v>12119</v>
      </c>
      <c r="E434" t="s">
        <v>236</v>
      </c>
      <c r="F434">
        <v>6555</v>
      </c>
      <c r="H434">
        <v>332220</v>
      </c>
      <c r="I434">
        <v>44</v>
      </c>
      <c r="J434" t="s">
        <v>840</v>
      </c>
      <c r="K434" t="s">
        <v>841</v>
      </c>
      <c r="L434" t="str">
        <f>VLOOKUP(K434,'LOOKUP INTERTIES 2023-11-08'!$B$2:$G$206,6,FALSE)</f>
        <v>Yukon-Koyukuk/Upper Tanana</v>
      </c>
      <c r="M434" t="s">
        <v>1263</v>
      </c>
      <c r="N434" t="s">
        <v>1203</v>
      </c>
      <c r="O434" s="10" t="s">
        <v>1204</v>
      </c>
      <c r="P434" s="10">
        <v>2021</v>
      </c>
      <c r="Q434" s="10" t="s">
        <v>1458</v>
      </c>
      <c r="R434" t="s">
        <v>1205</v>
      </c>
      <c r="S434">
        <v>0.4</v>
      </c>
      <c r="U434">
        <v>0.8</v>
      </c>
      <c r="V434">
        <v>0.4</v>
      </c>
      <c r="W434">
        <v>0.4</v>
      </c>
      <c r="X434">
        <v>0.1</v>
      </c>
      <c r="Y434" t="s">
        <v>1207</v>
      </c>
      <c r="Z434" t="s">
        <v>390</v>
      </c>
      <c r="AA434" t="s">
        <v>390</v>
      </c>
      <c r="AB434" t="s">
        <v>371</v>
      </c>
      <c r="AC434" t="s">
        <v>1206</v>
      </c>
      <c r="AD434">
        <v>4</v>
      </c>
      <c r="AE434">
        <v>2021</v>
      </c>
      <c r="AF434" t="s">
        <v>390</v>
      </c>
      <c r="AG434" t="s">
        <v>390</v>
      </c>
      <c r="AH434" t="s">
        <v>1207</v>
      </c>
      <c r="AI434" t="s">
        <v>353</v>
      </c>
      <c r="AJ434">
        <v>1</v>
      </c>
      <c r="AK434" t="s">
        <v>355</v>
      </c>
      <c r="AL434" t="s">
        <v>354</v>
      </c>
      <c r="AM434" t="s">
        <v>354</v>
      </c>
      <c r="AN434" t="s">
        <v>354</v>
      </c>
      <c r="AO434">
        <v>0</v>
      </c>
      <c r="AP434" t="s">
        <v>1209</v>
      </c>
      <c r="AQ434" t="s">
        <v>1207</v>
      </c>
      <c r="AR434" t="s">
        <v>354</v>
      </c>
      <c r="AS434" t="s">
        <v>354</v>
      </c>
    </row>
    <row r="435" spans="1:48" hidden="1" x14ac:dyDescent="0.25">
      <c r="A435" t="s">
        <v>838</v>
      </c>
      <c r="B435" t="s">
        <v>237</v>
      </c>
      <c r="C435" t="s">
        <v>839</v>
      </c>
      <c r="D435">
        <v>12119</v>
      </c>
      <c r="E435" t="s">
        <v>236</v>
      </c>
      <c r="F435">
        <v>6555</v>
      </c>
      <c r="H435">
        <v>332220</v>
      </c>
      <c r="I435">
        <v>44</v>
      </c>
      <c r="J435" t="s">
        <v>840</v>
      </c>
      <c r="K435" t="s">
        <v>841</v>
      </c>
      <c r="L435" t="str">
        <f>VLOOKUP(K435,'LOOKUP INTERTIES 2023-11-08'!$B$2:$G$206,6,FALSE)</f>
        <v>Yukon-Koyukuk/Upper Tanana</v>
      </c>
      <c r="M435" t="s">
        <v>1252</v>
      </c>
      <c r="N435" t="s">
        <v>1203</v>
      </c>
      <c r="O435" s="10" t="s">
        <v>1204</v>
      </c>
      <c r="P435" s="10">
        <v>2021</v>
      </c>
      <c r="Q435" s="10" t="s">
        <v>1458</v>
      </c>
      <c r="R435" t="s">
        <v>1205</v>
      </c>
      <c r="S435">
        <v>0.4</v>
      </c>
      <c r="U435">
        <v>0.8</v>
      </c>
      <c r="V435">
        <v>0.4</v>
      </c>
      <c r="W435">
        <v>0.4</v>
      </c>
      <c r="X435">
        <v>0.1</v>
      </c>
      <c r="Y435" t="s">
        <v>1207</v>
      </c>
      <c r="Z435" t="s">
        <v>390</v>
      </c>
      <c r="AA435" t="s">
        <v>390</v>
      </c>
      <c r="AB435" t="s">
        <v>371</v>
      </c>
      <c r="AC435" t="s">
        <v>1206</v>
      </c>
      <c r="AD435">
        <v>4</v>
      </c>
      <c r="AE435">
        <v>2021</v>
      </c>
      <c r="AF435" t="s">
        <v>390</v>
      </c>
      <c r="AG435" t="s">
        <v>390</v>
      </c>
      <c r="AH435" t="s">
        <v>1207</v>
      </c>
      <c r="AI435" t="s">
        <v>353</v>
      </c>
      <c r="AJ435">
        <v>1</v>
      </c>
      <c r="AK435" t="s">
        <v>355</v>
      </c>
      <c r="AL435" t="s">
        <v>354</v>
      </c>
      <c r="AM435" t="s">
        <v>354</v>
      </c>
      <c r="AN435" t="s">
        <v>354</v>
      </c>
      <c r="AO435">
        <v>0</v>
      </c>
      <c r="AP435" t="s">
        <v>1209</v>
      </c>
      <c r="AQ435" t="s">
        <v>1207</v>
      </c>
      <c r="AR435" t="s">
        <v>354</v>
      </c>
      <c r="AS435" t="s">
        <v>354</v>
      </c>
    </row>
    <row r="436" spans="1:48" hidden="1" x14ac:dyDescent="0.25">
      <c r="A436" t="s">
        <v>838</v>
      </c>
      <c r="B436" t="s">
        <v>237</v>
      </c>
      <c r="C436" t="s">
        <v>839</v>
      </c>
      <c r="D436">
        <v>12119</v>
      </c>
      <c r="E436" t="s">
        <v>236</v>
      </c>
      <c r="F436">
        <v>6555</v>
      </c>
      <c r="H436">
        <v>332220</v>
      </c>
      <c r="I436">
        <v>44</v>
      </c>
      <c r="J436" t="s">
        <v>840</v>
      </c>
      <c r="K436" t="s">
        <v>841</v>
      </c>
      <c r="L436" t="str">
        <f>VLOOKUP(K436,'LOOKUP INTERTIES 2023-11-08'!$B$2:$G$206,6,FALSE)</f>
        <v>Yukon-Koyukuk/Upper Tanana</v>
      </c>
      <c r="M436" t="s">
        <v>1211</v>
      </c>
      <c r="N436" t="s">
        <v>1203</v>
      </c>
      <c r="O436" s="10" t="s">
        <v>1204</v>
      </c>
      <c r="P436" s="10">
        <v>2021</v>
      </c>
      <c r="Q436" s="10" t="s">
        <v>1458</v>
      </c>
      <c r="R436" t="s">
        <v>1205</v>
      </c>
      <c r="S436">
        <v>0.2</v>
      </c>
      <c r="U436" t="s">
        <v>390</v>
      </c>
      <c r="V436">
        <v>0.2</v>
      </c>
      <c r="W436">
        <v>0.2</v>
      </c>
      <c r="X436">
        <v>0</v>
      </c>
      <c r="Y436" t="s">
        <v>354</v>
      </c>
      <c r="Z436" t="s">
        <v>390</v>
      </c>
      <c r="AA436" t="s">
        <v>390</v>
      </c>
      <c r="AB436" t="s">
        <v>1411</v>
      </c>
      <c r="AC436" t="s">
        <v>1206</v>
      </c>
      <c r="AD436">
        <v>8</v>
      </c>
      <c r="AE436">
        <v>1979</v>
      </c>
      <c r="AF436">
        <v>10</v>
      </c>
      <c r="AG436">
        <v>2010</v>
      </c>
      <c r="AH436" t="s">
        <v>1207</v>
      </c>
      <c r="AI436" t="s">
        <v>353</v>
      </c>
      <c r="AJ436">
        <v>1</v>
      </c>
      <c r="AK436" t="s">
        <v>355</v>
      </c>
      <c r="AL436" t="s">
        <v>354</v>
      </c>
      <c r="AM436" t="s">
        <v>354</v>
      </c>
      <c r="AN436" t="s">
        <v>354</v>
      </c>
      <c r="AO436" t="s">
        <v>390</v>
      </c>
      <c r="AP436" t="s">
        <v>354</v>
      </c>
      <c r="AQ436" t="s">
        <v>1207</v>
      </c>
      <c r="AR436" t="s">
        <v>354</v>
      </c>
      <c r="AS436" t="s">
        <v>354</v>
      </c>
    </row>
    <row r="437" spans="1:48" hidden="1" x14ac:dyDescent="0.25">
      <c r="A437" t="s">
        <v>838</v>
      </c>
      <c r="B437" t="s">
        <v>237</v>
      </c>
      <c r="C437" t="s">
        <v>839</v>
      </c>
      <c r="D437">
        <v>12119</v>
      </c>
      <c r="E437" t="s">
        <v>236</v>
      </c>
      <c r="F437">
        <v>6555</v>
      </c>
      <c r="H437">
        <v>332220</v>
      </c>
      <c r="I437">
        <v>44</v>
      </c>
      <c r="J437" t="s">
        <v>840</v>
      </c>
      <c r="K437" t="s">
        <v>841</v>
      </c>
      <c r="L437" t="str">
        <f>VLOOKUP(K437,'LOOKUP INTERTIES 2023-11-08'!$B$2:$G$206,6,FALSE)</f>
        <v>Yukon-Koyukuk/Upper Tanana</v>
      </c>
      <c r="M437" t="s">
        <v>1266</v>
      </c>
      <c r="N437" t="s">
        <v>1203</v>
      </c>
      <c r="O437" s="10" t="s">
        <v>1204</v>
      </c>
      <c r="P437" s="10">
        <v>2021</v>
      </c>
      <c r="Q437" s="10" t="s">
        <v>1458</v>
      </c>
      <c r="R437" t="s">
        <v>1205</v>
      </c>
      <c r="S437">
        <v>0.5</v>
      </c>
      <c r="U437">
        <v>0.8</v>
      </c>
      <c r="V437">
        <v>0.5</v>
      </c>
      <c r="W437">
        <v>0.5</v>
      </c>
      <c r="X437">
        <v>0.1</v>
      </c>
      <c r="Y437" t="s">
        <v>1207</v>
      </c>
      <c r="Z437" t="s">
        <v>390</v>
      </c>
      <c r="AA437" t="s">
        <v>390</v>
      </c>
      <c r="AB437" t="s">
        <v>1411</v>
      </c>
      <c r="AC437" t="s">
        <v>1206</v>
      </c>
      <c r="AD437">
        <v>5</v>
      </c>
      <c r="AE437">
        <v>2011</v>
      </c>
      <c r="AF437">
        <v>4</v>
      </c>
      <c r="AG437">
        <v>2021</v>
      </c>
      <c r="AH437" t="s">
        <v>1207</v>
      </c>
      <c r="AI437" t="s">
        <v>353</v>
      </c>
      <c r="AJ437">
        <v>1</v>
      </c>
      <c r="AK437" t="s">
        <v>355</v>
      </c>
      <c r="AL437" t="s">
        <v>354</v>
      </c>
      <c r="AM437" t="s">
        <v>354</v>
      </c>
      <c r="AN437" t="s">
        <v>354</v>
      </c>
      <c r="AO437" t="s">
        <v>390</v>
      </c>
      <c r="AP437" t="s">
        <v>1209</v>
      </c>
      <c r="AQ437" t="s">
        <v>1207</v>
      </c>
      <c r="AR437" t="s">
        <v>1207</v>
      </c>
      <c r="AS437" t="s">
        <v>1207</v>
      </c>
    </row>
    <row r="438" spans="1:48" hidden="1" x14ac:dyDescent="0.25">
      <c r="A438" t="s">
        <v>838</v>
      </c>
      <c r="B438" t="s">
        <v>237</v>
      </c>
      <c r="C438" t="s">
        <v>839</v>
      </c>
      <c r="D438">
        <v>12119</v>
      </c>
      <c r="E438" t="s">
        <v>236</v>
      </c>
      <c r="F438">
        <v>6555</v>
      </c>
      <c r="H438">
        <v>332220</v>
      </c>
      <c r="I438">
        <v>44</v>
      </c>
      <c r="J438" t="s">
        <v>840</v>
      </c>
      <c r="K438" t="s">
        <v>841</v>
      </c>
      <c r="L438" t="str">
        <f>VLOOKUP(K438,'LOOKUP INTERTIES 2023-11-08'!$B$2:$G$206,6,FALSE)</f>
        <v>Yukon-Koyukuk/Upper Tanana</v>
      </c>
      <c r="M438" t="s">
        <v>1232</v>
      </c>
      <c r="N438" t="s">
        <v>1203</v>
      </c>
      <c r="O438" s="10" t="s">
        <v>1204</v>
      </c>
      <c r="P438" s="10">
        <v>2021</v>
      </c>
      <c r="Q438" s="10" t="s">
        <v>1458</v>
      </c>
      <c r="R438" t="s">
        <v>1205</v>
      </c>
      <c r="S438">
        <v>0.2</v>
      </c>
      <c r="U438" t="s">
        <v>390</v>
      </c>
      <c r="V438">
        <v>0.1</v>
      </c>
      <c r="W438">
        <v>0.2</v>
      </c>
      <c r="X438">
        <v>0</v>
      </c>
      <c r="Y438" t="s">
        <v>354</v>
      </c>
      <c r="Z438" t="s">
        <v>390</v>
      </c>
      <c r="AA438" t="s">
        <v>390</v>
      </c>
      <c r="AB438" t="s">
        <v>1411</v>
      </c>
      <c r="AC438" t="s">
        <v>1206</v>
      </c>
      <c r="AD438">
        <v>8</v>
      </c>
      <c r="AE438">
        <v>1979</v>
      </c>
      <c r="AF438">
        <v>10</v>
      </c>
      <c r="AG438">
        <v>2010</v>
      </c>
      <c r="AH438" t="s">
        <v>1207</v>
      </c>
      <c r="AI438" t="s">
        <v>353</v>
      </c>
      <c r="AJ438">
        <v>1</v>
      </c>
      <c r="AK438" t="s">
        <v>355</v>
      </c>
      <c r="AL438" t="s">
        <v>354</v>
      </c>
      <c r="AM438" t="s">
        <v>354</v>
      </c>
      <c r="AN438" t="s">
        <v>354</v>
      </c>
      <c r="AO438" t="s">
        <v>390</v>
      </c>
      <c r="AP438" t="s">
        <v>354</v>
      </c>
      <c r="AQ438" t="s">
        <v>1207</v>
      </c>
      <c r="AR438" t="s">
        <v>354</v>
      </c>
      <c r="AS438" t="s">
        <v>354</v>
      </c>
    </row>
    <row r="439" spans="1:48" hidden="1" x14ac:dyDescent="0.25">
      <c r="A439" t="s">
        <v>838</v>
      </c>
      <c r="B439" t="s">
        <v>237</v>
      </c>
      <c r="C439" t="s">
        <v>839</v>
      </c>
      <c r="D439">
        <v>12119</v>
      </c>
      <c r="E439" t="s">
        <v>236</v>
      </c>
      <c r="F439">
        <v>6555</v>
      </c>
      <c r="H439">
        <v>332220</v>
      </c>
      <c r="I439">
        <v>44</v>
      </c>
      <c r="J439" t="s">
        <v>840</v>
      </c>
      <c r="K439" t="s">
        <v>841</v>
      </c>
      <c r="L439" t="str">
        <f>VLOOKUP(K439,'LOOKUP INTERTIES 2023-11-08'!$B$2:$G$206,6,FALSE)</f>
        <v>Yukon-Koyukuk/Upper Tanana</v>
      </c>
      <c r="M439" t="s">
        <v>1267</v>
      </c>
      <c r="N439" t="s">
        <v>1203</v>
      </c>
      <c r="O439" s="10" t="s">
        <v>1204</v>
      </c>
      <c r="P439" s="10">
        <v>2021</v>
      </c>
      <c r="Q439" s="10" t="s">
        <v>1458</v>
      </c>
      <c r="R439" t="s">
        <v>1205</v>
      </c>
      <c r="S439">
        <v>0.5</v>
      </c>
      <c r="U439">
        <v>0.8</v>
      </c>
      <c r="V439">
        <v>0.5</v>
      </c>
      <c r="W439">
        <v>0.5</v>
      </c>
      <c r="X439">
        <v>0.1</v>
      </c>
      <c r="Y439" t="s">
        <v>1207</v>
      </c>
      <c r="Z439" t="s">
        <v>390</v>
      </c>
      <c r="AA439" t="s">
        <v>390</v>
      </c>
      <c r="AB439" t="s">
        <v>1411</v>
      </c>
      <c r="AC439" t="s">
        <v>1206</v>
      </c>
      <c r="AD439">
        <v>2</v>
      </c>
      <c r="AE439">
        <v>2011</v>
      </c>
      <c r="AF439">
        <v>4</v>
      </c>
      <c r="AG439">
        <v>2021</v>
      </c>
      <c r="AH439" t="s">
        <v>1207</v>
      </c>
      <c r="AI439" t="s">
        <v>353</v>
      </c>
      <c r="AJ439">
        <v>1</v>
      </c>
      <c r="AK439" t="s">
        <v>355</v>
      </c>
      <c r="AL439" t="s">
        <v>354</v>
      </c>
      <c r="AM439" t="s">
        <v>354</v>
      </c>
      <c r="AN439" t="s">
        <v>354</v>
      </c>
      <c r="AO439" t="s">
        <v>390</v>
      </c>
      <c r="AP439" t="s">
        <v>1209</v>
      </c>
      <c r="AQ439" t="s">
        <v>1207</v>
      </c>
      <c r="AR439" t="s">
        <v>1207</v>
      </c>
      <c r="AS439" t="s">
        <v>1207</v>
      </c>
    </row>
    <row r="440" spans="1:48" hidden="1" x14ac:dyDescent="0.25">
      <c r="A440" t="s">
        <v>838</v>
      </c>
      <c r="B440" t="s">
        <v>237</v>
      </c>
      <c r="C440" t="s">
        <v>839</v>
      </c>
      <c r="D440">
        <v>12119</v>
      </c>
      <c r="E440" t="s">
        <v>236</v>
      </c>
      <c r="F440">
        <v>6555</v>
      </c>
      <c r="H440">
        <v>332220</v>
      </c>
      <c r="I440">
        <v>44</v>
      </c>
      <c r="J440" t="s">
        <v>840</v>
      </c>
      <c r="K440" t="s">
        <v>841</v>
      </c>
      <c r="L440" t="str">
        <f>VLOOKUP(K440,'LOOKUP INTERTIES 2023-11-08'!$B$2:$G$206,6,FALSE)</f>
        <v>Yukon-Koyukuk/Upper Tanana</v>
      </c>
      <c r="M440" t="s">
        <v>1212</v>
      </c>
      <c r="N440" t="s">
        <v>1203</v>
      </c>
      <c r="O440" s="10" t="s">
        <v>1204</v>
      </c>
      <c r="P440" s="10">
        <v>2021</v>
      </c>
      <c r="Q440" s="10" t="s">
        <v>1458</v>
      </c>
      <c r="R440" t="s">
        <v>1205</v>
      </c>
      <c r="S440">
        <v>0.6</v>
      </c>
      <c r="U440" t="s">
        <v>390</v>
      </c>
      <c r="V440">
        <v>0.6</v>
      </c>
      <c r="W440">
        <v>0.6</v>
      </c>
      <c r="X440">
        <v>0</v>
      </c>
      <c r="Y440" t="s">
        <v>354</v>
      </c>
      <c r="Z440" t="s">
        <v>390</v>
      </c>
      <c r="AA440" t="s">
        <v>390</v>
      </c>
      <c r="AB440" t="s">
        <v>1411</v>
      </c>
      <c r="AC440" t="s">
        <v>1206</v>
      </c>
      <c r="AD440">
        <v>8</v>
      </c>
      <c r="AE440">
        <v>1979</v>
      </c>
      <c r="AF440">
        <v>10</v>
      </c>
      <c r="AG440">
        <v>2010</v>
      </c>
      <c r="AH440" t="s">
        <v>1207</v>
      </c>
      <c r="AI440" t="s">
        <v>353</v>
      </c>
      <c r="AJ440">
        <v>1</v>
      </c>
      <c r="AK440" t="s">
        <v>355</v>
      </c>
      <c r="AL440" t="s">
        <v>354</v>
      </c>
      <c r="AM440" t="s">
        <v>354</v>
      </c>
      <c r="AN440" t="s">
        <v>354</v>
      </c>
      <c r="AO440" t="s">
        <v>390</v>
      </c>
      <c r="AP440" t="s">
        <v>354</v>
      </c>
      <c r="AQ440" t="s">
        <v>354</v>
      </c>
      <c r="AR440" t="s">
        <v>354</v>
      </c>
      <c r="AS440" t="s">
        <v>354</v>
      </c>
    </row>
    <row r="441" spans="1:48" hidden="1" x14ac:dyDescent="0.25">
      <c r="A441" t="s">
        <v>838</v>
      </c>
      <c r="B441" t="s">
        <v>237</v>
      </c>
      <c r="C441" t="s">
        <v>839</v>
      </c>
      <c r="D441">
        <v>12119</v>
      </c>
      <c r="E441" t="s">
        <v>236</v>
      </c>
      <c r="F441">
        <v>6555</v>
      </c>
      <c r="H441">
        <v>332220</v>
      </c>
      <c r="I441">
        <v>44</v>
      </c>
      <c r="J441" t="s">
        <v>840</v>
      </c>
      <c r="K441" t="s">
        <v>841</v>
      </c>
      <c r="L441" t="str">
        <f>VLOOKUP(K441,'LOOKUP INTERTIES 2023-11-08'!$B$2:$G$206,6,FALSE)</f>
        <v>Yukon-Koyukuk/Upper Tanana</v>
      </c>
      <c r="M441" t="s">
        <v>1217</v>
      </c>
      <c r="N441" t="s">
        <v>1203</v>
      </c>
      <c r="O441" s="10" t="s">
        <v>1204</v>
      </c>
      <c r="P441" s="10">
        <v>2021</v>
      </c>
      <c r="Q441" s="10" t="s">
        <v>1458</v>
      </c>
      <c r="R441" t="s">
        <v>1205</v>
      </c>
      <c r="S441">
        <v>0.6</v>
      </c>
      <c r="U441">
        <v>0.8</v>
      </c>
      <c r="V441">
        <v>0.6</v>
      </c>
      <c r="W441">
        <v>0.6</v>
      </c>
      <c r="X441">
        <v>0.1</v>
      </c>
      <c r="Y441" t="s">
        <v>1207</v>
      </c>
      <c r="Z441" t="s">
        <v>390</v>
      </c>
      <c r="AA441" t="s">
        <v>390</v>
      </c>
      <c r="AB441" t="s">
        <v>1411</v>
      </c>
      <c r="AC441" t="s">
        <v>1206</v>
      </c>
      <c r="AD441">
        <v>12</v>
      </c>
      <c r="AE441">
        <v>1988</v>
      </c>
      <c r="AF441">
        <v>4</v>
      </c>
      <c r="AG441">
        <v>2021</v>
      </c>
      <c r="AH441" t="s">
        <v>1207</v>
      </c>
      <c r="AI441" t="s">
        <v>353</v>
      </c>
      <c r="AJ441">
        <v>1</v>
      </c>
      <c r="AK441" t="s">
        <v>355</v>
      </c>
      <c r="AL441" t="s">
        <v>354</v>
      </c>
      <c r="AM441" t="s">
        <v>354</v>
      </c>
      <c r="AN441" t="s">
        <v>354</v>
      </c>
      <c r="AO441" t="s">
        <v>390</v>
      </c>
      <c r="AP441" t="s">
        <v>1209</v>
      </c>
      <c r="AQ441" t="s">
        <v>1207</v>
      </c>
      <c r="AR441" t="s">
        <v>1207</v>
      </c>
      <c r="AS441" t="s">
        <v>1207</v>
      </c>
    </row>
    <row r="442" spans="1:48" hidden="1" x14ac:dyDescent="0.25">
      <c r="A442" t="s">
        <v>838</v>
      </c>
      <c r="B442" t="s">
        <v>237</v>
      </c>
      <c r="C442" t="s">
        <v>839</v>
      </c>
      <c r="D442">
        <v>12119</v>
      </c>
      <c r="E442" t="s">
        <v>236</v>
      </c>
      <c r="F442">
        <v>6555</v>
      </c>
      <c r="H442">
        <v>332220</v>
      </c>
      <c r="I442">
        <v>44</v>
      </c>
      <c r="J442" t="s">
        <v>840</v>
      </c>
      <c r="K442" t="s">
        <v>841</v>
      </c>
      <c r="L442" t="str">
        <f>VLOOKUP(K442,'LOOKUP INTERTIES 2023-11-08'!$B$2:$G$206,6,FALSE)</f>
        <v>Yukon-Koyukuk/Upper Tanana</v>
      </c>
      <c r="M442" t="s">
        <v>1225</v>
      </c>
      <c r="N442" t="s">
        <v>1203</v>
      </c>
      <c r="O442" s="10" t="s">
        <v>1204</v>
      </c>
      <c r="P442" s="10">
        <v>2021</v>
      </c>
      <c r="Q442" s="10" t="s">
        <v>1458</v>
      </c>
      <c r="R442" t="s">
        <v>1205</v>
      </c>
      <c r="S442">
        <v>0.6</v>
      </c>
      <c r="U442">
        <v>0.8</v>
      </c>
      <c r="V442">
        <v>0.6</v>
      </c>
      <c r="W442">
        <v>0.6</v>
      </c>
      <c r="X442">
        <v>0.1</v>
      </c>
      <c r="Y442" t="s">
        <v>1207</v>
      </c>
      <c r="Z442" t="s">
        <v>390</v>
      </c>
      <c r="AA442" t="s">
        <v>390</v>
      </c>
      <c r="AB442" t="s">
        <v>1411</v>
      </c>
      <c r="AC442" t="s">
        <v>1206</v>
      </c>
      <c r="AD442">
        <v>4</v>
      </c>
      <c r="AE442">
        <v>1993</v>
      </c>
      <c r="AF442">
        <v>4</v>
      </c>
      <c r="AG442">
        <v>2021</v>
      </c>
      <c r="AH442" t="s">
        <v>1207</v>
      </c>
      <c r="AI442" t="s">
        <v>353</v>
      </c>
      <c r="AJ442">
        <v>1</v>
      </c>
      <c r="AK442" t="s">
        <v>355</v>
      </c>
      <c r="AL442" t="s">
        <v>354</v>
      </c>
      <c r="AM442" t="s">
        <v>354</v>
      </c>
      <c r="AN442" t="s">
        <v>354</v>
      </c>
      <c r="AO442" t="s">
        <v>390</v>
      </c>
      <c r="AP442" t="s">
        <v>1209</v>
      </c>
      <c r="AQ442" t="s">
        <v>1207</v>
      </c>
      <c r="AR442" t="s">
        <v>1207</v>
      </c>
      <c r="AS442" t="s">
        <v>1207</v>
      </c>
    </row>
    <row r="443" spans="1:48" hidden="1" x14ac:dyDescent="0.25">
      <c r="A443" t="s">
        <v>507</v>
      </c>
      <c r="B443" t="s">
        <v>239</v>
      </c>
      <c r="C443" t="s">
        <v>508</v>
      </c>
      <c r="D443">
        <v>12385</v>
      </c>
      <c r="E443" t="s">
        <v>238</v>
      </c>
      <c r="F443">
        <v>7112</v>
      </c>
      <c r="J443" t="s">
        <v>509</v>
      </c>
      <c r="K443" t="s">
        <v>510</v>
      </c>
      <c r="L443" t="str">
        <f>VLOOKUP(K443,'LOOKUP INTERTIES 2023-11-08'!$B$2:$G$206,6,FALSE)</f>
        <v>Southeast</v>
      </c>
      <c r="N443" t="s">
        <v>456</v>
      </c>
      <c r="O443" s="10" t="s">
        <v>1301</v>
      </c>
      <c r="Q443" s="10" t="s">
        <v>191</v>
      </c>
      <c r="S443">
        <v>1</v>
      </c>
      <c r="AA443">
        <v>2009</v>
      </c>
      <c r="AB443" t="s">
        <v>371</v>
      </c>
      <c r="AE443">
        <v>1996</v>
      </c>
      <c r="AI443" t="s">
        <v>353</v>
      </c>
      <c r="AJ443">
        <v>1</v>
      </c>
      <c r="AK443" t="s">
        <v>457</v>
      </c>
      <c r="AO443">
        <v>0</v>
      </c>
    </row>
    <row r="444" spans="1:48" hidden="1" x14ac:dyDescent="0.25">
      <c r="A444" t="s">
        <v>507</v>
      </c>
      <c r="B444" t="s">
        <v>239</v>
      </c>
      <c r="C444" t="s">
        <v>508</v>
      </c>
      <c r="D444">
        <v>12385</v>
      </c>
      <c r="E444" t="s">
        <v>238</v>
      </c>
      <c r="F444">
        <v>7112</v>
      </c>
      <c r="J444" t="s">
        <v>509</v>
      </c>
      <c r="K444" t="s">
        <v>510</v>
      </c>
      <c r="L444" t="str">
        <f>VLOOKUP(K444,'LOOKUP INTERTIES 2023-11-08'!$B$2:$G$206,6,FALSE)</f>
        <v>Southeast</v>
      </c>
      <c r="M444" t="s">
        <v>1259</v>
      </c>
      <c r="N444" t="s">
        <v>1203</v>
      </c>
      <c r="O444" s="10" t="s">
        <v>1204</v>
      </c>
      <c r="P444" s="10">
        <v>2021</v>
      </c>
      <c r="Q444" s="10" t="s">
        <v>1458</v>
      </c>
      <c r="R444" t="s">
        <v>1205</v>
      </c>
      <c r="S444">
        <v>3.3</v>
      </c>
      <c r="U444">
        <v>0.8</v>
      </c>
      <c r="V444">
        <v>3.3</v>
      </c>
      <c r="W444">
        <v>3.3</v>
      </c>
      <c r="X444">
        <v>0.2</v>
      </c>
      <c r="Y444" t="s">
        <v>1207</v>
      </c>
      <c r="Z444" t="s">
        <v>390</v>
      </c>
      <c r="AA444" t="s">
        <v>390</v>
      </c>
      <c r="AB444" t="s">
        <v>371</v>
      </c>
      <c r="AC444" t="s">
        <v>1206</v>
      </c>
      <c r="AD444">
        <v>4</v>
      </c>
      <c r="AE444">
        <v>1987</v>
      </c>
      <c r="AF444" t="s">
        <v>390</v>
      </c>
      <c r="AG444" t="s">
        <v>390</v>
      </c>
      <c r="AH444" t="s">
        <v>1207</v>
      </c>
      <c r="AI444" t="s">
        <v>353</v>
      </c>
      <c r="AJ444">
        <v>1</v>
      </c>
      <c r="AK444" t="s">
        <v>355</v>
      </c>
      <c r="AL444" t="s">
        <v>354</v>
      </c>
      <c r="AM444" t="s">
        <v>354</v>
      </c>
      <c r="AN444" t="s">
        <v>354</v>
      </c>
      <c r="AO444" t="s">
        <v>390</v>
      </c>
      <c r="AP444" t="s">
        <v>1209</v>
      </c>
      <c r="AQ444" t="s">
        <v>1207</v>
      </c>
      <c r="AR444" t="s">
        <v>1207</v>
      </c>
      <c r="AS444" t="s">
        <v>1207</v>
      </c>
    </row>
    <row r="445" spans="1:48" hidden="1" x14ac:dyDescent="0.25">
      <c r="A445" t="s">
        <v>507</v>
      </c>
      <c r="B445" t="s">
        <v>239</v>
      </c>
      <c r="C445" t="s">
        <v>508</v>
      </c>
      <c r="D445">
        <v>12385</v>
      </c>
      <c r="E445" t="s">
        <v>238</v>
      </c>
      <c r="F445">
        <v>7112</v>
      </c>
      <c r="J445" t="s">
        <v>509</v>
      </c>
      <c r="K445" t="s">
        <v>510</v>
      </c>
      <c r="L445" t="str">
        <f>VLOOKUP(K445,'LOOKUP INTERTIES 2023-11-08'!$B$2:$G$206,6,FALSE)</f>
        <v>Southeast</v>
      </c>
      <c r="M445" t="s">
        <v>1260</v>
      </c>
      <c r="N445" t="s">
        <v>1203</v>
      </c>
      <c r="O445" s="10" t="s">
        <v>1204</v>
      </c>
      <c r="P445" s="10">
        <v>2021</v>
      </c>
      <c r="Q445" s="10" t="s">
        <v>1458</v>
      </c>
      <c r="R445" t="s">
        <v>1205</v>
      </c>
      <c r="S445">
        <v>1.8</v>
      </c>
      <c r="U445">
        <v>0.8</v>
      </c>
      <c r="V445">
        <v>1.8</v>
      </c>
      <c r="W445">
        <v>1.8</v>
      </c>
      <c r="X445">
        <v>0.2</v>
      </c>
      <c r="Y445" t="s">
        <v>1207</v>
      </c>
      <c r="Z445" t="s">
        <v>390</v>
      </c>
      <c r="AA445" t="s">
        <v>390</v>
      </c>
      <c r="AB445" t="s">
        <v>1411</v>
      </c>
      <c r="AC445" t="s">
        <v>1206</v>
      </c>
      <c r="AD445">
        <v>1</v>
      </c>
      <c r="AE445">
        <v>2017</v>
      </c>
      <c r="AF445">
        <v>9</v>
      </c>
      <c r="AG445">
        <v>2018</v>
      </c>
      <c r="AH445" t="s">
        <v>1207</v>
      </c>
      <c r="AI445" t="s">
        <v>353</v>
      </c>
      <c r="AJ445">
        <v>1</v>
      </c>
      <c r="AK445" t="s">
        <v>355</v>
      </c>
      <c r="AL445" t="s">
        <v>354</v>
      </c>
      <c r="AM445" t="s">
        <v>354</v>
      </c>
      <c r="AN445" t="s">
        <v>354</v>
      </c>
      <c r="AO445" t="s">
        <v>390</v>
      </c>
      <c r="AP445" t="s">
        <v>1209</v>
      </c>
      <c r="AQ445" t="s">
        <v>1207</v>
      </c>
      <c r="AR445" t="s">
        <v>1207</v>
      </c>
      <c r="AS445" t="s">
        <v>1207</v>
      </c>
    </row>
    <row r="446" spans="1:48" hidden="1" x14ac:dyDescent="0.25">
      <c r="A446" t="s">
        <v>367</v>
      </c>
      <c r="B446" t="s">
        <v>11</v>
      </c>
      <c r="C446" t="s">
        <v>368</v>
      </c>
      <c r="E446" t="s">
        <v>10</v>
      </c>
      <c r="H446">
        <v>331010</v>
      </c>
      <c r="I446">
        <v>449</v>
      </c>
      <c r="J446" t="s">
        <v>369</v>
      </c>
      <c r="K446" t="s">
        <v>370</v>
      </c>
      <c r="L446" t="str">
        <f>VLOOKUP(K446,'LOOKUP INTERTIES 2023-11-08'!$B$2:$G$206,6,FALSE)</f>
        <v>Kodiak</v>
      </c>
      <c r="M446">
        <v>1</v>
      </c>
      <c r="N446" t="s">
        <v>352</v>
      </c>
      <c r="O446" s="10" t="s">
        <v>1204</v>
      </c>
      <c r="P446" s="10">
        <v>2021</v>
      </c>
      <c r="Q446" s="10" t="s">
        <v>1461</v>
      </c>
      <c r="S446">
        <v>0.125</v>
      </c>
      <c r="AB446" t="s">
        <v>371</v>
      </c>
      <c r="AD446">
        <v>10</v>
      </c>
      <c r="AE446">
        <v>2020</v>
      </c>
      <c r="AI446" t="s">
        <v>353</v>
      </c>
      <c r="AK446" t="s">
        <v>355</v>
      </c>
      <c r="AU446" t="s">
        <v>1462</v>
      </c>
      <c r="AV446" t="s">
        <v>1582</v>
      </c>
    </row>
    <row r="447" spans="1:48" hidden="1" x14ac:dyDescent="0.25">
      <c r="A447" t="s">
        <v>367</v>
      </c>
      <c r="B447" t="s">
        <v>11</v>
      </c>
      <c r="C447" t="s">
        <v>368</v>
      </c>
      <c r="E447" t="s">
        <v>10</v>
      </c>
      <c r="H447">
        <v>331010</v>
      </c>
      <c r="I447">
        <v>449</v>
      </c>
      <c r="J447" t="s">
        <v>369</v>
      </c>
      <c r="K447" t="s">
        <v>370</v>
      </c>
      <c r="L447" t="str">
        <f>VLOOKUP(K447,'LOOKUP INTERTIES 2023-11-08'!$B$2:$G$206,6,FALSE)</f>
        <v>Kodiak</v>
      </c>
      <c r="M447">
        <v>2</v>
      </c>
      <c r="N447" t="s">
        <v>352</v>
      </c>
      <c r="O447" s="10" t="s">
        <v>1204</v>
      </c>
      <c r="P447" s="10">
        <v>2021</v>
      </c>
      <c r="Q447" s="10" t="s">
        <v>1461</v>
      </c>
      <c r="S447">
        <v>0.125</v>
      </c>
      <c r="AB447" t="s">
        <v>371</v>
      </c>
      <c r="AD447">
        <v>10</v>
      </c>
      <c r="AE447">
        <v>2020</v>
      </c>
      <c r="AI447" t="s">
        <v>353</v>
      </c>
      <c r="AK447" t="s">
        <v>355</v>
      </c>
      <c r="AU447" t="s">
        <v>1462</v>
      </c>
      <c r="AV447" t="s">
        <v>1582</v>
      </c>
    </row>
    <row r="448" spans="1:48" hidden="1" x14ac:dyDescent="0.25">
      <c r="A448" t="s">
        <v>367</v>
      </c>
      <c r="B448" t="s">
        <v>11</v>
      </c>
      <c r="C448" t="s">
        <v>368</v>
      </c>
      <c r="E448" t="s">
        <v>10</v>
      </c>
      <c r="H448">
        <v>331010</v>
      </c>
      <c r="I448">
        <v>449</v>
      </c>
      <c r="J448" t="s">
        <v>369</v>
      </c>
      <c r="K448" t="s">
        <v>370</v>
      </c>
      <c r="L448" t="str">
        <f>VLOOKUP(K448,'LOOKUP INTERTIES 2023-11-08'!$B$2:$G$206,6,FALSE)</f>
        <v>Kodiak</v>
      </c>
      <c r="M448">
        <v>3</v>
      </c>
      <c r="N448" t="s">
        <v>352</v>
      </c>
      <c r="O448" s="10" t="s">
        <v>1204</v>
      </c>
      <c r="P448" s="10">
        <v>2021</v>
      </c>
      <c r="Q448" s="10" t="s">
        <v>1461</v>
      </c>
      <c r="S448">
        <v>0.09</v>
      </c>
      <c r="AB448" t="s">
        <v>371</v>
      </c>
      <c r="AD448">
        <v>10</v>
      </c>
      <c r="AE448">
        <v>2020</v>
      </c>
      <c r="AI448" t="s">
        <v>353</v>
      </c>
      <c r="AK448" t="s">
        <v>355</v>
      </c>
      <c r="AU448" t="s">
        <v>1462</v>
      </c>
      <c r="AV448" t="s">
        <v>1463</v>
      </c>
    </row>
    <row r="449" spans="1:48" hidden="1" x14ac:dyDescent="0.25">
      <c r="A449" t="s">
        <v>575</v>
      </c>
      <c r="B449" t="s">
        <v>32</v>
      </c>
      <c r="C449" t="s">
        <v>394</v>
      </c>
      <c r="D449">
        <v>219</v>
      </c>
      <c r="E449" t="s">
        <v>29</v>
      </c>
      <c r="F449">
        <v>421</v>
      </c>
      <c r="H449">
        <v>331090</v>
      </c>
      <c r="I449">
        <v>2</v>
      </c>
      <c r="J449" t="s">
        <v>483</v>
      </c>
      <c r="K449" t="s">
        <v>484</v>
      </c>
      <c r="L449" t="str">
        <f>VLOOKUP(K449,'LOOKUP INTERTIES 2023-11-08'!$B$2:$G$206,6,FALSE)</f>
        <v>Southeast</v>
      </c>
      <c r="M449" t="s">
        <v>1266</v>
      </c>
      <c r="N449" t="s">
        <v>1203</v>
      </c>
      <c r="O449" s="10" t="s">
        <v>1204</v>
      </c>
      <c r="P449" s="10">
        <v>2021</v>
      </c>
      <c r="Q449" s="10" t="s">
        <v>1458</v>
      </c>
      <c r="R449" t="s">
        <v>1205</v>
      </c>
      <c r="S449">
        <v>1.6</v>
      </c>
      <c r="U449">
        <v>0.8</v>
      </c>
      <c r="V449">
        <v>1.6</v>
      </c>
      <c r="W449">
        <v>1.6</v>
      </c>
      <c r="X449">
        <v>0.6</v>
      </c>
      <c r="Y449" t="s">
        <v>1207</v>
      </c>
      <c r="Z449" t="s">
        <v>390</v>
      </c>
      <c r="AA449" t="s">
        <v>390</v>
      </c>
      <c r="AB449" t="s">
        <v>1411</v>
      </c>
      <c r="AC449" t="s">
        <v>1206</v>
      </c>
      <c r="AD449">
        <v>8</v>
      </c>
      <c r="AE449">
        <v>1991</v>
      </c>
      <c r="AF449">
        <v>7</v>
      </c>
      <c r="AG449">
        <v>2015</v>
      </c>
      <c r="AH449" t="s">
        <v>1207</v>
      </c>
      <c r="AI449" t="s">
        <v>353</v>
      </c>
      <c r="AJ449">
        <v>1</v>
      </c>
      <c r="AK449" t="s">
        <v>355</v>
      </c>
      <c r="AL449" t="s">
        <v>354</v>
      </c>
      <c r="AM449" t="s">
        <v>354</v>
      </c>
      <c r="AN449" t="s">
        <v>354</v>
      </c>
      <c r="AO449" t="s">
        <v>390</v>
      </c>
      <c r="AP449" t="s">
        <v>1209</v>
      </c>
      <c r="AQ449" t="s">
        <v>1207</v>
      </c>
      <c r="AR449" t="s">
        <v>354</v>
      </c>
      <c r="AS449" t="s">
        <v>354</v>
      </c>
    </row>
    <row r="450" spans="1:48" hidden="1" x14ac:dyDescent="0.25">
      <c r="A450" t="s">
        <v>575</v>
      </c>
      <c r="B450" t="s">
        <v>32</v>
      </c>
      <c r="C450" t="s">
        <v>394</v>
      </c>
      <c r="D450">
        <v>219</v>
      </c>
      <c r="E450" t="s">
        <v>29</v>
      </c>
      <c r="F450">
        <v>421</v>
      </c>
      <c r="H450">
        <v>331090</v>
      </c>
      <c r="I450">
        <v>2</v>
      </c>
      <c r="J450" t="s">
        <v>483</v>
      </c>
      <c r="K450" t="s">
        <v>484</v>
      </c>
      <c r="L450" t="str">
        <f>VLOOKUP(K450,'LOOKUP INTERTIES 2023-11-08'!$B$2:$G$206,6,FALSE)</f>
        <v>Southeast</v>
      </c>
      <c r="M450">
        <v>1</v>
      </c>
      <c r="N450" t="s">
        <v>352</v>
      </c>
      <c r="O450" s="10" t="s">
        <v>1204</v>
      </c>
      <c r="P450" s="10">
        <v>2021</v>
      </c>
      <c r="Q450" s="10" t="s">
        <v>1461</v>
      </c>
      <c r="S450">
        <v>1.2849999999999999</v>
      </c>
      <c r="AB450" t="s">
        <v>371</v>
      </c>
      <c r="AI450" t="s">
        <v>353</v>
      </c>
      <c r="AK450" t="s">
        <v>355</v>
      </c>
      <c r="AU450" t="s">
        <v>1467</v>
      </c>
      <c r="AV450" t="s">
        <v>1474</v>
      </c>
    </row>
    <row r="451" spans="1:48" hidden="1" x14ac:dyDescent="0.25">
      <c r="A451" t="s">
        <v>575</v>
      </c>
      <c r="B451" t="s">
        <v>32</v>
      </c>
      <c r="C451" t="s">
        <v>394</v>
      </c>
      <c r="D451">
        <v>219</v>
      </c>
      <c r="E451" t="s">
        <v>29</v>
      </c>
      <c r="F451">
        <v>421</v>
      </c>
      <c r="H451">
        <v>331090</v>
      </c>
      <c r="I451">
        <v>2</v>
      </c>
      <c r="J451" t="s">
        <v>483</v>
      </c>
      <c r="K451" t="s">
        <v>484</v>
      </c>
      <c r="L451" t="str">
        <f>VLOOKUP(K451,'LOOKUP INTERTIES 2023-11-08'!$B$2:$G$206,6,FALSE)</f>
        <v>Southeast</v>
      </c>
      <c r="M451">
        <v>1</v>
      </c>
      <c r="N451" t="s">
        <v>352</v>
      </c>
      <c r="O451" s="10" t="s">
        <v>1204</v>
      </c>
      <c r="P451" s="10">
        <v>2021</v>
      </c>
      <c r="Q451" s="10" t="s">
        <v>1461</v>
      </c>
      <c r="S451">
        <v>1.2849999999999999</v>
      </c>
      <c r="AB451" t="s">
        <v>371</v>
      </c>
      <c r="AI451" t="s">
        <v>353</v>
      </c>
      <c r="AK451" t="s">
        <v>355</v>
      </c>
      <c r="AU451" t="s">
        <v>1467</v>
      </c>
      <c r="AV451" t="s">
        <v>1474</v>
      </c>
    </row>
    <row r="452" spans="1:48" hidden="1" x14ac:dyDescent="0.25">
      <c r="A452" t="s">
        <v>575</v>
      </c>
      <c r="B452" t="s">
        <v>32</v>
      </c>
      <c r="C452" t="s">
        <v>394</v>
      </c>
      <c r="D452">
        <v>219</v>
      </c>
      <c r="E452" t="s">
        <v>29</v>
      </c>
      <c r="F452">
        <v>421</v>
      </c>
      <c r="H452">
        <v>331090</v>
      </c>
      <c r="I452">
        <v>2</v>
      </c>
      <c r="J452" t="s">
        <v>483</v>
      </c>
      <c r="K452" t="s">
        <v>484</v>
      </c>
      <c r="L452" t="str">
        <f>VLOOKUP(K452,'LOOKUP INTERTIES 2023-11-08'!$B$2:$G$206,6,FALSE)</f>
        <v>Southeast</v>
      </c>
      <c r="M452">
        <v>2</v>
      </c>
      <c r="N452" t="s">
        <v>352</v>
      </c>
      <c r="O452" s="10" t="s">
        <v>1204</v>
      </c>
      <c r="P452" s="10">
        <v>2021</v>
      </c>
      <c r="Q452" s="10" t="s">
        <v>1461</v>
      </c>
      <c r="S452">
        <v>1.3</v>
      </c>
      <c r="AB452" t="s">
        <v>371</v>
      </c>
      <c r="AI452" t="s">
        <v>353</v>
      </c>
      <c r="AK452" t="s">
        <v>355</v>
      </c>
      <c r="AU452" t="s">
        <v>1467</v>
      </c>
      <c r="AV452" t="s">
        <v>1475</v>
      </c>
    </row>
    <row r="453" spans="1:48" hidden="1" x14ac:dyDescent="0.25">
      <c r="A453" t="s">
        <v>575</v>
      </c>
      <c r="B453" t="s">
        <v>32</v>
      </c>
      <c r="C453" t="s">
        <v>394</v>
      </c>
      <c r="D453">
        <v>219</v>
      </c>
      <c r="E453" t="s">
        <v>29</v>
      </c>
      <c r="F453">
        <v>421</v>
      </c>
      <c r="H453">
        <v>331090</v>
      </c>
      <c r="I453">
        <v>2</v>
      </c>
      <c r="J453" t="s">
        <v>483</v>
      </c>
      <c r="K453" t="s">
        <v>484</v>
      </c>
      <c r="L453" t="str">
        <f>VLOOKUP(K453,'LOOKUP INTERTIES 2023-11-08'!$B$2:$G$206,6,FALSE)</f>
        <v>Southeast</v>
      </c>
      <c r="M453">
        <v>3</v>
      </c>
      <c r="N453" t="s">
        <v>352</v>
      </c>
      <c r="O453" s="10" t="s">
        <v>1204</v>
      </c>
      <c r="P453" s="10">
        <v>2021</v>
      </c>
      <c r="Q453" s="10" t="s">
        <v>1461</v>
      </c>
      <c r="S453">
        <v>1.18</v>
      </c>
      <c r="AB453" t="s">
        <v>371</v>
      </c>
      <c r="AI453" t="s">
        <v>353</v>
      </c>
      <c r="AK453" t="s">
        <v>355</v>
      </c>
      <c r="AU453" t="s">
        <v>1467</v>
      </c>
      <c r="AV453" t="s">
        <v>1475</v>
      </c>
    </row>
    <row r="454" spans="1:48" hidden="1" x14ac:dyDescent="0.25">
      <c r="A454" t="s">
        <v>575</v>
      </c>
      <c r="B454" t="s">
        <v>32</v>
      </c>
      <c r="C454" t="s">
        <v>394</v>
      </c>
      <c r="D454">
        <v>219</v>
      </c>
      <c r="E454" t="s">
        <v>29</v>
      </c>
      <c r="F454">
        <v>421</v>
      </c>
      <c r="H454">
        <v>331090</v>
      </c>
      <c r="I454">
        <v>2</v>
      </c>
      <c r="J454" t="s">
        <v>483</v>
      </c>
      <c r="K454" t="s">
        <v>484</v>
      </c>
      <c r="L454" t="str">
        <f>VLOOKUP(K454,'LOOKUP INTERTIES 2023-11-08'!$B$2:$G$206,6,FALSE)</f>
        <v>Southeast</v>
      </c>
      <c r="M454">
        <v>4</v>
      </c>
      <c r="N454" t="s">
        <v>352</v>
      </c>
      <c r="O454" s="10" t="s">
        <v>1204</v>
      </c>
      <c r="P454" s="10">
        <v>2021</v>
      </c>
      <c r="Q454" s="10" t="s">
        <v>1461</v>
      </c>
      <c r="S454">
        <v>1.75</v>
      </c>
      <c r="AB454" t="s">
        <v>371</v>
      </c>
      <c r="AI454" t="s">
        <v>353</v>
      </c>
      <c r="AK454" t="s">
        <v>355</v>
      </c>
      <c r="AU454" t="s">
        <v>1467</v>
      </c>
      <c r="AV454" t="s">
        <v>1475</v>
      </c>
    </row>
    <row r="455" spans="1:48" hidden="1" x14ac:dyDescent="0.25">
      <c r="A455" t="s">
        <v>527</v>
      </c>
      <c r="B455" t="s">
        <v>240</v>
      </c>
      <c r="C455" t="s">
        <v>508</v>
      </c>
      <c r="D455">
        <v>12385</v>
      </c>
      <c r="E455" t="s">
        <v>238</v>
      </c>
      <c r="F455">
        <v>7168</v>
      </c>
      <c r="J455" t="s">
        <v>509</v>
      </c>
      <c r="K455" t="s">
        <v>510</v>
      </c>
      <c r="L455" t="str">
        <f>VLOOKUP(K455,'LOOKUP INTERTIES 2023-11-08'!$B$2:$G$206,6,FALSE)</f>
        <v>Southeast</v>
      </c>
      <c r="M455" t="s">
        <v>1202</v>
      </c>
      <c r="N455" t="s">
        <v>1215</v>
      </c>
      <c r="O455" s="10" t="s">
        <v>1216</v>
      </c>
      <c r="P455" s="10">
        <v>2021</v>
      </c>
      <c r="Q455" s="10" t="s">
        <v>1458</v>
      </c>
      <c r="R455" t="s">
        <v>1205</v>
      </c>
      <c r="S455">
        <v>1.3</v>
      </c>
      <c r="U455">
        <v>0.9</v>
      </c>
      <c r="V455">
        <v>1.2</v>
      </c>
      <c r="W455">
        <v>1.2</v>
      </c>
      <c r="X455">
        <v>0.2</v>
      </c>
      <c r="Y455" t="s">
        <v>1207</v>
      </c>
      <c r="Z455" t="s">
        <v>390</v>
      </c>
      <c r="AA455" t="s">
        <v>390</v>
      </c>
      <c r="AB455" t="s">
        <v>371</v>
      </c>
      <c r="AC455" t="s">
        <v>1206</v>
      </c>
      <c r="AD455">
        <v>1</v>
      </c>
      <c r="AE455">
        <v>1988</v>
      </c>
      <c r="AF455" t="s">
        <v>390</v>
      </c>
      <c r="AG455" t="s">
        <v>390</v>
      </c>
      <c r="AH455" t="s">
        <v>1207</v>
      </c>
      <c r="AI455" t="s">
        <v>353</v>
      </c>
      <c r="AJ455">
        <v>1</v>
      </c>
      <c r="AK455" t="s">
        <v>385</v>
      </c>
      <c r="AL455" t="s">
        <v>354</v>
      </c>
      <c r="AM455" t="s">
        <v>354</v>
      </c>
      <c r="AN455" t="s">
        <v>354</v>
      </c>
      <c r="AO455" t="s">
        <v>390</v>
      </c>
      <c r="AP455" t="s">
        <v>1209</v>
      </c>
      <c r="AQ455" t="s">
        <v>1207</v>
      </c>
      <c r="AR455" t="s">
        <v>354</v>
      </c>
      <c r="AS455" t="s">
        <v>354</v>
      </c>
    </row>
    <row r="456" spans="1:48" hidden="1" x14ac:dyDescent="0.25">
      <c r="A456" t="s">
        <v>967</v>
      </c>
      <c r="B456" t="s">
        <v>241</v>
      </c>
      <c r="C456" t="s">
        <v>508</v>
      </c>
      <c r="D456">
        <v>12385</v>
      </c>
      <c r="E456" t="s">
        <v>238</v>
      </c>
      <c r="F456">
        <v>6302</v>
      </c>
      <c r="J456" t="s">
        <v>509</v>
      </c>
      <c r="K456" t="s">
        <v>510</v>
      </c>
      <c r="L456" t="str">
        <f>VLOOKUP(K456,'LOOKUP INTERTIES 2023-11-08'!$B$2:$G$206,6,FALSE)</f>
        <v>Southeast</v>
      </c>
      <c r="M456" t="s">
        <v>1202</v>
      </c>
      <c r="N456" t="s">
        <v>1215</v>
      </c>
      <c r="O456" s="10" t="s">
        <v>1216</v>
      </c>
      <c r="P456" s="10">
        <v>2021</v>
      </c>
      <c r="Q456" s="10" t="s">
        <v>1458</v>
      </c>
      <c r="R456" t="s">
        <v>1205</v>
      </c>
      <c r="S456">
        <v>1.3</v>
      </c>
      <c r="U456">
        <v>0.8</v>
      </c>
      <c r="V456">
        <v>1.3</v>
      </c>
      <c r="W456">
        <v>1.3</v>
      </c>
      <c r="X456">
        <v>0.2</v>
      </c>
      <c r="Y456" t="s">
        <v>1207</v>
      </c>
      <c r="Z456" t="s">
        <v>390</v>
      </c>
      <c r="AA456" t="s">
        <v>390</v>
      </c>
      <c r="AB456" t="s">
        <v>371</v>
      </c>
      <c r="AC456" t="s">
        <v>1206</v>
      </c>
      <c r="AD456">
        <v>1</v>
      </c>
      <c r="AE456">
        <v>1956</v>
      </c>
      <c r="AF456" t="s">
        <v>390</v>
      </c>
      <c r="AG456" t="s">
        <v>390</v>
      </c>
      <c r="AH456" t="s">
        <v>1207</v>
      </c>
      <c r="AI456" t="s">
        <v>353</v>
      </c>
      <c r="AJ456">
        <v>1</v>
      </c>
      <c r="AK456" t="s">
        <v>385</v>
      </c>
      <c r="AL456" t="s">
        <v>354</v>
      </c>
      <c r="AM456" t="s">
        <v>354</v>
      </c>
      <c r="AN456" t="s">
        <v>354</v>
      </c>
      <c r="AO456" t="s">
        <v>390</v>
      </c>
      <c r="AP456" t="s">
        <v>1209</v>
      </c>
      <c r="AQ456" t="s">
        <v>1207</v>
      </c>
      <c r="AR456" t="s">
        <v>354</v>
      </c>
      <c r="AS456" t="s">
        <v>354</v>
      </c>
    </row>
    <row r="457" spans="1:48" hidden="1" x14ac:dyDescent="0.25">
      <c r="A457" t="s">
        <v>967</v>
      </c>
      <c r="B457" t="s">
        <v>241</v>
      </c>
      <c r="C457" t="s">
        <v>508</v>
      </c>
      <c r="D457">
        <v>12385</v>
      </c>
      <c r="E457" t="s">
        <v>238</v>
      </c>
      <c r="F457">
        <v>6302</v>
      </c>
      <c r="J457" t="s">
        <v>509</v>
      </c>
      <c r="K457" t="s">
        <v>510</v>
      </c>
      <c r="L457" t="str">
        <f>VLOOKUP(K457,'LOOKUP INTERTIES 2023-11-08'!$B$2:$G$206,6,FALSE)</f>
        <v>Southeast</v>
      </c>
      <c r="M457" t="s">
        <v>1210</v>
      </c>
      <c r="N457" t="s">
        <v>1215</v>
      </c>
      <c r="O457" s="10" t="s">
        <v>1216</v>
      </c>
      <c r="P457" s="10">
        <v>2021</v>
      </c>
      <c r="Q457" s="10" t="s">
        <v>1458</v>
      </c>
      <c r="R457" t="s">
        <v>1205</v>
      </c>
      <c r="S457">
        <v>1.3</v>
      </c>
      <c r="U457">
        <v>0.8</v>
      </c>
      <c r="V457">
        <v>1.3</v>
      </c>
      <c r="W457">
        <v>1.3</v>
      </c>
      <c r="X457">
        <v>0.2</v>
      </c>
      <c r="Y457" t="s">
        <v>1207</v>
      </c>
      <c r="Z457" t="s">
        <v>390</v>
      </c>
      <c r="AA457" t="s">
        <v>390</v>
      </c>
      <c r="AB457" t="s">
        <v>371</v>
      </c>
      <c r="AC457" t="s">
        <v>1206</v>
      </c>
      <c r="AD457">
        <v>1</v>
      </c>
      <c r="AE457">
        <v>1956</v>
      </c>
      <c r="AF457" t="s">
        <v>390</v>
      </c>
      <c r="AG457" t="s">
        <v>390</v>
      </c>
      <c r="AH457" t="s">
        <v>1207</v>
      </c>
      <c r="AI457" t="s">
        <v>353</v>
      </c>
      <c r="AJ457">
        <v>1</v>
      </c>
      <c r="AK457" t="s">
        <v>385</v>
      </c>
      <c r="AL457" t="s">
        <v>354</v>
      </c>
      <c r="AM457" t="s">
        <v>354</v>
      </c>
      <c r="AN457" t="s">
        <v>354</v>
      </c>
      <c r="AO457" t="s">
        <v>390</v>
      </c>
      <c r="AP457" t="s">
        <v>1209</v>
      </c>
      <c r="AQ457" t="s">
        <v>1207</v>
      </c>
      <c r="AR457" t="s">
        <v>354</v>
      </c>
      <c r="AS457" t="s">
        <v>354</v>
      </c>
    </row>
    <row r="458" spans="1:48" hidden="1" x14ac:dyDescent="0.25">
      <c r="A458" t="s">
        <v>967</v>
      </c>
      <c r="B458" t="s">
        <v>241</v>
      </c>
      <c r="C458" t="s">
        <v>508</v>
      </c>
      <c r="D458">
        <v>12385</v>
      </c>
      <c r="E458" t="s">
        <v>238</v>
      </c>
      <c r="F458">
        <v>6302</v>
      </c>
      <c r="J458" t="s">
        <v>509</v>
      </c>
      <c r="K458" t="s">
        <v>510</v>
      </c>
      <c r="L458" t="str">
        <f>VLOOKUP(K458,'LOOKUP INTERTIES 2023-11-08'!$B$2:$G$206,6,FALSE)</f>
        <v>Southeast</v>
      </c>
      <c r="M458" t="s">
        <v>1211</v>
      </c>
      <c r="N458" t="s">
        <v>1215</v>
      </c>
      <c r="O458" s="10" t="s">
        <v>1216</v>
      </c>
      <c r="P458" s="10">
        <v>2021</v>
      </c>
      <c r="Q458" s="10" t="s">
        <v>1458</v>
      </c>
      <c r="R458" t="s">
        <v>1205</v>
      </c>
      <c r="S458">
        <v>1.3</v>
      </c>
      <c r="U458">
        <v>0.8</v>
      </c>
      <c r="V458">
        <v>1.3</v>
      </c>
      <c r="W458">
        <v>1.3</v>
      </c>
      <c r="X458">
        <v>0.2</v>
      </c>
      <c r="Y458" t="s">
        <v>1207</v>
      </c>
      <c r="Z458" t="s">
        <v>390</v>
      </c>
      <c r="AA458" t="s">
        <v>390</v>
      </c>
      <c r="AB458" t="s">
        <v>371</v>
      </c>
      <c r="AC458" t="s">
        <v>1206</v>
      </c>
      <c r="AD458">
        <v>12</v>
      </c>
      <c r="AE458">
        <v>1962</v>
      </c>
      <c r="AF458" t="s">
        <v>390</v>
      </c>
      <c r="AG458" t="s">
        <v>390</v>
      </c>
      <c r="AH458" t="s">
        <v>1207</v>
      </c>
      <c r="AI458" t="s">
        <v>353</v>
      </c>
      <c r="AJ458">
        <v>1</v>
      </c>
      <c r="AK458" t="s">
        <v>385</v>
      </c>
      <c r="AL458" t="s">
        <v>354</v>
      </c>
      <c r="AM458" t="s">
        <v>354</v>
      </c>
      <c r="AN458" t="s">
        <v>354</v>
      </c>
      <c r="AO458" t="s">
        <v>390</v>
      </c>
      <c r="AP458" t="s">
        <v>1209</v>
      </c>
      <c r="AQ458" t="s">
        <v>1207</v>
      </c>
      <c r="AR458" t="s">
        <v>354</v>
      </c>
      <c r="AS458" t="s">
        <v>354</v>
      </c>
    </row>
    <row r="459" spans="1:48" hidden="1" x14ac:dyDescent="0.25">
      <c r="A459" t="s">
        <v>555</v>
      </c>
      <c r="B459" t="s">
        <v>243</v>
      </c>
      <c r="C459" t="s">
        <v>556</v>
      </c>
      <c r="E459" t="s">
        <v>242</v>
      </c>
      <c r="H459">
        <v>332230</v>
      </c>
      <c r="I459">
        <v>343</v>
      </c>
      <c r="J459" t="s">
        <v>557</v>
      </c>
      <c r="K459" t="s">
        <v>558</v>
      </c>
      <c r="L459" t="str">
        <f>VLOOKUP(K459,'LOOKUP INTERTIES 2023-11-08'!$B$2:$G$206,6,FALSE)</f>
        <v>Lower Yukon-Kuskokwim</v>
      </c>
      <c r="M459">
        <v>1</v>
      </c>
      <c r="N459" t="s">
        <v>352</v>
      </c>
      <c r="O459" s="10" t="s">
        <v>1204</v>
      </c>
      <c r="P459" s="10">
        <v>2021</v>
      </c>
      <c r="Q459" s="10" t="s">
        <v>1461</v>
      </c>
      <c r="S459">
        <v>7.8E-2</v>
      </c>
      <c r="AB459" t="s">
        <v>371</v>
      </c>
      <c r="AD459">
        <v>6</v>
      </c>
      <c r="AE459">
        <v>2006</v>
      </c>
      <c r="AI459" t="s">
        <v>353</v>
      </c>
      <c r="AK459" t="s">
        <v>355</v>
      </c>
      <c r="AU459" t="s">
        <v>1462</v>
      </c>
      <c r="AV459" t="s">
        <v>1604</v>
      </c>
    </row>
    <row r="460" spans="1:48" hidden="1" x14ac:dyDescent="0.25">
      <c r="A460" t="s">
        <v>555</v>
      </c>
      <c r="B460" t="s">
        <v>243</v>
      </c>
      <c r="C460" t="s">
        <v>556</v>
      </c>
      <c r="E460" t="s">
        <v>242</v>
      </c>
      <c r="H460">
        <v>332230</v>
      </c>
      <c r="I460">
        <v>343</v>
      </c>
      <c r="J460" t="s">
        <v>557</v>
      </c>
      <c r="K460" t="s">
        <v>558</v>
      </c>
      <c r="L460" t="str">
        <f>VLOOKUP(K460,'LOOKUP INTERTIES 2023-11-08'!$B$2:$G$206,6,FALSE)</f>
        <v>Lower Yukon-Kuskokwim</v>
      </c>
      <c r="M460">
        <v>2</v>
      </c>
      <c r="N460" t="s">
        <v>352</v>
      </c>
      <c r="O460" s="10" t="s">
        <v>1204</v>
      </c>
      <c r="P460" s="10">
        <v>2021</v>
      </c>
      <c r="Q460" s="10" t="s">
        <v>1461</v>
      </c>
      <c r="S460">
        <v>6.4000000000000001E-2</v>
      </c>
      <c r="AB460" t="s">
        <v>371</v>
      </c>
      <c r="AD460">
        <v>6</v>
      </c>
      <c r="AE460">
        <v>2007</v>
      </c>
      <c r="AI460" t="s">
        <v>353</v>
      </c>
      <c r="AK460" t="s">
        <v>355</v>
      </c>
      <c r="AU460" t="s">
        <v>1462</v>
      </c>
      <c r="AV460" t="s">
        <v>1604</v>
      </c>
    </row>
    <row r="461" spans="1:48" hidden="1" x14ac:dyDescent="0.25">
      <c r="A461" t="s">
        <v>555</v>
      </c>
      <c r="B461" t="s">
        <v>243</v>
      </c>
      <c r="C461" t="s">
        <v>556</v>
      </c>
      <c r="E461" t="s">
        <v>242</v>
      </c>
      <c r="H461">
        <v>332230</v>
      </c>
      <c r="I461">
        <v>343</v>
      </c>
      <c r="J461" t="s">
        <v>557</v>
      </c>
      <c r="K461" t="s">
        <v>558</v>
      </c>
      <c r="L461" t="str">
        <f>VLOOKUP(K461,'LOOKUP INTERTIES 2023-11-08'!$B$2:$G$206,6,FALSE)</f>
        <v>Lower Yukon-Kuskokwim</v>
      </c>
      <c r="M461">
        <v>3</v>
      </c>
      <c r="N461" t="s">
        <v>352</v>
      </c>
      <c r="O461" s="10" t="s">
        <v>1204</v>
      </c>
      <c r="P461" s="10">
        <v>2021</v>
      </c>
      <c r="Q461" s="10" t="s">
        <v>1461</v>
      </c>
      <c r="S461">
        <v>3.6999999999999998E-2</v>
      </c>
      <c r="AB461" t="s">
        <v>364</v>
      </c>
      <c r="AD461">
        <v>6</v>
      </c>
      <c r="AE461">
        <v>2007</v>
      </c>
      <c r="AI461" t="s">
        <v>353</v>
      </c>
      <c r="AK461" t="s">
        <v>355</v>
      </c>
      <c r="AU461" t="s">
        <v>1462</v>
      </c>
      <c r="AV461" t="s">
        <v>1592</v>
      </c>
    </row>
    <row r="462" spans="1:48" hidden="1" x14ac:dyDescent="0.25">
      <c r="A462" t="s">
        <v>576</v>
      </c>
      <c r="B462" t="s">
        <v>244</v>
      </c>
      <c r="C462" t="s">
        <v>556</v>
      </c>
      <c r="E462" t="s">
        <v>242</v>
      </c>
      <c r="H462">
        <v>332240</v>
      </c>
      <c r="I462">
        <v>343</v>
      </c>
      <c r="J462" t="s">
        <v>577</v>
      </c>
      <c r="K462" t="s">
        <v>578</v>
      </c>
      <c r="L462" t="str">
        <f>VLOOKUP(K462,'LOOKUP INTERTIES 2023-11-08'!$B$2:$G$206,6,FALSE)</f>
        <v>Lower Yukon-Kuskokwim</v>
      </c>
      <c r="M462">
        <v>1</v>
      </c>
      <c r="N462" t="s">
        <v>352</v>
      </c>
      <c r="O462" s="10" t="s">
        <v>1204</v>
      </c>
      <c r="P462" s="10">
        <v>2021</v>
      </c>
      <c r="Q462" s="10" t="s">
        <v>1461</v>
      </c>
      <c r="S462">
        <v>9.5000000000000001E-2</v>
      </c>
      <c r="AB462" t="s">
        <v>371</v>
      </c>
      <c r="AD462">
        <v>9</v>
      </c>
      <c r="AE462">
        <v>2005</v>
      </c>
      <c r="AI462" t="s">
        <v>353</v>
      </c>
      <c r="AK462" t="s">
        <v>355</v>
      </c>
      <c r="AU462" t="s">
        <v>1462</v>
      </c>
      <c r="AV462" t="s">
        <v>1611</v>
      </c>
    </row>
    <row r="463" spans="1:48" hidden="1" x14ac:dyDescent="0.25">
      <c r="A463" t="s">
        <v>576</v>
      </c>
      <c r="B463" t="s">
        <v>244</v>
      </c>
      <c r="C463" t="s">
        <v>556</v>
      </c>
      <c r="E463" t="s">
        <v>242</v>
      </c>
      <c r="H463">
        <v>332240</v>
      </c>
      <c r="I463">
        <v>343</v>
      </c>
      <c r="J463" t="s">
        <v>577</v>
      </c>
      <c r="K463" t="s">
        <v>578</v>
      </c>
      <c r="L463" t="str">
        <f>VLOOKUP(K463,'LOOKUP INTERTIES 2023-11-08'!$B$2:$G$206,6,FALSE)</f>
        <v>Lower Yukon-Kuskokwim</v>
      </c>
      <c r="M463">
        <v>2</v>
      </c>
      <c r="N463" t="s">
        <v>352</v>
      </c>
      <c r="O463" s="10" t="s">
        <v>1204</v>
      </c>
      <c r="P463" s="10">
        <v>2021</v>
      </c>
      <c r="Q463" s="10" t="s">
        <v>1461</v>
      </c>
      <c r="S463">
        <v>9.9000000000000005E-2</v>
      </c>
      <c r="AB463" t="s">
        <v>371</v>
      </c>
      <c r="AD463">
        <v>9</v>
      </c>
      <c r="AE463">
        <v>2005</v>
      </c>
      <c r="AI463" t="s">
        <v>353</v>
      </c>
      <c r="AK463" t="s">
        <v>355</v>
      </c>
      <c r="AU463" t="s">
        <v>1462</v>
      </c>
      <c r="AV463" t="s">
        <v>1582</v>
      </c>
    </row>
    <row r="464" spans="1:48" hidden="1" x14ac:dyDescent="0.25">
      <c r="A464" t="s">
        <v>576</v>
      </c>
      <c r="B464" t="s">
        <v>244</v>
      </c>
      <c r="C464" t="s">
        <v>556</v>
      </c>
      <c r="E464" t="s">
        <v>242</v>
      </c>
      <c r="H464">
        <v>332240</v>
      </c>
      <c r="I464">
        <v>343</v>
      </c>
      <c r="J464" t="s">
        <v>577</v>
      </c>
      <c r="K464" t="s">
        <v>578</v>
      </c>
      <c r="L464" t="str">
        <f>VLOOKUP(K464,'LOOKUP INTERTIES 2023-11-08'!$B$2:$G$206,6,FALSE)</f>
        <v>Lower Yukon-Kuskokwim</v>
      </c>
      <c r="M464">
        <v>3</v>
      </c>
      <c r="N464" t="s">
        <v>352</v>
      </c>
      <c r="O464" s="10" t="s">
        <v>1204</v>
      </c>
      <c r="P464" s="10">
        <v>2021</v>
      </c>
      <c r="Q464" s="10" t="s">
        <v>1461</v>
      </c>
      <c r="S464">
        <v>0.08</v>
      </c>
      <c r="AB464" t="s">
        <v>371</v>
      </c>
      <c r="AD464">
        <v>9</v>
      </c>
      <c r="AE464">
        <v>2005</v>
      </c>
      <c r="AI464" t="s">
        <v>353</v>
      </c>
      <c r="AK464" t="s">
        <v>355</v>
      </c>
      <c r="AU464" t="s">
        <v>1480</v>
      </c>
      <c r="AV464" t="s">
        <v>1612</v>
      </c>
    </row>
    <row r="465" spans="1:48" hidden="1" x14ac:dyDescent="0.25">
      <c r="A465" t="s">
        <v>1029</v>
      </c>
      <c r="B465" t="s">
        <v>246</v>
      </c>
      <c r="C465" t="s">
        <v>556</v>
      </c>
      <c r="E465" t="s">
        <v>242</v>
      </c>
      <c r="H465">
        <v>332260</v>
      </c>
      <c r="I465">
        <v>343</v>
      </c>
      <c r="J465" t="s">
        <v>1030</v>
      </c>
      <c r="K465" t="s">
        <v>1031</v>
      </c>
      <c r="L465" t="str">
        <f>VLOOKUP(K465,'LOOKUP INTERTIES 2023-11-08'!$B$2:$G$206,6,FALSE)</f>
        <v>Lower Yukon-Kuskokwim</v>
      </c>
      <c r="M465">
        <v>1</v>
      </c>
      <c r="N465" t="s">
        <v>352</v>
      </c>
      <c r="O465" s="10" t="s">
        <v>1204</v>
      </c>
      <c r="P465" s="10">
        <v>2021</v>
      </c>
      <c r="Q465" s="10" t="s">
        <v>1461</v>
      </c>
      <c r="S465">
        <v>0.11</v>
      </c>
      <c r="AB465" t="s">
        <v>371</v>
      </c>
      <c r="AI465" t="s">
        <v>353</v>
      </c>
      <c r="AK465" t="s">
        <v>355</v>
      </c>
      <c r="AU465" t="s">
        <v>1462</v>
      </c>
      <c r="AV465" t="s">
        <v>1611</v>
      </c>
    </row>
    <row r="466" spans="1:48" hidden="1" x14ac:dyDescent="0.25">
      <c r="A466" t="s">
        <v>1029</v>
      </c>
      <c r="B466" t="s">
        <v>246</v>
      </c>
      <c r="C466" t="s">
        <v>556</v>
      </c>
      <c r="E466" t="s">
        <v>242</v>
      </c>
      <c r="H466">
        <v>332260</v>
      </c>
      <c r="I466">
        <v>343</v>
      </c>
      <c r="J466" t="s">
        <v>1030</v>
      </c>
      <c r="K466" t="s">
        <v>1031</v>
      </c>
      <c r="L466" t="str">
        <f>VLOOKUP(K466,'LOOKUP INTERTIES 2023-11-08'!$B$2:$G$206,6,FALSE)</f>
        <v>Lower Yukon-Kuskokwim</v>
      </c>
      <c r="M466">
        <v>2</v>
      </c>
      <c r="N466" t="s">
        <v>352</v>
      </c>
      <c r="O466" s="10" t="s">
        <v>1204</v>
      </c>
      <c r="P466" s="10">
        <v>2021</v>
      </c>
      <c r="Q466" s="10" t="s">
        <v>1461</v>
      </c>
      <c r="S466">
        <v>8.5000000000000006E-2</v>
      </c>
      <c r="AB466" t="s">
        <v>371</v>
      </c>
      <c r="AI466" t="s">
        <v>353</v>
      </c>
      <c r="AK466" t="s">
        <v>355</v>
      </c>
      <c r="AU466" t="s">
        <v>1462</v>
      </c>
      <c r="AV466" t="s">
        <v>1582</v>
      </c>
    </row>
    <row r="467" spans="1:48" hidden="1" x14ac:dyDescent="0.25">
      <c r="A467" t="s">
        <v>1029</v>
      </c>
      <c r="B467" t="s">
        <v>246</v>
      </c>
      <c r="C467" t="s">
        <v>556</v>
      </c>
      <c r="E467" t="s">
        <v>242</v>
      </c>
      <c r="H467">
        <v>332260</v>
      </c>
      <c r="I467">
        <v>343</v>
      </c>
      <c r="J467" t="s">
        <v>1030</v>
      </c>
      <c r="K467" t="s">
        <v>1031</v>
      </c>
      <c r="L467" t="str">
        <f>VLOOKUP(K467,'LOOKUP INTERTIES 2023-11-08'!$B$2:$G$206,6,FALSE)</f>
        <v>Lower Yukon-Kuskokwim</v>
      </c>
      <c r="M467">
        <v>3</v>
      </c>
      <c r="N467" t="s">
        <v>352</v>
      </c>
      <c r="O467" s="10" t="s">
        <v>1204</v>
      </c>
      <c r="P467" s="10">
        <v>2021</v>
      </c>
      <c r="Q467" s="10" t="s">
        <v>1461</v>
      </c>
      <c r="S467">
        <v>6.4000000000000001E-2</v>
      </c>
      <c r="AB467" t="s">
        <v>371</v>
      </c>
      <c r="AI467" t="s">
        <v>353</v>
      </c>
      <c r="AK467" t="s">
        <v>355</v>
      </c>
      <c r="AU467" t="s">
        <v>1462</v>
      </c>
      <c r="AV467" t="s">
        <v>1612</v>
      </c>
    </row>
    <row r="468" spans="1:48" hidden="1" x14ac:dyDescent="0.25">
      <c r="A468" t="s">
        <v>1029</v>
      </c>
      <c r="B468" t="s">
        <v>246</v>
      </c>
      <c r="C468" t="s">
        <v>556</v>
      </c>
      <c r="E468" t="s">
        <v>242</v>
      </c>
      <c r="H468">
        <v>332260</v>
      </c>
      <c r="I468">
        <v>343</v>
      </c>
      <c r="J468" t="s">
        <v>1030</v>
      </c>
      <c r="K468" t="s">
        <v>1031</v>
      </c>
      <c r="L468" t="str">
        <f>VLOOKUP(K468,'LOOKUP INTERTIES 2023-11-08'!$B$2:$G$206,6,FALSE)</f>
        <v>Lower Yukon-Kuskokwim</v>
      </c>
      <c r="M468">
        <v>4</v>
      </c>
      <c r="N468" t="s">
        <v>352</v>
      </c>
      <c r="O468" s="10" t="s">
        <v>1204</v>
      </c>
      <c r="P468" s="10">
        <v>2021</v>
      </c>
      <c r="Q468" s="10" t="s">
        <v>1461</v>
      </c>
      <c r="S468">
        <v>6.4000000000000001E-2</v>
      </c>
      <c r="AB468" t="s">
        <v>364</v>
      </c>
      <c r="AI468" t="s">
        <v>353</v>
      </c>
      <c r="AK468" t="s">
        <v>355</v>
      </c>
      <c r="AU468" t="s">
        <v>1480</v>
      </c>
      <c r="AV468" t="s">
        <v>1612</v>
      </c>
    </row>
    <row r="469" spans="1:48" hidden="1" x14ac:dyDescent="0.25">
      <c r="A469" t="s">
        <v>1053</v>
      </c>
      <c r="B469" t="s">
        <v>247</v>
      </c>
      <c r="C469" t="s">
        <v>556</v>
      </c>
      <c r="E469" t="s">
        <v>242</v>
      </c>
      <c r="H469">
        <v>332270</v>
      </c>
      <c r="I469">
        <v>343</v>
      </c>
      <c r="J469" t="s">
        <v>1054</v>
      </c>
      <c r="K469" t="s">
        <v>1055</v>
      </c>
      <c r="L469" t="str">
        <f>VLOOKUP(K469,'LOOKUP INTERTIES 2023-11-08'!$B$2:$G$206,6,FALSE)</f>
        <v>Lower Yukon-Kuskokwim</v>
      </c>
      <c r="M469">
        <v>1</v>
      </c>
      <c r="N469" t="s">
        <v>352</v>
      </c>
      <c r="O469" s="10" t="s">
        <v>1204</v>
      </c>
      <c r="P469" s="10">
        <v>2021</v>
      </c>
      <c r="Q469" s="10" t="s">
        <v>1461</v>
      </c>
      <c r="S469">
        <v>6.4000000000000001E-2</v>
      </c>
      <c r="AB469" t="s">
        <v>371</v>
      </c>
      <c r="AI469" t="s">
        <v>353</v>
      </c>
      <c r="AK469" t="s">
        <v>355</v>
      </c>
      <c r="AU469" t="s">
        <v>1462</v>
      </c>
      <c r="AV469" t="s">
        <v>1613</v>
      </c>
    </row>
    <row r="470" spans="1:48" hidden="1" x14ac:dyDescent="0.25">
      <c r="A470" t="s">
        <v>1053</v>
      </c>
      <c r="B470" t="s">
        <v>247</v>
      </c>
      <c r="C470" t="s">
        <v>556</v>
      </c>
      <c r="E470" t="s">
        <v>242</v>
      </c>
      <c r="H470">
        <v>332270</v>
      </c>
      <c r="I470">
        <v>343</v>
      </c>
      <c r="J470" t="s">
        <v>1054</v>
      </c>
      <c r="K470" t="s">
        <v>1055</v>
      </c>
      <c r="L470" t="str">
        <f>VLOOKUP(K470,'LOOKUP INTERTIES 2023-11-08'!$B$2:$G$206,6,FALSE)</f>
        <v>Lower Yukon-Kuskokwim</v>
      </c>
      <c r="M470">
        <v>2</v>
      </c>
      <c r="N470" t="s">
        <v>352</v>
      </c>
      <c r="O470" s="10" t="s">
        <v>1204</v>
      </c>
      <c r="P470" s="10">
        <v>2021</v>
      </c>
      <c r="Q470" s="10" t="s">
        <v>1461</v>
      </c>
      <c r="S470">
        <v>3.6999999999999998E-2</v>
      </c>
      <c r="AB470" t="s">
        <v>371</v>
      </c>
      <c r="AI470" t="s">
        <v>353</v>
      </c>
      <c r="AK470" t="s">
        <v>355</v>
      </c>
      <c r="AU470" t="s">
        <v>1462</v>
      </c>
      <c r="AV470" t="s">
        <v>1604</v>
      </c>
    </row>
    <row r="471" spans="1:48" hidden="1" x14ac:dyDescent="0.25">
      <c r="A471" t="s">
        <v>1053</v>
      </c>
      <c r="B471" t="s">
        <v>247</v>
      </c>
      <c r="C471" t="s">
        <v>556</v>
      </c>
      <c r="E471" t="s">
        <v>242</v>
      </c>
      <c r="H471">
        <v>332270</v>
      </c>
      <c r="I471">
        <v>343</v>
      </c>
      <c r="J471" t="s">
        <v>1054</v>
      </c>
      <c r="K471" t="s">
        <v>1055</v>
      </c>
      <c r="L471" t="str">
        <f>VLOOKUP(K471,'LOOKUP INTERTIES 2023-11-08'!$B$2:$G$206,6,FALSE)</f>
        <v>Lower Yukon-Kuskokwim</v>
      </c>
      <c r="M471">
        <v>3</v>
      </c>
      <c r="N471" t="s">
        <v>352</v>
      </c>
      <c r="O471" s="10" t="s">
        <v>1204</v>
      </c>
      <c r="P471" s="10">
        <v>2021</v>
      </c>
      <c r="Q471" s="10" t="s">
        <v>1461</v>
      </c>
      <c r="S471">
        <v>3.6999999999999998E-2</v>
      </c>
      <c r="AB471" t="s">
        <v>371</v>
      </c>
      <c r="AI471" t="s">
        <v>353</v>
      </c>
      <c r="AK471" t="s">
        <v>355</v>
      </c>
      <c r="AU471" t="s">
        <v>1462</v>
      </c>
      <c r="AV471" t="s">
        <v>1614</v>
      </c>
    </row>
    <row r="472" spans="1:48" hidden="1" x14ac:dyDescent="0.25">
      <c r="A472" t="s">
        <v>852</v>
      </c>
      <c r="B472" t="s">
        <v>249</v>
      </c>
      <c r="C472" t="s">
        <v>853</v>
      </c>
      <c r="D472">
        <v>13201</v>
      </c>
      <c r="E472" t="s">
        <v>248</v>
      </c>
      <c r="F472">
        <v>6301</v>
      </c>
      <c r="H472">
        <v>332280</v>
      </c>
      <c r="I472">
        <v>22</v>
      </c>
      <c r="J472" t="s">
        <v>854</v>
      </c>
      <c r="K472" t="s">
        <v>855</v>
      </c>
      <c r="L472" t="str">
        <f>VLOOKUP(K472,'LOOKUP INTERTIES 2023-11-08'!$B$2:$G$206,6,FALSE)</f>
        <v>Bristol Bay</v>
      </c>
      <c r="M472" t="s">
        <v>1267</v>
      </c>
      <c r="N472" t="s">
        <v>1203</v>
      </c>
      <c r="O472" s="10" t="s">
        <v>1204</v>
      </c>
      <c r="P472" s="10">
        <v>2021</v>
      </c>
      <c r="Q472" s="10" t="s">
        <v>1458</v>
      </c>
      <c r="R472" t="s">
        <v>1205</v>
      </c>
      <c r="S472">
        <v>1.3</v>
      </c>
      <c r="U472">
        <v>0.97</v>
      </c>
      <c r="V472">
        <v>1.3</v>
      </c>
      <c r="W472">
        <v>1.3</v>
      </c>
      <c r="X472">
        <v>1</v>
      </c>
      <c r="Y472" t="s">
        <v>1207</v>
      </c>
      <c r="Z472" t="s">
        <v>390</v>
      </c>
      <c r="AA472" t="s">
        <v>390</v>
      </c>
      <c r="AB472" t="s">
        <v>371</v>
      </c>
      <c r="AC472" t="s">
        <v>1206</v>
      </c>
      <c r="AD472">
        <v>7</v>
      </c>
      <c r="AE472">
        <v>1999</v>
      </c>
      <c r="AF472" t="s">
        <v>390</v>
      </c>
      <c r="AG472" t="s">
        <v>390</v>
      </c>
      <c r="AH472" t="s">
        <v>1208</v>
      </c>
      <c r="AI472" t="s">
        <v>353</v>
      </c>
      <c r="AJ472">
        <v>1</v>
      </c>
      <c r="AK472" t="s">
        <v>355</v>
      </c>
      <c r="AL472" t="s">
        <v>354</v>
      </c>
      <c r="AM472" t="s">
        <v>354</v>
      </c>
      <c r="AN472" t="s">
        <v>354</v>
      </c>
      <c r="AO472" t="s">
        <v>390</v>
      </c>
      <c r="AP472" t="s">
        <v>1209</v>
      </c>
      <c r="AQ472" t="s">
        <v>1207</v>
      </c>
      <c r="AR472" t="s">
        <v>354</v>
      </c>
      <c r="AS472" t="s">
        <v>354</v>
      </c>
    </row>
    <row r="473" spans="1:48" hidden="1" x14ac:dyDescent="0.25">
      <c r="A473" t="s">
        <v>852</v>
      </c>
      <c r="B473" t="s">
        <v>249</v>
      </c>
      <c r="C473" t="s">
        <v>853</v>
      </c>
      <c r="D473">
        <v>13201</v>
      </c>
      <c r="E473" t="s">
        <v>248</v>
      </c>
      <c r="F473">
        <v>6301</v>
      </c>
      <c r="H473">
        <v>332280</v>
      </c>
      <c r="I473">
        <v>22</v>
      </c>
      <c r="J473" t="s">
        <v>854</v>
      </c>
      <c r="K473" t="s">
        <v>855</v>
      </c>
      <c r="L473" t="str">
        <f>VLOOKUP(K473,'LOOKUP INTERTIES 2023-11-08'!$B$2:$G$206,6,FALSE)</f>
        <v>Bristol Bay</v>
      </c>
      <c r="M473" t="s">
        <v>1268</v>
      </c>
      <c r="N473" t="s">
        <v>1203</v>
      </c>
      <c r="O473" s="10" t="s">
        <v>1204</v>
      </c>
      <c r="P473" s="10">
        <v>2021</v>
      </c>
      <c r="Q473" s="10" t="s">
        <v>1458</v>
      </c>
      <c r="R473" t="s">
        <v>1205</v>
      </c>
      <c r="S473">
        <v>1</v>
      </c>
      <c r="U473">
        <v>0.97</v>
      </c>
      <c r="V473">
        <v>1</v>
      </c>
      <c r="W473">
        <v>1</v>
      </c>
      <c r="X473">
        <v>1</v>
      </c>
      <c r="Y473" t="s">
        <v>1207</v>
      </c>
      <c r="Z473" t="s">
        <v>390</v>
      </c>
      <c r="AA473" t="s">
        <v>390</v>
      </c>
      <c r="AB473" t="s">
        <v>371</v>
      </c>
      <c r="AC473" t="s">
        <v>1206</v>
      </c>
      <c r="AD473">
        <v>5</v>
      </c>
      <c r="AE473">
        <v>2005</v>
      </c>
      <c r="AF473" t="s">
        <v>390</v>
      </c>
      <c r="AG473" t="s">
        <v>390</v>
      </c>
      <c r="AH473" t="s">
        <v>1207</v>
      </c>
      <c r="AI473" t="s">
        <v>353</v>
      </c>
      <c r="AJ473">
        <v>1</v>
      </c>
      <c r="AK473" t="s">
        <v>355</v>
      </c>
      <c r="AL473" t="s">
        <v>354</v>
      </c>
      <c r="AM473" t="s">
        <v>354</v>
      </c>
      <c r="AN473" t="s">
        <v>354</v>
      </c>
      <c r="AO473" t="s">
        <v>390</v>
      </c>
      <c r="AP473" t="s">
        <v>1209</v>
      </c>
      <c r="AQ473" t="s">
        <v>1207</v>
      </c>
      <c r="AR473" t="s">
        <v>354</v>
      </c>
      <c r="AS473" t="s">
        <v>354</v>
      </c>
    </row>
    <row r="474" spans="1:48" hidden="1" x14ac:dyDescent="0.25">
      <c r="A474" t="s">
        <v>852</v>
      </c>
      <c r="B474" t="s">
        <v>249</v>
      </c>
      <c r="C474" t="s">
        <v>853</v>
      </c>
      <c r="D474">
        <v>13201</v>
      </c>
      <c r="E474" t="s">
        <v>248</v>
      </c>
      <c r="F474">
        <v>6301</v>
      </c>
      <c r="H474">
        <v>332280</v>
      </c>
      <c r="I474">
        <v>22</v>
      </c>
      <c r="J474" t="s">
        <v>854</v>
      </c>
      <c r="K474" t="s">
        <v>855</v>
      </c>
      <c r="L474" t="str">
        <f>VLOOKUP(K474,'LOOKUP INTERTIES 2023-11-08'!$B$2:$G$206,6,FALSE)</f>
        <v>Bristol Bay</v>
      </c>
      <c r="M474" t="s">
        <v>1233</v>
      </c>
      <c r="N474" t="s">
        <v>1203</v>
      </c>
      <c r="O474" s="10" t="s">
        <v>1204</v>
      </c>
      <c r="P474" s="10">
        <v>2021</v>
      </c>
      <c r="Q474" s="10" t="s">
        <v>1458</v>
      </c>
      <c r="R474" t="s">
        <v>1205</v>
      </c>
      <c r="S474">
        <v>1</v>
      </c>
      <c r="U474">
        <v>0.97</v>
      </c>
      <c r="V474">
        <v>1</v>
      </c>
      <c r="W474">
        <v>1</v>
      </c>
      <c r="X474">
        <v>1</v>
      </c>
      <c r="Y474" t="s">
        <v>1207</v>
      </c>
      <c r="Z474" t="s">
        <v>390</v>
      </c>
      <c r="AA474" t="s">
        <v>390</v>
      </c>
      <c r="AB474" t="s">
        <v>371</v>
      </c>
      <c r="AC474" t="s">
        <v>1206</v>
      </c>
      <c r="AD474">
        <v>4</v>
      </c>
      <c r="AE474">
        <v>2006</v>
      </c>
      <c r="AF474" t="s">
        <v>390</v>
      </c>
      <c r="AG474" t="s">
        <v>390</v>
      </c>
      <c r="AH474" t="s">
        <v>1207</v>
      </c>
      <c r="AI474" t="s">
        <v>353</v>
      </c>
      <c r="AJ474">
        <v>1</v>
      </c>
      <c r="AK474" t="s">
        <v>355</v>
      </c>
      <c r="AL474" t="s">
        <v>354</v>
      </c>
      <c r="AM474" t="s">
        <v>354</v>
      </c>
      <c r="AN474" t="s">
        <v>354</v>
      </c>
      <c r="AO474" t="s">
        <v>390</v>
      </c>
      <c r="AP474" t="s">
        <v>1209</v>
      </c>
      <c r="AQ474" t="s">
        <v>1207</v>
      </c>
      <c r="AR474" t="s">
        <v>354</v>
      </c>
      <c r="AS474" t="s">
        <v>354</v>
      </c>
    </row>
    <row r="475" spans="1:48" hidden="1" x14ac:dyDescent="0.25">
      <c r="A475" t="s">
        <v>852</v>
      </c>
      <c r="B475" t="s">
        <v>249</v>
      </c>
      <c r="C475" t="s">
        <v>853</v>
      </c>
      <c r="D475">
        <v>13201</v>
      </c>
      <c r="E475" t="s">
        <v>248</v>
      </c>
      <c r="F475">
        <v>6301</v>
      </c>
      <c r="H475">
        <v>332280</v>
      </c>
      <c r="I475">
        <v>22</v>
      </c>
      <c r="J475" t="s">
        <v>854</v>
      </c>
      <c r="K475" t="s">
        <v>855</v>
      </c>
      <c r="L475" t="str">
        <f>VLOOKUP(K475,'LOOKUP INTERTIES 2023-11-08'!$B$2:$G$206,6,FALSE)</f>
        <v>Bristol Bay</v>
      </c>
      <c r="M475" t="s">
        <v>1234</v>
      </c>
      <c r="N475" t="s">
        <v>1203</v>
      </c>
      <c r="O475" s="10" t="s">
        <v>1204</v>
      </c>
      <c r="P475" s="10">
        <v>2021</v>
      </c>
      <c r="Q475" s="10" t="s">
        <v>1458</v>
      </c>
      <c r="R475" t="s">
        <v>1205</v>
      </c>
      <c r="S475">
        <v>1</v>
      </c>
      <c r="U475">
        <v>0.97</v>
      </c>
      <c r="V475">
        <v>1</v>
      </c>
      <c r="W475">
        <v>1</v>
      </c>
      <c r="X475">
        <v>1</v>
      </c>
      <c r="Y475" t="s">
        <v>1207</v>
      </c>
      <c r="Z475" t="s">
        <v>390</v>
      </c>
      <c r="AA475" t="s">
        <v>390</v>
      </c>
      <c r="AB475" t="s">
        <v>371</v>
      </c>
      <c r="AC475" t="s">
        <v>1206</v>
      </c>
      <c r="AD475">
        <v>4</v>
      </c>
      <c r="AE475">
        <v>2006</v>
      </c>
      <c r="AF475" t="s">
        <v>390</v>
      </c>
      <c r="AG475" t="s">
        <v>390</v>
      </c>
      <c r="AH475" t="s">
        <v>1207</v>
      </c>
      <c r="AI475" t="s">
        <v>353</v>
      </c>
      <c r="AJ475">
        <v>1</v>
      </c>
      <c r="AK475" t="s">
        <v>355</v>
      </c>
      <c r="AL475" t="s">
        <v>354</v>
      </c>
      <c r="AM475" t="s">
        <v>354</v>
      </c>
      <c r="AN475" t="s">
        <v>354</v>
      </c>
      <c r="AO475" t="s">
        <v>390</v>
      </c>
      <c r="AP475" t="s">
        <v>1209</v>
      </c>
      <c r="AQ475" t="s">
        <v>1207</v>
      </c>
      <c r="AR475" t="s">
        <v>354</v>
      </c>
      <c r="AS475" t="s">
        <v>354</v>
      </c>
    </row>
    <row r="476" spans="1:48" hidden="1" x14ac:dyDescent="0.25">
      <c r="A476" t="s">
        <v>852</v>
      </c>
      <c r="B476" t="s">
        <v>249</v>
      </c>
      <c r="C476" t="s">
        <v>853</v>
      </c>
      <c r="D476">
        <v>13201</v>
      </c>
      <c r="E476" t="s">
        <v>248</v>
      </c>
      <c r="F476">
        <v>6301</v>
      </c>
      <c r="H476">
        <v>332280</v>
      </c>
      <c r="I476">
        <v>22</v>
      </c>
      <c r="J476" t="s">
        <v>854</v>
      </c>
      <c r="K476" t="s">
        <v>855</v>
      </c>
      <c r="L476" t="str">
        <f>VLOOKUP(K476,'LOOKUP INTERTIES 2023-11-08'!$B$2:$G$206,6,FALSE)</f>
        <v>Bristol Bay</v>
      </c>
      <c r="M476" t="s">
        <v>1269</v>
      </c>
      <c r="N476" t="s">
        <v>1203</v>
      </c>
      <c r="O476" s="10" t="s">
        <v>1204</v>
      </c>
      <c r="P476" s="10">
        <v>2021</v>
      </c>
      <c r="Q476" s="10" t="s">
        <v>1458</v>
      </c>
      <c r="R476" t="s">
        <v>1205</v>
      </c>
      <c r="S476">
        <v>1</v>
      </c>
      <c r="U476">
        <v>0.97</v>
      </c>
      <c r="V476">
        <v>1</v>
      </c>
      <c r="W476">
        <v>1</v>
      </c>
      <c r="X476">
        <v>1</v>
      </c>
      <c r="Y476" t="s">
        <v>1207</v>
      </c>
      <c r="Z476" t="s">
        <v>390</v>
      </c>
      <c r="AA476" t="s">
        <v>390</v>
      </c>
      <c r="AB476" t="s">
        <v>371</v>
      </c>
      <c r="AC476" t="s">
        <v>1206</v>
      </c>
      <c r="AD476">
        <v>12</v>
      </c>
      <c r="AE476">
        <v>1977</v>
      </c>
      <c r="AF476" t="s">
        <v>390</v>
      </c>
      <c r="AG476" t="s">
        <v>390</v>
      </c>
      <c r="AH476" t="s">
        <v>1207</v>
      </c>
      <c r="AI476" t="s">
        <v>353</v>
      </c>
      <c r="AJ476">
        <v>1</v>
      </c>
      <c r="AK476" t="s">
        <v>355</v>
      </c>
      <c r="AL476" t="s">
        <v>354</v>
      </c>
      <c r="AM476" t="s">
        <v>354</v>
      </c>
      <c r="AN476" t="s">
        <v>354</v>
      </c>
      <c r="AO476" t="s">
        <v>390</v>
      </c>
      <c r="AP476" t="s">
        <v>1209</v>
      </c>
      <c r="AQ476" t="s">
        <v>1207</v>
      </c>
      <c r="AR476" t="s">
        <v>354</v>
      </c>
      <c r="AS476" t="s">
        <v>354</v>
      </c>
    </row>
    <row r="477" spans="1:48" hidden="1" x14ac:dyDescent="0.25">
      <c r="A477" t="s">
        <v>852</v>
      </c>
      <c r="B477" t="s">
        <v>249</v>
      </c>
      <c r="C477" t="s">
        <v>853</v>
      </c>
      <c r="D477">
        <v>13201</v>
      </c>
      <c r="E477" t="s">
        <v>248</v>
      </c>
      <c r="F477">
        <v>6301</v>
      </c>
      <c r="H477">
        <v>332280</v>
      </c>
      <c r="I477">
        <v>22</v>
      </c>
      <c r="J477" t="s">
        <v>854</v>
      </c>
      <c r="K477" t="s">
        <v>855</v>
      </c>
      <c r="L477" t="str">
        <f>VLOOKUP(K477,'LOOKUP INTERTIES 2023-11-08'!$B$2:$G$206,6,FALSE)</f>
        <v>Bristol Bay</v>
      </c>
      <c r="M477" t="s">
        <v>1282</v>
      </c>
      <c r="N477" t="s">
        <v>1203</v>
      </c>
      <c r="O477" s="10" t="s">
        <v>1204</v>
      </c>
      <c r="P477" s="10">
        <v>2021</v>
      </c>
      <c r="Q477" s="10" t="s">
        <v>1458</v>
      </c>
      <c r="R477" t="s">
        <v>1205</v>
      </c>
      <c r="S477">
        <v>1.1000000000000001</v>
      </c>
      <c r="U477">
        <v>0.97</v>
      </c>
      <c r="V477">
        <v>1.1000000000000001</v>
      </c>
      <c r="W477">
        <v>1.1000000000000001</v>
      </c>
      <c r="X477">
        <v>1</v>
      </c>
      <c r="Y477" t="s">
        <v>1207</v>
      </c>
      <c r="Z477" t="s">
        <v>390</v>
      </c>
      <c r="AA477" t="s">
        <v>390</v>
      </c>
      <c r="AB477" t="s">
        <v>371</v>
      </c>
      <c r="AC477" t="s">
        <v>1206</v>
      </c>
      <c r="AD477">
        <v>5</v>
      </c>
      <c r="AE477">
        <v>1988</v>
      </c>
      <c r="AF477" t="s">
        <v>390</v>
      </c>
      <c r="AG477" t="s">
        <v>390</v>
      </c>
      <c r="AH477" t="s">
        <v>1208</v>
      </c>
      <c r="AI477" t="s">
        <v>353</v>
      </c>
      <c r="AJ477">
        <v>1</v>
      </c>
      <c r="AK477" t="s">
        <v>355</v>
      </c>
      <c r="AL477" t="s">
        <v>354</v>
      </c>
      <c r="AM477" t="s">
        <v>354</v>
      </c>
      <c r="AN477" t="s">
        <v>354</v>
      </c>
      <c r="AO477" t="s">
        <v>390</v>
      </c>
      <c r="AP477" t="s">
        <v>1209</v>
      </c>
      <c r="AQ477" t="s">
        <v>1207</v>
      </c>
      <c r="AR477" t="s">
        <v>354</v>
      </c>
      <c r="AS477" t="s">
        <v>354</v>
      </c>
    </row>
    <row r="478" spans="1:48" hidden="1" x14ac:dyDescent="0.25">
      <c r="A478" t="s">
        <v>852</v>
      </c>
      <c r="B478" t="s">
        <v>249</v>
      </c>
      <c r="C478" t="s">
        <v>853</v>
      </c>
      <c r="D478">
        <v>13201</v>
      </c>
      <c r="E478" t="s">
        <v>248</v>
      </c>
      <c r="F478">
        <v>6301</v>
      </c>
      <c r="H478">
        <v>332280</v>
      </c>
      <c r="I478">
        <v>22</v>
      </c>
      <c r="J478" t="s">
        <v>854</v>
      </c>
      <c r="K478" t="s">
        <v>855</v>
      </c>
      <c r="L478" t="str">
        <f>VLOOKUP(K478,'LOOKUP INTERTIES 2023-11-08'!$B$2:$G$206,6,FALSE)</f>
        <v>Bristol Bay</v>
      </c>
      <c r="M478" t="s">
        <v>1283</v>
      </c>
      <c r="N478" t="s">
        <v>1203</v>
      </c>
      <c r="O478" s="10" t="s">
        <v>1204</v>
      </c>
      <c r="P478" s="10">
        <v>2021</v>
      </c>
      <c r="Q478" s="10" t="s">
        <v>1458</v>
      </c>
      <c r="R478" t="s">
        <v>1205</v>
      </c>
      <c r="S478">
        <v>1.1000000000000001</v>
      </c>
      <c r="U478">
        <v>0.97</v>
      </c>
      <c r="V478">
        <v>1.1000000000000001</v>
      </c>
      <c r="W478">
        <v>1.1000000000000001</v>
      </c>
      <c r="X478">
        <v>1</v>
      </c>
      <c r="Y478" t="s">
        <v>1207</v>
      </c>
      <c r="Z478" t="s">
        <v>390</v>
      </c>
      <c r="AA478" t="s">
        <v>390</v>
      </c>
      <c r="AB478" t="s">
        <v>371</v>
      </c>
      <c r="AC478" t="s">
        <v>1206</v>
      </c>
      <c r="AD478">
        <v>5</v>
      </c>
      <c r="AE478">
        <v>1988</v>
      </c>
      <c r="AF478" t="s">
        <v>390</v>
      </c>
      <c r="AG478" t="s">
        <v>390</v>
      </c>
      <c r="AH478" t="s">
        <v>1208</v>
      </c>
      <c r="AI478" t="s">
        <v>353</v>
      </c>
      <c r="AJ478">
        <v>1</v>
      </c>
      <c r="AK478" t="s">
        <v>355</v>
      </c>
      <c r="AL478" t="s">
        <v>354</v>
      </c>
      <c r="AM478" t="s">
        <v>354</v>
      </c>
      <c r="AN478" t="s">
        <v>354</v>
      </c>
      <c r="AO478" t="s">
        <v>390</v>
      </c>
      <c r="AP478" t="s">
        <v>1209</v>
      </c>
      <c r="AQ478" t="s">
        <v>1207</v>
      </c>
      <c r="AR478" t="s">
        <v>354</v>
      </c>
      <c r="AS478" t="s">
        <v>354</v>
      </c>
    </row>
    <row r="479" spans="1:48" hidden="1" x14ac:dyDescent="0.25">
      <c r="A479" t="s">
        <v>852</v>
      </c>
      <c r="B479" t="s">
        <v>249</v>
      </c>
      <c r="C479" t="s">
        <v>853</v>
      </c>
      <c r="D479">
        <v>13201</v>
      </c>
      <c r="E479" t="s">
        <v>248</v>
      </c>
      <c r="F479">
        <v>6301</v>
      </c>
      <c r="H479">
        <v>332280</v>
      </c>
      <c r="I479">
        <v>22</v>
      </c>
      <c r="J479" t="s">
        <v>854</v>
      </c>
      <c r="K479" t="s">
        <v>855</v>
      </c>
      <c r="L479" t="str">
        <f>VLOOKUP(K479,'LOOKUP INTERTIES 2023-11-08'!$B$2:$G$206,6,FALSE)</f>
        <v>Bristol Bay</v>
      </c>
      <c r="M479" t="s">
        <v>1284</v>
      </c>
      <c r="N479" t="s">
        <v>1203</v>
      </c>
      <c r="O479" s="10" t="s">
        <v>1204</v>
      </c>
      <c r="P479" s="10">
        <v>2021</v>
      </c>
      <c r="Q479" s="10" t="s">
        <v>1458</v>
      </c>
      <c r="R479" t="s">
        <v>1205</v>
      </c>
      <c r="S479">
        <v>0.8</v>
      </c>
      <c r="U479">
        <v>0.97</v>
      </c>
      <c r="V479">
        <v>0.8</v>
      </c>
      <c r="W479">
        <v>0.8</v>
      </c>
      <c r="X479">
        <v>0.8</v>
      </c>
      <c r="Y479" t="s">
        <v>1207</v>
      </c>
      <c r="Z479" t="s">
        <v>390</v>
      </c>
      <c r="AA479" t="s">
        <v>390</v>
      </c>
      <c r="AB479" t="s">
        <v>371</v>
      </c>
      <c r="AC479" t="s">
        <v>1206</v>
      </c>
      <c r="AD479">
        <v>5</v>
      </c>
      <c r="AE479">
        <v>1991</v>
      </c>
      <c r="AF479" t="s">
        <v>390</v>
      </c>
      <c r="AG479" t="s">
        <v>390</v>
      </c>
      <c r="AH479" t="s">
        <v>1208</v>
      </c>
      <c r="AI479" t="s">
        <v>353</v>
      </c>
      <c r="AJ479">
        <v>1</v>
      </c>
      <c r="AK479" t="s">
        <v>355</v>
      </c>
      <c r="AL479" t="s">
        <v>354</v>
      </c>
      <c r="AM479" t="s">
        <v>354</v>
      </c>
      <c r="AN479" t="s">
        <v>354</v>
      </c>
      <c r="AO479" t="s">
        <v>390</v>
      </c>
      <c r="AP479" t="s">
        <v>1209</v>
      </c>
      <c r="AQ479" t="s">
        <v>1207</v>
      </c>
      <c r="AR479" t="s">
        <v>354</v>
      </c>
      <c r="AS479" t="s">
        <v>354</v>
      </c>
    </row>
    <row r="480" spans="1:48" hidden="1" x14ac:dyDescent="0.25">
      <c r="A480" t="s">
        <v>852</v>
      </c>
      <c r="B480" t="s">
        <v>249</v>
      </c>
      <c r="C480" t="s">
        <v>853</v>
      </c>
      <c r="D480">
        <v>13201</v>
      </c>
      <c r="E480" t="s">
        <v>248</v>
      </c>
      <c r="F480">
        <v>6301</v>
      </c>
      <c r="H480">
        <v>332280</v>
      </c>
      <c r="I480">
        <v>22</v>
      </c>
      <c r="J480" t="s">
        <v>854</v>
      </c>
      <c r="K480" t="s">
        <v>855</v>
      </c>
      <c r="L480" t="str">
        <f>VLOOKUP(K480,'LOOKUP INTERTIES 2023-11-08'!$B$2:$G$206,6,FALSE)</f>
        <v>Bristol Bay</v>
      </c>
      <c r="M480" t="s">
        <v>1285</v>
      </c>
      <c r="N480" t="s">
        <v>1203</v>
      </c>
      <c r="O480" s="10" t="s">
        <v>1204</v>
      </c>
      <c r="P480" s="10">
        <v>2021</v>
      </c>
      <c r="Q480" s="10" t="s">
        <v>1458</v>
      </c>
      <c r="R480" t="s">
        <v>1205</v>
      </c>
      <c r="S480">
        <v>0.8</v>
      </c>
      <c r="U480">
        <v>0.97</v>
      </c>
      <c r="V480">
        <v>0.8</v>
      </c>
      <c r="W480">
        <v>0.8</v>
      </c>
      <c r="X480">
        <v>0.8</v>
      </c>
      <c r="Y480" t="s">
        <v>1207</v>
      </c>
      <c r="Z480" t="s">
        <v>390</v>
      </c>
      <c r="AA480" t="s">
        <v>390</v>
      </c>
      <c r="AB480" t="s">
        <v>371</v>
      </c>
      <c r="AC480" t="s">
        <v>1206</v>
      </c>
      <c r="AD480">
        <v>6</v>
      </c>
      <c r="AE480">
        <v>1992</v>
      </c>
      <c r="AF480" t="s">
        <v>390</v>
      </c>
      <c r="AG480" t="s">
        <v>390</v>
      </c>
      <c r="AH480" t="s">
        <v>1208</v>
      </c>
      <c r="AI480" t="s">
        <v>353</v>
      </c>
      <c r="AJ480">
        <v>1</v>
      </c>
      <c r="AK480" t="s">
        <v>355</v>
      </c>
      <c r="AL480" t="s">
        <v>354</v>
      </c>
      <c r="AM480" t="s">
        <v>354</v>
      </c>
      <c r="AN480" t="s">
        <v>354</v>
      </c>
      <c r="AO480" t="s">
        <v>390</v>
      </c>
      <c r="AP480" t="s">
        <v>1209</v>
      </c>
      <c r="AQ480" t="s">
        <v>1207</v>
      </c>
      <c r="AR480" t="s">
        <v>354</v>
      </c>
      <c r="AS480" t="s">
        <v>354</v>
      </c>
    </row>
    <row r="481" spans="1:48" hidden="1" x14ac:dyDescent="0.25">
      <c r="A481" t="s">
        <v>852</v>
      </c>
      <c r="B481" t="s">
        <v>249</v>
      </c>
      <c r="C481" t="s">
        <v>853</v>
      </c>
      <c r="D481">
        <v>13201</v>
      </c>
      <c r="E481" t="s">
        <v>248</v>
      </c>
      <c r="F481">
        <v>6301</v>
      </c>
      <c r="H481">
        <v>332280</v>
      </c>
      <c r="I481">
        <v>22</v>
      </c>
      <c r="J481" t="s">
        <v>854</v>
      </c>
      <c r="K481" t="s">
        <v>855</v>
      </c>
      <c r="L481" t="str">
        <f>VLOOKUP(K481,'LOOKUP INTERTIES 2023-11-08'!$B$2:$G$206,6,FALSE)</f>
        <v>Bristol Bay</v>
      </c>
      <c r="M481" t="s">
        <v>1286</v>
      </c>
      <c r="N481" t="s">
        <v>1203</v>
      </c>
      <c r="O481" s="10" t="s">
        <v>1204</v>
      </c>
      <c r="P481" s="10">
        <v>2021</v>
      </c>
      <c r="Q481" s="10" t="s">
        <v>1458</v>
      </c>
      <c r="R481" t="s">
        <v>1205</v>
      </c>
      <c r="S481">
        <v>0.8</v>
      </c>
      <c r="U481">
        <v>0.97</v>
      </c>
      <c r="V481">
        <v>0.8</v>
      </c>
      <c r="W481">
        <v>0.8</v>
      </c>
      <c r="X481">
        <v>0.8</v>
      </c>
      <c r="Y481" t="s">
        <v>1207</v>
      </c>
      <c r="Z481" t="s">
        <v>390</v>
      </c>
      <c r="AA481" t="s">
        <v>390</v>
      </c>
      <c r="AB481" t="s">
        <v>371</v>
      </c>
      <c r="AC481" t="s">
        <v>1206</v>
      </c>
      <c r="AD481">
        <v>9</v>
      </c>
      <c r="AE481">
        <v>1993</v>
      </c>
      <c r="AF481" t="s">
        <v>390</v>
      </c>
      <c r="AG481" t="s">
        <v>390</v>
      </c>
      <c r="AH481" t="s">
        <v>1208</v>
      </c>
      <c r="AI481" t="s">
        <v>353</v>
      </c>
      <c r="AJ481">
        <v>1</v>
      </c>
      <c r="AK481" t="s">
        <v>355</v>
      </c>
      <c r="AL481" t="s">
        <v>354</v>
      </c>
      <c r="AM481" t="s">
        <v>354</v>
      </c>
      <c r="AN481" t="s">
        <v>354</v>
      </c>
      <c r="AO481" t="s">
        <v>390</v>
      </c>
      <c r="AP481" t="s">
        <v>1209</v>
      </c>
      <c r="AQ481" t="s">
        <v>1207</v>
      </c>
      <c r="AR481" t="s">
        <v>354</v>
      </c>
      <c r="AS481" t="s">
        <v>354</v>
      </c>
    </row>
    <row r="482" spans="1:48" hidden="1" x14ac:dyDescent="0.25">
      <c r="A482" t="s">
        <v>852</v>
      </c>
      <c r="B482" t="s">
        <v>249</v>
      </c>
      <c r="C482" t="s">
        <v>853</v>
      </c>
      <c r="D482">
        <v>13201</v>
      </c>
      <c r="E482" t="s">
        <v>248</v>
      </c>
      <c r="F482">
        <v>6301</v>
      </c>
      <c r="H482">
        <v>332280</v>
      </c>
      <c r="I482">
        <v>22</v>
      </c>
      <c r="J482" t="s">
        <v>854</v>
      </c>
      <c r="K482" t="s">
        <v>855</v>
      </c>
      <c r="L482" t="str">
        <f>VLOOKUP(K482,'LOOKUP INTERTIES 2023-11-08'!$B$2:$G$206,6,FALSE)</f>
        <v>Bristol Bay</v>
      </c>
      <c r="M482" t="s">
        <v>1287</v>
      </c>
      <c r="N482" t="s">
        <v>1203</v>
      </c>
      <c r="O482" s="10" t="s">
        <v>1204</v>
      </c>
      <c r="P482" s="10">
        <v>2021</v>
      </c>
      <c r="Q482" s="10" t="s">
        <v>1458</v>
      </c>
      <c r="R482" t="s">
        <v>1205</v>
      </c>
      <c r="S482">
        <v>3.3</v>
      </c>
      <c r="U482">
        <v>0.8</v>
      </c>
      <c r="V482">
        <v>3</v>
      </c>
      <c r="W482">
        <v>0.1</v>
      </c>
      <c r="X482">
        <v>1.7</v>
      </c>
      <c r="Y482" t="s">
        <v>1207</v>
      </c>
      <c r="Z482" t="s">
        <v>390</v>
      </c>
      <c r="AA482" t="s">
        <v>390</v>
      </c>
      <c r="AB482" t="s">
        <v>371</v>
      </c>
      <c r="AC482" t="s">
        <v>1206</v>
      </c>
      <c r="AD482">
        <v>4</v>
      </c>
      <c r="AE482">
        <v>2019</v>
      </c>
      <c r="AF482" t="s">
        <v>390</v>
      </c>
      <c r="AG482" t="s">
        <v>390</v>
      </c>
      <c r="AH482" t="s">
        <v>1207</v>
      </c>
      <c r="AI482" t="s">
        <v>353</v>
      </c>
      <c r="AJ482">
        <v>1</v>
      </c>
      <c r="AK482" t="s">
        <v>355</v>
      </c>
      <c r="AL482" t="s">
        <v>354</v>
      </c>
      <c r="AM482" t="s">
        <v>354</v>
      </c>
      <c r="AN482" t="s">
        <v>354</v>
      </c>
      <c r="AO482" t="s">
        <v>390</v>
      </c>
      <c r="AP482" t="s">
        <v>1209</v>
      </c>
      <c r="AQ482" t="s">
        <v>1207</v>
      </c>
      <c r="AR482" t="s">
        <v>354</v>
      </c>
      <c r="AS482" t="s">
        <v>354</v>
      </c>
    </row>
    <row r="483" spans="1:48" hidden="1" x14ac:dyDescent="0.25">
      <c r="A483" t="s">
        <v>852</v>
      </c>
      <c r="B483" t="s">
        <v>249</v>
      </c>
      <c r="C483" t="s">
        <v>853</v>
      </c>
      <c r="D483">
        <v>13201</v>
      </c>
      <c r="E483" t="s">
        <v>248</v>
      </c>
      <c r="F483">
        <v>6301</v>
      </c>
      <c r="H483">
        <v>332280</v>
      </c>
      <c r="I483">
        <v>22</v>
      </c>
      <c r="J483" t="s">
        <v>854</v>
      </c>
      <c r="K483" t="s">
        <v>855</v>
      </c>
      <c r="L483" t="str">
        <f>VLOOKUP(K483,'LOOKUP INTERTIES 2023-11-08'!$B$2:$G$206,6,FALSE)</f>
        <v>Bristol Bay</v>
      </c>
      <c r="M483" t="s">
        <v>1288</v>
      </c>
      <c r="N483" t="s">
        <v>1203</v>
      </c>
      <c r="O483" s="10" t="s">
        <v>1204</v>
      </c>
      <c r="P483" s="10">
        <v>2021</v>
      </c>
      <c r="Q483" s="10" t="s">
        <v>1458</v>
      </c>
      <c r="R483" t="s">
        <v>1205</v>
      </c>
      <c r="S483">
        <v>3.3</v>
      </c>
      <c r="U483">
        <v>0.8</v>
      </c>
      <c r="V483">
        <v>3</v>
      </c>
      <c r="W483">
        <v>0.1</v>
      </c>
      <c r="X483">
        <v>1.7</v>
      </c>
      <c r="Y483" t="s">
        <v>1207</v>
      </c>
      <c r="Z483" t="s">
        <v>390</v>
      </c>
      <c r="AA483" t="s">
        <v>390</v>
      </c>
      <c r="AB483" t="s">
        <v>371</v>
      </c>
      <c r="AC483" t="s">
        <v>1206</v>
      </c>
      <c r="AD483">
        <v>4</v>
      </c>
      <c r="AE483">
        <v>2019</v>
      </c>
      <c r="AF483" t="s">
        <v>390</v>
      </c>
      <c r="AG483" t="s">
        <v>390</v>
      </c>
      <c r="AH483" t="s">
        <v>1207</v>
      </c>
      <c r="AI483" t="s">
        <v>353</v>
      </c>
      <c r="AJ483">
        <v>1</v>
      </c>
      <c r="AK483" t="s">
        <v>355</v>
      </c>
      <c r="AL483" t="s">
        <v>354</v>
      </c>
      <c r="AM483" t="s">
        <v>354</v>
      </c>
      <c r="AN483" t="s">
        <v>354</v>
      </c>
      <c r="AO483" t="s">
        <v>390</v>
      </c>
      <c r="AP483" t="s">
        <v>1209</v>
      </c>
      <c r="AQ483" t="s">
        <v>1207</v>
      </c>
      <c r="AR483" t="s">
        <v>354</v>
      </c>
      <c r="AS483" t="s">
        <v>354</v>
      </c>
    </row>
    <row r="484" spans="1:48" hidden="1" x14ac:dyDescent="0.25">
      <c r="A484" t="s">
        <v>852</v>
      </c>
      <c r="B484" t="s">
        <v>249</v>
      </c>
      <c r="C484" t="s">
        <v>853</v>
      </c>
      <c r="D484">
        <v>13201</v>
      </c>
      <c r="E484" t="s">
        <v>248</v>
      </c>
      <c r="F484">
        <v>6301</v>
      </c>
      <c r="H484">
        <v>332280</v>
      </c>
      <c r="I484">
        <v>22</v>
      </c>
      <c r="J484" t="s">
        <v>854</v>
      </c>
      <c r="K484" t="s">
        <v>855</v>
      </c>
      <c r="L484" t="str">
        <f>VLOOKUP(K484,'LOOKUP INTERTIES 2023-11-08'!$B$2:$G$206,6,FALSE)</f>
        <v>Bristol Bay</v>
      </c>
      <c r="M484" t="s">
        <v>1212</v>
      </c>
      <c r="N484" t="s">
        <v>1203</v>
      </c>
      <c r="O484" s="10" t="s">
        <v>1204</v>
      </c>
      <c r="P484" s="10">
        <v>2021</v>
      </c>
      <c r="Q484" s="10" t="s">
        <v>1458</v>
      </c>
      <c r="R484" t="s">
        <v>1205</v>
      </c>
      <c r="S484">
        <v>0.4</v>
      </c>
      <c r="U484">
        <v>0.97</v>
      </c>
      <c r="V484">
        <v>0.4</v>
      </c>
      <c r="W484">
        <v>0.4</v>
      </c>
      <c r="X484" t="s">
        <v>390</v>
      </c>
      <c r="Y484" t="s">
        <v>1207</v>
      </c>
      <c r="Z484" t="s">
        <v>390</v>
      </c>
      <c r="AA484" t="s">
        <v>390</v>
      </c>
      <c r="AB484" t="s">
        <v>1411</v>
      </c>
      <c r="AC484" t="s">
        <v>1206</v>
      </c>
      <c r="AD484">
        <v>12</v>
      </c>
      <c r="AE484">
        <v>1977</v>
      </c>
      <c r="AF484">
        <v>8</v>
      </c>
      <c r="AG484">
        <v>2004</v>
      </c>
      <c r="AH484" t="s">
        <v>1208</v>
      </c>
      <c r="AI484" t="s">
        <v>353</v>
      </c>
      <c r="AJ484">
        <v>1</v>
      </c>
      <c r="AK484" t="s">
        <v>355</v>
      </c>
      <c r="AL484" t="s">
        <v>354</v>
      </c>
      <c r="AM484" t="s">
        <v>354</v>
      </c>
      <c r="AN484" t="s">
        <v>354</v>
      </c>
      <c r="AO484" t="s">
        <v>390</v>
      </c>
      <c r="AP484" t="s">
        <v>1209</v>
      </c>
      <c r="AQ484" t="s">
        <v>1207</v>
      </c>
      <c r="AR484" t="s">
        <v>1207</v>
      </c>
      <c r="AS484" t="s">
        <v>1207</v>
      </c>
    </row>
    <row r="485" spans="1:48" hidden="1" x14ac:dyDescent="0.25">
      <c r="A485" t="s">
        <v>852</v>
      </c>
      <c r="B485" t="s">
        <v>249</v>
      </c>
      <c r="C485" t="s">
        <v>853</v>
      </c>
      <c r="D485">
        <v>13201</v>
      </c>
      <c r="E485" t="s">
        <v>248</v>
      </c>
      <c r="F485">
        <v>6301</v>
      </c>
      <c r="H485">
        <v>332280</v>
      </c>
      <c r="I485">
        <v>22</v>
      </c>
      <c r="J485" t="s">
        <v>854</v>
      </c>
      <c r="K485" t="s">
        <v>855</v>
      </c>
      <c r="L485" t="str">
        <f>VLOOKUP(K485,'LOOKUP INTERTIES 2023-11-08'!$B$2:$G$206,6,FALSE)</f>
        <v>Bristol Bay</v>
      </c>
      <c r="M485" t="s">
        <v>1217</v>
      </c>
      <c r="N485" t="s">
        <v>1203</v>
      </c>
      <c r="O485" s="10" t="s">
        <v>1204</v>
      </c>
      <c r="P485" s="10">
        <v>2021</v>
      </c>
      <c r="Q485" s="10" t="s">
        <v>1458</v>
      </c>
      <c r="R485" t="s">
        <v>1205</v>
      </c>
      <c r="S485">
        <v>0.4</v>
      </c>
      <c r="U485">
        <v>0.97</v>
      </c>
      <c r="V485">
        <v>0.4</v>
      </c>
      <c r="W485">
        <v>0.4</v>
      </c>
      <c r="X485" t="s">
        <v>390</v>
      </c>
      <c r="Y485" t="s">
        <v>1207</v>
      </c>
      <c r="Z485" t="s">
        <v>390</v>
      </c>
      <c r="AA485" t="s">
        <v>390</v>
      </c>
      <c r="AB485" t="s">
        <v>1411</v>
      </c>
      <c r="AC485" t="s">
        <v>1206</v>
      </c>
      <c r="AD485">
        <v>12</v>
      </c>
      <c r="AE485">
        <v>1977</v>
      </c>
      <c r="AF485">
        <v>8</v>
      </c>
      <c r="AG485">
        <v>2004</v>
      </c>
      <c r="AH485" t="s">
        <v>1208</v>
      </c>
      <c r="AI485" t="s">
        <v>353</v>
      </c>
      <c r="AJ485">
        <v>1</v>
      </c>
      <c r="AK485" t="s">
        <v>355</v>
      </c>
      <c r="AL485" t="s">
        <v>354</v>
      </c>
      <c r="AM485" t="s">
        <v>354</v>
      </c>
      <c r="AN485" t="s">
        <v>354</v>
      </c>
      <c r="AO485" t="s">
        <v>390</v>
      </c>
      <c r="AP485" t="s">
        <v>1209</v>
      </c>
      <c r="AQ485" t="s">
        <v>1207</v>
      </c>
      <c r="AR485" t="s">
        <v>1207</v>
      </c>
      <c r="AS485" t="s">
        <v>1207</v>
      </c>
    </row>
    <row r="486" spans="1:48" hidden="1" x14ac:dyDescent="0.25">
      <c r="A486" t="s">
        <v>852</v>
      </c>
      <c r="B486" t="s">
        <v>249</v>
      </c>
      <c r="C486" t="s">
        <v>853</v>
      </c>
      <c r="D486">
        <v>13201</v>
      </c>
      <c r="E486" t="s">
        <v>248</v>
      </c>
      <c r="F486">
        <v>6301</v>
      </c>
      <c r="H486">
        <v>332280</v>
      </c>
      <c r="I486">
        <v>22</v>
      </c>
      <c r="J486" t="s">
        <v>854</v>
      </c>
      <c r="K486" t="s">
        <v>855</v>
      </c>
      <c r="L486" t="str">
        <f>VLOOKUP(K486,'LOOKUP INTERTIES 2023-11-08'!$B$2:$G$206,6,FALSE)</f>
        <v>Bristol Bay</v>
      </c>
      <c r="M486" t="s">
        <v>1225</v>
      </c>
      <c r="N486" t="s">
        <v>1203</v>
      </c>
      <c r="O486" s="10" t="s">
        <v>1204</v>
      </c>
      <c r="P486" s="10">
        <v>2021</v>
      </c>
      <c r="Q486" s="10" t="s">
        <v>1458</v>
      </c>
      <c r="R486" t="s">
        <v>1205</v>
      </c>
      <c r="S486">
        <v>0.4</v>
      </c>
      <c r="U486">
        <v>0.97</v>
      </c>
      <c r="V486">
        <v>0.4</v>
      </c>
      <c r="W486">
        <v>0.4</v>
      </c>
      <c r="X486" t="s">
        <v>390</v>
      </c>
      <c r="Y486" t="s">
        <v>1207</v>
      </c>
      <c r="Z486" t="s">
        <v>390</v>
      </c>
      <c r="AA486" t="s">
        <v>390</v>
      </c>
      <c r="AB486" t="s">
        <v>1411</v>
      </c>
      <c r="AC486" t="s">
        <v>1206</v>
      </c>
      <c r="AD486">
        <v>12</v>
      </c>
      <c r="AE486">
        <v>1977</v>
      </c>
      <c r="AF486">
        <v>8</v>
      </c>
      <c r="AG486">
        <v>2004</v>
      </c>
      <c r="AH486" t="s">
        <v>1208</v>
      </c>
      <c r="AI486" t="s">
        <v>353</v>
      </c>
      <c r="AJ486">
        <v>1</v>
      </c>
      <c r="AK486" t="s">
        <v>355</v>
      </c>
      <c r="AL486" t="s">
        <v>354</v>
      </c>
      <c r="AM486" t="s">
        <v>354</v>
      </c>
      <c r="AN486" t="s">
        <v>354</v>
      </c>
      <c r="AO486" t="s">
        <v>390</v>
      </c>
      <c r="AP486" t="s">
        <v>1209</v>
      </c>
      <c r="AQ486" t="s">
        <v>1207</v>
      </c>
      <c r="AR486" t="s">
        <v>1207</v>
      </c>
      <c r="AS486" t="s">
        <v>1207</v>
      </c>
    </row>
    <row r="487" spans="1:48" hidden="1" x14ac:dyDescent="0.25">
      <c r="A487" t="s">
        <v>856</v>
      </c>
      <c r="B487" t="s">
        <v>251</v>
      </c>
      <c r="C487" t="s">
        <v>857</v>
      </c>
      <c r="E487" t="s">
        <v>250</v>
      </c>
      <c r="H487">
        <v>332290</v>
      </c>
      <c r="I487">
        <v>319</v>
      </c>
      <c r="J487" t="s">
        <v>471</v>
      </c>
      <c r="K487" t="s">
        <v>472</v>
      </c>
      <c r="L487" t="str">
        <f>VLOOKUP(K487,'LOOKUP INTERTIES 2023-11-08'!$B$2:$G$206,6,FALSE)</f>
        <v>Lower Yukon-Kuskokwim</v>
      </c>
      <c r="M487">
        <v>1</v>
      </c>
      <c r="N487" t="s">
        <v>352</v>
      </c>
      <c r="O487" s="10" t="s">
        <v>1204</v>
      </c>
      <c r="P487" s="10">
        <v>2021</v>
      </c>
      <c r="Q487" s="10" t="s">
        <v>1461</v>
      </c>
      <c r="S487">
        <v>0.25</v>
      </c>
      <c r="AB487" t="s">
        <v>371</v>
      </c>
      <c r="AD487">
        <v>9</v>
      </c>
      <c r="AE487">
        <v>2009</v>
      </c>
      <c r="AI487" t="s">
        <v>353</v>
      </c>
      <c r="AK487" t="s">
        <v>355</v>
      </c>
      <c r="AU487" t="s">
        <v>1480</v>
      </c>
      <c r="AV487" t="s">
        <v>1596</v>
      </c>
    </row>
    <row r="488" spans="1:48" hidden="1" x14ac:dyDescent="0.25">
      <c r="A488" t="s">
        <v>858</v>
      </c>
      <c r="B488" t="s">
        <v>859</v>
      </c>
      <c r="C488" t="s">
        <v>860</v>
      </c>
      <c r="E488" t="s">
        <v>861</v>
      </c>
      <c r="H488">
        <v>332300</v>
      </c>
      <c r="I488">
        <v>625</v>
      </c>
      <c r="J488" t="s">
        <v>862</v>
      </c>
      <c r="K488" t="s">
        <v>863</v>
      </c>
      <c r="L488" t="str">
        <f>VLOOKUP(K488,'LOOKUP INTERTIES 2023-11-08'!$B$2:$G$206,6,FALSE)</f>
        <v>Lower Yukon-Kuskokwim</v>
      </c>
      <c r="M488">
        <v>1</v>
      </c>
      <c r="N488" t="s">
        <v>352</v>
      </c>
      <c r="O488" s="10" t="s">
        <v>1204</v>
      </c>
      <c r="P488" s="10">
        <v>2021</v>
      </c>
      <c r="Q488" s="10" t="s">
        <v>1461</v>
      </c>
      <c r="S488">
        <v>0.2</v>
      </c>
      <c r="AB488" t="s">
        <v>364</v>
      </c>
      <c r="AI488" t="s">
        <v>353</v>
      </c>
      <c r="AK488" t="s">
        <v>355</v>
      </c>
      <c r="AU488" t="s">
        <v>1462</v>
      </c>
      <c r="AV488" t="s">
        <v>1664</v>
      </c>
    </row>
    <row r="489" spans="1:48" hidden="1" x14ac:dyDescent="0.25">
      <c r="A489" t="s">
        <v>858</v>
      </c>
      <c r="B489" t="s">
        <v>859</v>
      </c>
      <c r="C489" t="s">
        <v>860</v>
      </c>
      <c r="E489" t="s">
        <v>861</v>
      </c>
      <c r="H489">
        <v>332300</v>
      </c>
      <c r="I489">
        <v>625</v>
      </c>
      <c r="J489" t="s">
        <v>862</v>
      </c>
      <c r="K489" t="s">
        <v>863</v>
      </c>
      <c r="L489" t="str">
        <f>VLOOKUP(K489,'LOOKUP INTERTIES 2023-11-08'!$B$2:$G$206,6,FALSE)</f>
        <v>Lower Yukon-Kuskokwim</v>
      </c>
      <c r="M489">
        <v>2</v>
      </c>
      <c r="N489" t="s">
        <v>352</v>
      </c>
      <c r="O489" s="10" t="s">
        <v>1204</v>
      </c>
      <c r="P489" s="10">
        <v>2021</v>
      </c>
      <c r="Q489" s="10" t="s">
        <v>1461</v>
      </c>
      <c r="S489">
        <v>0.11700000000000001</v>
      </c>
      <c r="AB489" t="s">
        <v>371</v>
      </c>
      <c r="AI489" t="s">
        <v>353</v>
      </c>
      <c r="AK489" t="s">
        <v>355</v>
      </c>
      <c r="AU489" t="s">
        <v>1462</v>
      </c>
      <c r="AV489" t="s">
        <v>1610</v>
      </c>
    </row>
    <row r="490" spans="1:48" hidden="1" x14ac:dyDescent="0.25">
      <c r="A490" t="s">
        <v>858</v>
      </c>
      <c r="B490" t="s">
        <v>859</v>
      </c>
      <c r="C490" t="s">
        <v>860</v>
      </c>
      <c r="E490" t="s">
        <v>861</v>
      </c>
      <c r="H490">
        <v>332300</v>
      </c>
      <c r="I490">
        <v>625</v>
      </c>
      <c r="J490" t="s">
        <v>862</v>
      </c>
      <c r="K490" t="s">
        <v>863</v>
      </c>
      <c r="L490" t="str">
        <f>VLOOKUP(K490,'LOOKUP INTERTIES 2023-11-08'!$B$2:$G$206,6,FALSE)</f>
        <v>Lower Yukon-Kuskokwim</v>
      </c>
      <c r="M490">
        <v>3</v>
      </c>
      <c r="N490" t="s">
        <v>352</v>
      </c>
      <c r="O490" s="10" t="s">
        <v>1204</v>
      </c>
      <c r="P490" s="10">
        <v>2021</v>
      </c>
      <c r="Q490" s="10" t="s">
        <v>1461</v>
      </c>
      <c r="S490">
        <v>0.25</v>
      </c>
      <c r="AB490" t="s">
        <v>364</v>
      </c>
      <c r="AI490" t="s">
        <v>353</v>
      </c>
      <c r="AK490" t="s">
        <v>355</v>
      </c>
      <c r="AU490" t="s">
        <v>1462</v>
      </c>
      <c r="AV490" t="s">
        <v>1599</v>
      </c>
    </row>
    <row r="491" spans="1:48" hidden="1" x14ac:dyDescent="0.25">
      <c r="A491" t="s">
        <v>639</v>
      </c>
      <c r="B491" t="s">
        <v>36</v>
      </c>
      <c r="C491" t="s">
        <v>394</v>
      </c>
      <c r="D491">
        <v>219</v>
      </c>
      <c r="E491" t="s">
        <v>29</v>
      </c>
      <c r="F491">
        <v>56146</v>
      </c>
      <c r="I491">
        <v>2</v>
      </c>
      <c r="J491" t="s">
        <v>483</v>
      </c>
      <c r="K491" t="s">
        <v>484</v>
      </c>
      <c r="L491" t="str">
        <f>VLOOKUP(K491,'LOOKUP INTERTIES 2023-11-08'!$B$2:$G$206,6,FALSE)</f>
        <v>Southeast</v>
      </c>
      <c r="M491" t="s">
        <v>1202</v>
      </c>
      <c r="N491" t="s">
        <v>1203</v>
      </c>
      <c r="O491" s="10" t="s">
        <v>1204</v>
      </c>
      <c r="P491" s="10">
        <v>2021</v>
      </c>
      <c r="Q491" s="10" t="s">
        <v>1458</v>
      </c>
      <c r="R491" t="s">
        <v>1205</v>
      </c>
      <c r="S491">
        <v>1.3</v>
      </c>
      <c r="U491">
        <v>0.8</v>
      </c>
      <c r="V491">
        <v>1.3</v>
      </c>
      <c r="W491">
        <v>1.3</v>
      </c>
      <c r="X491">
        <v>0.5</v>
      </c>
      <c r="Y491" t="s">
        <v>1207</v>
      </c>
      <c r="Z491" t="s">
        <v>390</v>
      </c>
      <c r="AA491" t="s">
        <v>390</v>
      </c>
      <c r="AB491" t="s">
        <v>371</v>
      </c>
      <c r="AC491" t="s">
        <v>1206</v>
      </c>
      <c r="AD491">
        <v>11</v>
      </c>
      <c r="AE491">
        <v>2003</v>
      </c>
      <c r="AF491" t="s">
        <v>390</v>
      </c>
      <c r="AG491" t="s">
        <v>390</v>
      </c>
      <c r="AH491" t="s">
        <v>1207</v>
      </c>
      <c r="AI491" t="s">
        <v>353</v>
      </c>
      <c r="AJ491">
        <v>1</v>
      </c>
      <c r="AK491" t="s">
        <v>355</v>
      </c>
      <c r="AL491" t="s">
        <v>354</v>
      </c>
      <c r="AM491" t="s">
        <v>354</v>
      </c>
      <c r="AN491" t="s">
        <v>354</v>
      </c>
      <c r="AO491" t="s">
        <v>390</v>
      </c>
      <c r="AP491" t="s">
        <v>1209</v>
      </c>
      <c r="AQ491" t="s">
        <v>1207</v>
      </c>
      <c r="AR491" t="s">
        <v>354</v>
      </c>
      <c r="AS491" t="s">
        <v>354</v>
      </c>
    </row>
    <row r="492" spans="1:48" hidden="1" x14ac:dyDescent="0.25">
      <c r="A492" t="s">
        <v>639</v>
      </c>
      <c r="B492" t="s">
        <v>36</v>
      </c>
      <c r="C492" t="s">
        <v>394</v>
      </c>
      <c r="D492">
        <v>219</v>
      </c>
      <c r="E492" t="s">
        <v>29</v>
      </c>
      <c r="F492">
        <v>56146</v>
      </c>
      <c r="I492">
        <v>2</v>
      </c>
      <c r="J492" t="s">
        <v>483</v>
      </c>
      <c r="K492" t="s">
        <v>484</v>
      </c>
      <c r="L492" t="str">
        <f>VLOOKUP(K492,'LOOKUP INTERTIES 2023-11-08'!$B$2:$G$206,6,FALSE)</f>
        <v>Southeast</v>
      </c>
      <c r="M492" t="s">
        <v>1211</v>
      </c>
      <c r="N492" t="s">
        <v>1203</v>
      </c>
      <c r="O492" s="10" t="s">
        <v>1204</v>
      </c>
      <c r="P492" s="10">
        <v>2021</v>
      </c>
      <c r="Q492" s="10" t="s">
        <v>1458</v>
      </c>
      <c r="R492" t="s">
        <v>1205</v>
      </c>
      <c r="S492">
        <v>0.3</v>
      </c>
      <c r="U492" t="s">
        <v>390</v>
      </c>
      <c r="V492">
        <v>0.3</v>
      </c>
      <c r="W492">
        <v>0.3</v>
      </c>
      <c r="X492" t="s">
        <v>390</v>
      </c>
      <c r="Y492" t="s">
        <v>1207</v>
      </c>
      <c r="Z492" t="s">
        <v>390</v>
      </c>
      <c r="AA492" t="s">
        <v>390</v>
      </c>
      <c r="AB492" t="s">
        <v>1411</v>
      </c>
      <c r="AC492" t="s">
        <v>1206</v>
      </c>
      <c r="AD492">
        <v>9</v>
      </c>
      <c r="AE492">
        <v>1983</v>
      </c>
      <c r="AF492">
        <v>9</v>
      </c>
      <c r="AG492">
        <v>2007</v>
      </c>
      <c r="AH492" t="s">
        <v>1207</v>
      </c>
      <c r="AI492" t="s">
        <v>353</v>
      </c>
      <c r="AJ492">
        <v>1</v>
      </c>
      <c r="AK492" t="s">
        <v>355</v>
      </c>
      <c r="AL492" t="s">
        <v>354</v>
      </c>
      <c r="AM492" t="s">
        <v>354</v>
      </c>
      <c r="AN492" t="s">
        <v>354</v>
      </c>
      <c r="AO492" t="s">
        <v>390</v>
      </c>
      <c r="AP492" t="s">
        <v>1209</v>
      </c>
      <c r="AQ492" t="s">
        <v>354</v>
      </c>
      <c r="AR492" t="s">
        <v>354</v>
      </c>
      <c r="AS492" t="s">
        <v>354</v>
      </c>
    </row>
    <row r="493" spans="1:48" hidden="1" x14ac:dyDescent="0.25">
      <c r="A493" t="s">
        <v>519</v>
      </c>
      <c r="B493" t="s">
        <v>253</v>
      </c>
      <c r="C493" t="s">
        <v>520</v>
      </c>
      <c r="E493" t="s">
        <v>252</v>
      </c>
      <c r="H493">
        <v>332310</v>
      </c>
      <c r="I493">
        <v>365</v>
      </c>
      <c r="J493" t="s">
        <v>521</v>
      </c>
      <c r="K493" t="s">
        <v>522</v>
      </c>
      <c r="L493" t="str">
        <f>VLOOKUP(K493,'LOOKUP INTERTIES 2023-11-08'!$B$2:$G$206,6,FALSE)</f>
        <v>Lower Yukon-Kuskokwim</v>
      </c>
      <c r="M493">
        <v>1</v>
      </c>
      <c r="N493" t="s">
        <v>352</v>
      </c>
      <c r="O493" s="10" t="s">
        <v>1204</v>
      </c>
      <c r="P493" s="10">
        <v>2021</v>
      </c>
      <c r="Q493" s="10" t="s">
        <v>1461</v>
      </c>
      <c r="S493">
        <v>0.371</v>
      </c>
      <c r="AB493" t="s">
        <v>371</v>
      </c>
      <c r="AI493" t="s">
        <v>353</v>
      </c>
      <c r="AK493" t="s">
        <v>355</v>
      </c>
      <c r="AU493" t="s">
        <v>1462</v>
      </c>
      <c r="AV493" t="s">
        <v>1627</v>
      </c>
    </row>
    <row r="494" spans="1:48" hidden="1" x14ac:dyDescent="0.25">
      <c r="A494" t="s">
        <v>519</v>
      </c>
      <c r="B494" t="s">
        <v>253</v>
      </c>
      <c r="C494" t="s">
        <v>520</v>
      </c>
      <c r="E494" t="s">
        <v>252</v>
      </c>
      <c r="H494">
        <v>332310</v>
      </c>
      <c r="I494">
        <v>365</v>
      </c>
      <c r="J494" t="s">
        <v>521</v>
      </c>
      <c r="K494" t="s">
        <v>522</v>
      </c>
      <c r="L494" t="str">
        <f>VLOOKUP(K494,'LOOKUP INTERTIES 2023-11-08'!$B$2:$G$206,6,FALSE)</f>
        <v>Lower Yukon-Kuskokwim</v>
      </c>
      <c r="M494">
        <v>2</v>
      </c>
      <c r="N494" t="s">
        <v>352</v>
      </c>
      <c r="O494" s="10" t="s">
        <v>1204</v>
      </c>
      <c r="P494" s="10">
        <v>2021</v>
      </c>
      <c r="Q494" s="10" t="s">
        <v>1461</v>
      </c>
      <c r="S494">
        <v>0.371</v>
      </c>
      <c r="AB494" t="s">
        <v>371</v>
      </c>
      <c r="AI494" t="s">
        <v>353</v>
      </c>
      <c r="AK494" t="s">
        <v>355</v>
      </c>
      <c r="AU494" t="s">
        <v>1462</v>
      </c>
      <c r="AV494" t="s">
        <v>1627</v>
      </c>
    </row>
    <row r="495" spans="1:48" hidden="1" x14ac:dyDescent="0.25">
      <c r="A495" t="s">
        <v>519</v>
      </c>
      <c r="B495" t="s">
        <v>253</v>
      </c>
      <c r="C495" t="s">
        <v>520</v>
      </c>
      <c r="E495" t="s">
        <v>252</v>
      </c>
      <c r="H495">
        <v>332310</v>
      </c>
      <c r="I495">
        <v>365</v>
      </c>
      <c r="J495" t="s">
        <v>521</v>
      </c>
      <c r="K495" t="s">
        <v>522</v>
      </c>
      <c r="L495" t="str">
        <f>VLOOKUP(K495,'LOOKUP INTERTIES 2023-11-08'!$B$2:$G$206,6,FALSE)</f>
        <v>Lower Yukon-Kuskokwim</v>
      </c>
      <c r="M495">
        <v>3</v>
      </c>
      <c r="N495" t="s">
        <v>352</v>
      </c>
      <c r="O495" s="10" t="s">
        <v>1204</v>
      </c>
      <c r="P495" s="10">
        <v>2021</v>
      </c>
      <c r="Q495" s="10" t="s">
        <v>1461</v>
      </c>
      <c r="S495">
        <v>0.17899999999999999</v>
      </c>
      <c r="AB495" t="s">
        <v>371</v>
      </c>
      <c r="AI495" t="s">
        <v>353</v>
      </c>
      <c r="AK495" t="s">
        <v>355</v>
      </c>
      <c r="AU495" t="s">
        <v>1462</v>
      </c>
      <c r="AV495" t="s">
        <v>1628</v>
      </c>
    </row>
    <row r="496" spans="1:48" hidden="1" x14ac:dyDescent="0.25">
      <c r="A496" t="s">
        <v>519</v>
      </c>
      <c r="B496" t="s">
        <v>253</v>
      </c>
      <c r="C496" t="s">
        <v>520</v>
      </c>
      <c r="E496" t="s">
        <v>252</v>
      </c>
      <c r="H496">
        <v>332310</v>
      </c>
      <c r="I496">
        <v>365</v>
      </c>
      <c r="J496" t="s">
        <v>521</v>
      </c>
      <c r="K496" t="s">
        <v>522</v>
      </c>
      <c r="L496" t="str">
        <f>VLOOKUP(K496,'LOOKUP INTERTIES 2023-11-08'!$B$2:$G$206,6,FALSE)</f>
        <v>Lower Yukon-Kuskokwim</v>
      </c>
      <c r="N496" t="s">
        <v>473</v>
      </c>
      <c r="O496" s="10" t="s">
        <v>501</v>
      </c>
      <c r="Q496" s="10" t="s">
        <v>191</v>
      </c>
      <c r="S496">
        <v>0.28500000000000003</v>
      </c>
      <c r="AB496" t="s">
        <v>371</v>
      </c>
      <c r="AE496">
        <v>2021</v>
      </c>
      <c r="AI496" t="s">
        <v>353</v>
      </c>
      <c r="AJ496">
        <v>1</v>
      </c>
      <c r="AK496" t="s">
        <v>474</v>
      </c>
      <c r="AO496">
        <v>3</v>
      </c>
      <c r="AT496" t="s">
        <v>1629</v>
      </c>
    </row>
    <row r="497" spans="1:48" hidden="1" x14ac:dyDescent="0.25">
      <c r="A497" t="s">
        <v>934</v>
      </c>
      <c r="B497" t="s">
        <v>255</v>
      </c>
      <c r="C497" t="s">
        <v>935</v>
      </c>
      <c r="E497" t="s">
        <v>254</v>
      </c>
      <c r="H497">
        <v>332470</v>
      </c>
      <c r="I497">
        <v>659</v>
      </c>
      <c r="J497" t="s">
        <v>936</v>
      </c>
      <c r="K497" t="s">
        <v>937</v>
      </c>
      <c r="L497" t="str">
        <f>VLOOKUP(K497,'LOOKUP INTERTIES 2023-11-08'!$B$2:$G$206,6,FALSE)</f>
        <v>Bristol Bay</v>
      </c>
      <c r="M497">
        <v>1</v>
      </c>
      <c r="N497" t="s">
        <v>352</v>
      </c>
      <c r="O497" s="10" t="s">
        <v>1204</v>
      </c>
      <c r="P497" s="10">
        <v>2021</v>
      </c>
      <c r="Q497" s="10" t="s">
        <v>1461</v>
      </c>
      <c r="S497">
        <v>0.27600000000000002</v>
      </c>
      <c r="AB497" t="s">
        <v>371</v>
      </c>
      <c r="AD497">
        <v>3</v>
      </c>
      <c r="AE497">
        <v>2016</v>
      </c>
      <c r="AI497" t="s">
        <v>353</v>
      </c>
      <c r="AK497" t="s">
        <v>355</v>
      </c>
      <c r="AU497" t="s">
        <v>1462</v>
      </c>
      <c r="AV497" t="s">
        <v>1599</v>
      </c>
    </row>
    <row r="498" spans="1:48" hidden="1" x14ac:dyDescent="0.25">
      <c r="A498" t="s">
        <v>934</v>
      </c>
      <c r="B498" t="s">
        <v>255</v>
      </c>
      <c r="C498" t="s">
        <v>935</v>
      </c>
      <c r="E498" t="s">
        <v>254</v>
      </c>
      <c r="H498">
        <v>332470</v>
      </c>
      <c r="I498">
        <v>659</v>
      </c>
      <c r="J498" t="s">
        <v>936</v>
      </c>
      <c r="K498" t="s">
        <v>937</v>
      </c>
      <c r="L498" t="str">
        <f>VLOOKUP(K498,'LOOKUP INTERTIES 2023-11-08'!$B$2:$G$206,6,FALSE)</f>
        <v>Bristol Bay</v>
      </c>
      <c r="M498">
        <v>2</v>
      </c>
      <c r="N498" t="s">
        <v>352</v>
      </c>
      <c r="O498" s="10" t="s">
        <v>1204</v>
      </c>
      <c r="P498" s="10">
        <v>2021</v>
      </c>
      <c r="Q498" s="10" t="s">
        <v>1461</v>
      </c>
      <c r="S498">
        <v>9.9000000000000005E-2</v>
      </c>
      <c r="AB498" t="s">
        <v>371</v>
      </c>
      <c r="AD498">
        <v>3</v>
      </c>
      <c r="AE498">
        <v>2016</v>
      </c>
      <c r="AI498" t="s">
        <v>353</v>
      </c>
      <c r="AK498" t="s">
        <v>355</v>
      </c>
      <c r="AU498" t="s">
        <v>1462</v>
      </c>
      <c r="AV498" t="s">
        <v>1582</v>
      </c>
    </row>
    <row r="499" spans="1:48" hidden="1" x14ac:dyDescent="0.25">
      <c r="A499" t="s">
        <v>934</v>
      </c>
      <c r="B499" t="s">
        <v>255</v>
      </c>
      <c r="C499" t="s">
        <v>935</v>
      </c>
      <c r="E499" t="s">
        <v>254</v>
      </c>
      <c r="H499">
        <v>332470</v>
      </c>
      <c r="I499">
        <v>659</v>
      </c>
      <c r="J499" t="s">
        <v>936</v>
      </c>
      <c r="K499" t="s">
        <v>937</v>
      </c>
      <c r="L499" t="str">
        <f>VLOOKUP(K499,'LOOKUP INTERTIES 2023-11-08'!$B$2:$G$206,6,FALSE)</f>
        <v>Bristol Bay</v>
      </c>
      <c r="M499">
        <v>3</v>
      </c>
      <c r="N499" t="s">
        <v>352</v>
      </c>
      <c r="O499" s="10" t="s">
        <v>1204</v>
      </c>
      <c r="P499" s="10">
        <v>2021</v>
      </c>
      <c r="Q499" s="10" t="s">
        <v>1461</v>
      </c>
      <c r="S499">
        <v>9.9000000000000005E-2</v>
      </c>
      <c r="AB499" t="s">
        <v>371</v>
      </c>
      <c r="AD499">
        <v>3</v>
      </c>
      <c r="AE499">
        <v>2016</v>
      </c>
      <c r="AI499" t="s">
        <v>353</v>
      </c>
      <c r="AK499" t="s">
        <v>355</v>
      </c>
      <c r="AU499" t="s">
        <v>1462</v>
      </c>
      <c r="AV499" t="s">
        <v>1582</v>
      </c>
    </row>
    <row r="500" spans="1:48" hidden="1" x14ac:dyDescent="0.25">
      <c r="A500" t="s">
        <v>934</v>
      </c>
      <c r="B500" t="s">
        <v>255</v>
      </c>
      <c r="C500" t="s">
        <v>935</v>
      </c>
      <c r="E500" t="s">
        <v>254</v>
      </c>
      <c r="H500">
        <v>332470</v>
      </c>
      <c r="I500">
        <v>659</v>
      </c>
      <c r="J500" t="s">
        <v>936</v>
      </c>
      <c r="K500" t="s">
        <v>937</v>
      </c>
      <c r="L500" t="str">
        <f>VLOOKUP(K500,'LOOKUP INTERTIES 2023-11-08'!$B$2:$G$206,6,FALSE)</f>
        <v>Bristol Bay</v>
      </c>
      <c r="N500" t="s">
        <v>473</v>
      </c>
      <c r="O500" s="10" t="s">
        <v>501</v>
      </c>
      <c r="Q500" s="10" t="s">
        <v>191</v>
      </c>
      <c r="S500">
        <v>2.3999999999999997E-2</v>
      </c>
      <c r="AB500" t="s">
        <v>371</v>
      </c>
      <c r="AD500">
        <v>7</v>
      </c>
      <c r="AE500">
        <v>2009</v>
      </c>
      <c r="AI500" t="s">
        <v>353</v>
      </c>
      <c r="AJ500">
        <v>1</v>
      </c>
      <c r="AK500" t="s">
        <v>474</v>
      </c>
      <c r="AO500">
        <v>10</v>
      </c>
    </row>
    <row r="501" spans="1:48" hidden="1" x14ac:dyDescent="0.25">
      <c r="A501" t="s">
        <v>864</v>
      </c>
      <c r="B501" t="s">
        <v>257</v>
      </c>
      <c r="C501" t="s">
        <v>865</v>
      </c>
      <c r="E501" t="s">
        <v>256</v>
      </c>
      <c r="H501">
        <v>332320</v>
      </c>
      <c r="I501">
        <v>340</v>
      </c>
      <c r="J501" t="s">
        <v>866</v>
      </c>
      <c r="K501" t="s">
        <v>867</v>
      </c>
      <c r="L501" t="str">
        <f>VLOOKUP(K501,'LOOKUP INTERTIES 2023-11-08'!$B$2:$G$206,6,FALSE)</f>
        <v>Aleutians</v>
      </c>
      <c r="M501">
        <v>3</v>
      </c>
      <c r="N501" t="s">
        <v>352</v>
      </c>
      <c r="O501" s="10" t="s">
        <v>1204</v>
      </c>
      <c r="P501" s="10">
        <v>2021</v>
      </c>
      <c r="Q501" s="10" t="s">
        <v>1461</v>
      </c>
      <c r="S501">
        <v>0.05</v>
      </c>
      <c r="AB501" t="s">
        <v>371</v>
      </c>
      <c r="AI501" t="s">
        <v>353</v>
      </c>
      <c r="AK501" t="s">
        <v>355</v>
      </c>
      <c r="AU501" t="s">
        <v>1572</v>
      </c>
      <c r="AV501" t="s">
        <v>1609</v>
      </c>
    </row>
    <row r="502" spans="1:48" hidden="1" x14ac:dyDescent="0.25">
      <c r="A502" t="s">
        <v>864</v>
      </c>
      <c r="B502" t="s">
        <v>257</v>
      </c>
      <c r="C502" t="s">
        <v>865</v>
      </c>
      <c r="E502" t="s">
        <v>256</v>
      </c>
      <c r="H502">
        <v>332320</v>
      </c>
      <c r="I502">
        <v>340</v>
      </c>
      <c r="J502" t="s">
        <v>866</v>
      </c>
      <c r="K502" t="s">
        <v>867</v>
      </c>
      <c r="L502" t="str">
        <f>VLOOKUP(K502,'LOOKUP INTERTIES 2023-11-08'!$B$2:$G$206,6,FALSE)</f>
        <v>Aleutians</v>
      </c>
      <c r="M502">
        <v>3</v>
      </c>
      <c r="N502" t="s">
        <v>352</v>
      </c>
      <c r="O502" s="10" t="s">
        <v>1204</v>
      </c>
      <c r="P502" s="10">
        <v>2021</v>
      </c>
      <c r="Q502" s="10" t="s">
        <v>1461</v>
      </c>
      <c r="S502">
        <v>0.05</v>
      </c>
      <c r="AB502" t="s">
        <v>371</v>
      </c>
      <c r="AI502" t="s">
        <v>353</v>
      </c>
      <c r="AK502" t="s">
        <v>355</v>
      </c>
      <c r="AU502" t="s">
        <v>1572</v>
      </c>
      <c r="AV502" t="s">
        <v>1609</v>
      </c>
    </row>
    <row r="503" spans="1:48" hidden="1" x14ac:dyDescent="0.25">
      <c r="A503" t="s">
        <v>864</v>
      </c>
      <c r="B503" t="s">
        <v>257</v>
      </c>
      <c r="C503" t="s">
        <v>865</v>
      </c>
      <c r="E503" t="s">
        <v>256</v>
      </c>
      <c r="H503">
        <v>332320</v>
      </c>
      <c r="I503">
        <v>340</v>
      </c>
      <c r="J503" t="s">
        <v>866</v>
      </c>
      <c r="K503" t="s">
        <v>867</v>
      </c>
      <c r="L503" t="str">
        <f>VLOOKUP(K503,'LOOKUP INTERTIES 2023-11-08'!$B$2:$G$206,6,FALSE)</f>
        <v>Aleutians</v>
      </c>
      <c r="M503">
        <v>3</v>
      </c>
      <c r="N503" t="s">
        <v>352</v>
      </c>
      <c r="O503" s="10" t="s">
        <v>1204</v>
      </c>
      <c r="P503" s="10">
        <v>2021</v>
      </c>
      <c r="Q503" s="10" t="s">
        <v>1461</v>
      </c>
      <c r="S503">
        <v>0.05</v>
      </c>
      <c r="AB503" t="s">
        <v>371</v>
      </c>
      <c r="AI503" t="s">
        <v>353</v>
      </c>
      <c r="AK503" t="s">
        <v>355</v>
      </c>
      <c r="AU503" t="s">
        <v>1572</v>
      </c>
      <c r="AV503" t="s">
        <v>1609</v>
      </c>
    </row>
    <row r="504" spans="1:48" hidden="1" x14ac:dyDescent="0.25">
      <c r="A504" t="s">
        <v>777</v>
      </c>
      <c r="B504" t="s">
        <v>259</v>
      </c>
      <c r="C504" t="s">
        <v>778</v>
      </c>
      <c r="E504" t="s">
        <v>258</v>
      </c>
      <c r="H504">
        <v>332110</v>
      </c>
      <c r="I504">
        <v>661</v>
      </c>
      <c r="J504" t="s">
        <v>779</v>
      </c>
      <c r="K504" t="s">
        <v>780</v>
      </c>
      <c r="L504" t="str">
        <f>VLOOKUP(K504,'LOOKUP INTERTIES 2023-11-08'!$B$2:$G$206,6,FALSE)</f>
        <v>Bristol Bay</v>
      </c>
      <c r="M504">
        <v>1</v>
      </c>
      <c r="N504" t="s">
        <v>352</v>
      </c>
      <c r="O504" s="10" t="s">
        <v>1204</v>
      </c>
      <c r="P504" s="10">
        <v>2021</v>
      </c>
      <c r="Q504" s="10" t="s">
        <v>1461</v>
      </c>
      <c r="S504">
        <v>0.15</v>
      </c>
      <c r="AB504" t="s">
        <v>371</v>
      </c>
      <c r="AD504">
        <v>2</v>
      </c>
      <c r="AE504">
        <v>2018</v>
      </c>
      <c r="AI504" t="s">
        <v>353</v>
      </c>
      <c r="AK504" t="s">
        <v>355</v>
      </c>
      <c r="AU504" t="s">
        <v>1480</v>
      </c>
      <c r="AV504" t="s">
        <v>1582</v>
      </c>
    </row>
    <row r="505" spans="1:48" hidden="1" x14ac:dyDescent="0.25">
      <c r="A505" t="s">
        <v>777</v>
      </c>
      <c r="B505" t="s">
        <v>259</v>
      </c>
      <c r="C505" t="s">
        <v>778</v>
      </c>
      <c r="E505" t="s">
        <v>258</v>
      </c>
      <c r="H505">
        <v>332110</v>
      </c>
      <c r="I505">
        <v>661</v>
      </c>
      <c r="J505" t="s">
        <v>779</v>
      </c>
      <c r="K505" t="s">
        <v>780</v>
      </c>
      <c r="L505" t="str">
        <f>VLOOKUP(K505,'LOOKUP INTERTIES 2023-11-08'!$B$2:$G$206,6,FALSE)</f>
        <v>Bristol Bay</v>
      </c>
      <c r="M505">
        <v>2</v>
      </c>
      <c r="N505" t="s">
        <v>352</v>
      </c>
      <c r="O505" s="10" t="s">
        <v>1204</v>
      </c>
      <c r="P505" s="10">
        <v>2021</v>
      </c>
      <c r="Q505" s="10" t="s">
        <v>1461</v>
      </c>
      <c r="S505">
        <v>0.27600000000000002</v>
      </c>
      <c r="AB505" t="s">
        <v>371</v>
      </c>
      <c r="AD505">
        <v>2</v>
      </c>
      <c r="AE505">
        <v>2018</v>
      </c>
      <c r="AI505" t="s">
        <v>353</v>
      </c>
      <c r="AK505" t="s">
        <v>355</v>
      </c>
      <c r="AU505" t="s">
        <v>1462</v>
      </c>
      <c r="AV505" t="s">
        <v>1599</v>
      </c>
    </row>
    <row r="506" spans="1:48" hidden="1" x14ac:dyDescent="0.25">
      <c r="A506" t="s">
        <v>777</v>
      </c>
      <c r="B506" t="s">
        <v>259</v>
      </c>
      <c r="C506" t="s">
        <v>778</v>
      </c>
      <c r="E506" t="s">
        <v>258</v>
      </c>
      <c r="H506">
        <v>332110</v>
      </c>
      <c r="I506">
        <v>661</v>
      </c>
      <c r="J506" t="s">
        <v>779</v>
      </c>
      <c r="K506" t="s">
        <v>780</v>
      </c>
      <c r="L506" t="str">
        <f>VLOOKUP(K506,'LOOKUP INTERTIES 2023-11-08'!$B$2:$G$206,6,FALSE)</f>
        <v>Bristol Bay</v>
      </c>
      <c r="M506">
        <v>3</v>
      </c>
      <c r="N506" t="s">
        <v>352</v>
      </c>
      <c r="O506" s="10" t="s">
        <v>1204</v>
      </c>
      <c r="P506" s="10">
        <v>2021</v>
      </c>
      <c r="Q506" s="10" t="s">
        <v>1461</v>
      </c>
      <c r="S506">
        <v>0.27600000000000002</v>
      </c>
      <c r="AB506" t="s">
        <v>371</v>
      </c>
      <c r="AD506">
        <v>2</v>
      </c>
      <c r="AE506">
        <v>2018</v>
      </c>
      <c r="AI506" t="s">
        <v>353</v>
      </c>
      <c r="AK506" t="s">
        <v>355</v>
      </c>
      <c r="AU506" t="s">
        <v>1462</v>
      </c>
      <c r="AV506" t="s">
        <v>1599</v>
      </c>
    </row>
    <row r="507" spans="1:48" hidden="1" x14ac:dyDescent="0.25">
      <c r="A507" t="s">
        <v>885</v>
      </c>
      <c r="B507" t="s">
        <v>261</v>
      </c>
      <c r="C507" t="s">
        <v>886</v>
      </c>
      <c r="E507" t="s">
        <v>260</v>
      </c>
      <c r="H507">
        <v>332330</v>
      </c>
      <c r="I507">
        <v>416</v>
      </c>
      <c r="J507" t="s">
        <v>887</v>
      </c>
      <c r="K507" t="s">
        <v>888</v>
      </c>
      <c r="L507" t="str">
        <f>VLOOKUP(K507,'LOOKUP INTERTIES 2023-11-08'!$B$2:$G$206,6,FALSE)</f>
        <v>Yukon-Koyukuk/Upper Tanana</v>
      </c>
      <c r="M507">
        <v>1</v>
      </c>
      <c r="N507" t="s">
        <v>352</v>
      </c>
      <c r="O507" s="10" t="s">
        <v>1204</v>
      </c>
      <c r="P507" s="10">
        <v>2021</v>
      </c>
      <c r="Q507" s="10" t="s">
        <v>1461</v>
      </c>
      <c r="S507">
        <v>0.1</v>
      </c>
      <c r="AB507" t="s">
        <v>371</v>
      </c>
      <c r="AI507" t="s">
        <v>353</v>
      </c>
      <c r="AK507" t="s">
        <v>355</v>
      </c>
      <c r="AU507" t="s">
        <v>1480</v>
      </c>
      <c r="AV507" t="s">
        <v>1504</v>
      </c>
    </row>
    <row r="508" spans="1:48" hidden="1" x14ac:dyDescent="0.25">
      <c r="A508" t="s">
        <v>885</v>
      </c>
      <c r="B508" t="s">
        <v>261</v>
      </c>
      <c r="C508" t="s">
        <v>886</v>
      </c>
      <c r="E508" t="s">
        <v>260</v>
      </c>
      <c r="H508">
        <v>332330</v>
      </c>
      <c r="I508">
        <v>416</v>
      </c>
      <c r="J508" t="s">
        <v>887</v>
      </c>
      <c r="K508" t="s">
        <v>888</v>
      </c>
      <c r="L508" t="str">
        <f>VLOOKUP(K508,'LOOKUP INTERTIES 2023-11-08'!$B$2:$G$206,6,FALSE)</f>
        <v>Yukon-Koyukuk/Upper Tanana</v>
      </c>
      <c r="M508">
        <v>2</v>
      </c>
      <c r="N508" t="s">
        <v>352</v>
      </c>
      <c r="O508" s="10" t="s">
        <v>1204</v>
      </c>
      <c r="P508" s="10">
        <v>2021</v>
      </c>
      <c r="Q508" s="10" t="s">
        <v>1461</v>
      </c>
      <c r="S508">
        <v>0.1</v>
      </c>
      <c r="AB508" t="s">
        <v>371</v>
      </c>
      <c r="AI508" t="s">
        <v>353</v>
      </c>
      <c r="AK508" t="s">
        <v>355</v>
      </c>
      <c r="AU508" t="s">
        <v>1480</v>
      </c>
      <c r="AV508" t="s">
        <v>1504</v>
      </c>
    </row>
    <row r="509" spans="1:48" hidden="1" x14ac:dyDescent="0.25">
      <c r="A509" t="s">
        <v>885</v>
      </c>
      <c r="B509" t="s">
        <v>261</v>
      </c>
      <c r="C509" t="s">
        <v>886</v>
      </c>
      <c r="E509" t="s">
        <v>260</v>
      </c>
      <c r="H509">
        <v>332330</v>
      </c>
      <c r="I509">
        <v>416</v>
      </c>
      <c r="J509" t="s">
        <v>887</v>
      </c>
      <c r="K509" t="s">
        <v>888</v>
      </c>
      <c r="L509" t="str">
        <f>VLOOKUP(K509,'LOOKUP INTERTIES 2023-11-08'!$B$2:$G$206,6,FALSE)</f>
        <v>Yukon-Koyukuk/Upper Tanana</v>
      </c>
      <c r="M509">
        <v>3</v>
      </c>
      <c r="N509" t="s">
        <v>352</v>
      </c>
      <c r="O509" s="10" t="s">
        <v>1204</v>
      </c>
      <c r="P509" s="10">
        <v>2021</v>
      </c>
      <c r="Q509" s="10" t="s">
        <v>1461</v>
      </c>
      <c r="S509">
        <v>0</v>
      </c>
      <c r="AB509" t="s">
        <v>364</v>
      </c>
      <c r="AI509" t="s">
        <v>353</v>
      </c>
      <c r="AK509" t="s">
        <v>355</v>
      </c>
      <c r="AU509" t="s">
        <v>1480</v>
      </c>
      <c r="AV509" t="s">
        <v>1504</v>
      </c>
    </row>
    <row r="510" spans="1:48" hidden="1" x14ac:dyDescent="0.25">
      <c r="A510" t="s">
        <v>1032</v>
      </c>
      <c r="B510" t="s">
        <v>263</v>
      </c>
      <c r="C510" t="s">
        <v>1033</v>
      </c>
      <c r="D510">
        <v>13642</v>
      </c>
      <c r="E510" t="s">
        <v>262</v>
      </c>
      <c r="F510">
        <v>90</v>
      </c>
      <c r="H510">
        <v>332340</v>
      </c>
      <c r="I510">
        <v>150</v>
      </c>
      <c r="J510" t="s">
        <v>1034</v>
      </c>
      <c r="K510" t="s">
        <v>1035</v>
      </c>
      <c r="L510" t="str">
        <f>VLOOKUP(K510,'LOOKUP INTERTIES 2023-11-08'!$B$2:$G$206,6,FALSE)</f>
        <v>Bering Straits</v>
      </c>
      <c r="M510" t="s">
        <v>1238</v>
      </c>
      <c r="N510" t="s">
        <v>1203</v>
      </c>
      <c r="O510" s="10" t="s">
        <v>1204</v>
      </c>
      <c r="P510" s="10">
        <v>2021</v>
      </c>
      <c r="Q510" s="10" t="s">
        <v>1458</v>
      </c>
      <c r="R510" t="s">
        <v>1205</v>
      </c>
      <c r="S510">
        <v>3.8</v>
      </c>
      <c r="U510">
        <v>0.8</v>
      </c>
      <c r="V510">
        <v>3.7</v>
      </c>
      <c r="W510">
        <v>3.7</v>
      </c>
      <c r="X510">
        <v>2.8</v>
      </c>
      <c r="Y510" t="s">
        <v>1207</v>
      </c>
      <c r="Z510" t="s">
        <v>390</v>
      </c>
      <c r="AA510" t="s">
        <v>390</v>
      </c>
      <c r="AB510" t="s">
        <v>371</v>
      </c>
      <c r="AC510" t="s">
        <v>1206</v>
      </c>
      <c r="AD510">
        <v>4</v>
      </c>
      <c r="AE510">
        <v>1991</v>
      </c>
      <c r="AF510" t="s">
        <v>390</v>
      </c>
      <c r="AG510" t="s">
        <v>390</v>
      </c>
      <c r="AH510" t="s">
        <v>1207</v>
      </c>
      <c r="AI510" t="s">
        <v>353</v>
      </c>
      <c r="AJ510">
        <v>1</v>
      </c>
      <c r="AK510" t="s">
        <v>355</v>
      </c>
      <c r="AL510" t="s">
        <v>354</v>
      </c>
      <c r="AM510" t="s">
        <v>354</v>
      </c>
      <c r="AN510" t="s">
        <v>354</v>
      </c>
      <c r="AO510" t="s">
        <v>390</v>
      </c>
      <c r="AP510" t="s">
        <v>1241</v>
      </c>
      <c r="AQ510" t="s">
        <v>1207</v>
      </c>
      <c r="AR510" t="s">
        <v>354</v>
      </c>
      <c r="AS510" t="s">
        <v>354</v>
      </c>
    </row>
    <row r="511" spans="1:48" hidden="1" x14ac:dyDescent="0.25">
      <c r="A511" t="s">
        <v>1032</v>
      </c>
      <c r="B511" t="s">
        <v>263</v>
      </c>
      <c r="C511" t="s">
        <v>1033</v>
      </c>
      <c r="D511">
        <v>13642</v>
      </c>
      <c r="E511" t="s">
        <v>262</v>
      </c>
      <c r="F511">
        <v>90</v>
      </c>
      <c r="H511">
        <v>332340</v>
      </c>
      <c r="I511">
        <v>150</v>
      </c>
      <c r="J511" t="s">
        <v>1034</v>
      </c>
      <c r="K511" t="s">
        <v>1035</v>
      </c>
      <c r="L511" t="str">
        <f>VLOOKUP(K511,'LOOKUP INTERTIES 2023-11-08'!$B$2:$G$206,6,FALSE)</f>
        <v>Bering Straits</v>
      </c>
      <c r="M511" t="s">
        <v>1252</v>
      </c>
      <c r="N511" t="s">
        <v>1203</v>
      </c>
      <c r="O511" s="10" t="s">
        <v>1204</v>
      </c>
      <c r="P511" s="10">
        <v>2021</v>
      </c>
      <c r="Q511" s="10" t="s">
        <v>1458</v>
      </c>
      <c r="R511" t="s">
        <v>1205</v>
      </c>
      <c r="S511">
        <v>2</v>
      </c>
      <c r="U511">
        <v>0.8</v>
      </c>
      <c r="V511">
        <v>1.9</v>
      </c>
      <c r="W511">
        <v>1.9</v>
      </c>
      <c r="X511">
        <v>1.4</v>
      </c>
      <c r="Y511" t="s">
        <v>1207</v>
      </c>
      <c r="Z511" t="s">
        <v>390</v>
      </c>
      <c r="AA511" t="s">
        <v>390</v>
      </c>
      <c r="AB511" t="s">
        <v>371</v>
      </c>
      <c r="AC511" t="s">
        <v>1206</v>
      </c>
      <c r="AD511">
        <v>12</v>
      </c>
      <c r="AE511">
        <v>1999</v>
      </c>
      <c r="AF511" t="s">
        <v>390</v>
      </c>
      <c r="AG511" t="s">
        <v>390</v>
      </c>
      <c r="AH511" t="s">
        <v>1207</v>
      </c>
      <c r="AI511" t="s">
        <v>353</v>
      </c>
      <c r="AJ511">
        <v>1</v>
      </c>
      <c r="AK511" t="s">
        <v>355</v>
      </c>
      <c r="AL511" t="s">
        <v>354</v>
      </c>
      <c r="AM511" t="s">
        <v>354</v>
      </c>
      <c r="AN511" t="s">
        <v>354</v>
      </c>
      <c r="AO511" t="s">
        <v>390</v>
      </c>
      <c r="AP511" t="s">
        <v>1241</v>
      </c>
      <c r="AQ511" t="s">
        <v>1207</v>
      </c>
      <c r="AR511" t="s">
        <v>354</v>
      </c>
      <c r="AS511" t="s">
        <v>354</v>
      </c>
    </row>
    <row r="512" spans="1:48" hidden="1" x14ac:dyDescent="0.25">
      <c r="A512" t="s">
        <v>1032</v>
      </c>
      <c r="B512" t="s">
        <v>263</v>
      </c>
      <c r="C512" t="s">
        <v>1033</v>
      </c>
      <c r="D512">
        <v>13642</v>
      </c>
      <c r="E512" t="s">
        <v>262</v>
      </c>
      <c r="F512">
        <v>90</v>
      </c>
      <c r="H512">
        <v>332340</v>
      </c>
      <c r="I512">
        <v>150</v>
      </c>
      <c r="J512" t="s">
        <v>1034</v>
      </c>
      <c r="K512" t="s">
        <v>1035</v>
      </c>
      <c r="L512" t="str">
        <f>VLOOKUP(K512,'LOOKUP INTERTIES 2023-11-08'!$B$2:$G$206,6,FALSE)</f>
        <v>Bering Straits</v>
      </c>
      <c r="M512" t="s">
        <v>1253</v>
      </c>
      <c r="N512" t="s">
        <v>1203</v>
      </c>
      <c r="O512" s="10" t="s">
        <v>1204</v>
      </c>
      <c r="P512" s="10">
        <v>2021</v>
      </c>
      <c r="Q512" s="10" t="s">
        <v>1458</v>
      </c>
      <c r="R512" t="s">
        <v>1205</v>
      </c>
      <c r="S512">
        <v>5.2</v>
      </c>
      <c r="U512">
        <v>0.8</v>
      </c>
      <c r="V512">
        <v>5.2</v>
      </c>
      <c r="W512">
        <v>5.2</v>
      </c>
      <c r="X512">
        <v>3.4</v>
      </c>
      <c r="Y512" t="s">
        <v>1207</v>
      </c>
      <c r="Z512" t="s">
        <v>390</v>
      </c>
      <c r="AA512" t="s">
        <v>390</v>
      </c>
      <c r="AB512" t="s">
        <v>371</v>
      </c>
      <c r="AC512" t="s">
        <v>1206</v>
      </c>
      <c r="AD512">
        <v>11</v>
      </c>
      <c r="AE512">
        <v>2007</v>
      </c>
      <c r="AF512" t="s">
        <v>390</v>
      </c>
      <c r="AG512" t="s">
        <v>390</v>
      </c>
      <c r="AH512" t="s">
        <v>1207</v>
      </c>
      <c r="AI512" t="s">
        <v>353</v>
      </c>
      <c r="AJ512">
        <v>1</v>
      </c>
      <c r="AK512" t="s">
        <v>355</v>
      </c>
      <c r="AL512" t="s">
        <v>354</v>
      </c>
      <c r="AM512" t="s">
        <v>354</v>
      </c>
      <c r="AN512" t="s">
        <v>354</v>
      </c>
      <c r="AO512" t="s">
        <v>390</v>
      </c>
      <c r="AP512" t="s">
        <v>1254</v>
      </c>
      <c r="AQ512" t="s">
        <v>1207</v>
      </c>
      <c r="AR512" t="s">
        <v>354</v>
      </c>
      <c r="AS512" t="s">
        <v>354</v>
      </c>
    </row>
    <row r="513" spans="1:45" hidden="1" x14ac:dyDescent="0.25">
      <c r="A513" t="s">
        <v>1032</v>
      </c>
      <c r="B513" t="s">
        <v>263</v>
      </c>
      <c r="C513" t="s">
        <v>1033</v>
      </c>
      <c r="D513">
        <v>13642</v>
      </c>
      <c r="E513" t="s">
        <v>262</v>
      </c>
      <c r="F513">
        <v>90</v>
      </c>
      <c r="H513">
        <v>332340</v>
      </c>
      <c r="I513">
        <v>150</v>
      </c>
      <c r="J513" t="s">
        <v>1034</v>
      </c>
      <c r="K513" t="s">
        <v>1035</v>
      </c>
      <c r="L513" t="str">
        <f>VLOOKUP(K513,'LOOKUP INTERTIES 2023-11-08'!$B$2:$G$206,6,FALSE)</f>
        <v>Bering Straits</v>
      </c>
      <c r="M513" t="s">
        <v>1255</v>
      </c>
      <c r="N513" t="s">
        <v>1203</v>
      </c>
      <c r="O513" s="10" t="s">
        <v>1204</v>
      </c>
      <c r="P513" s="10">
        <v>2021</v>
      </c>
      <c r="Q513" s="10" t="s">
        <v>1458</v>
      </c>
      <c r="R513" t="s">
        <v>1205</v>
      </c>
      <c r="S513">
        <v>5.2</v>
      </c>
      <c r="U513">
        <v>0.8</v>
      </c>
      <c r="V513">
        <v>5.2</v>
      </c>
      <c r="W513">
        <v>5.2</v>
      </c>
      <c r="X513">
        <v>3.4</v>
      </c>
      <c r="Y513" t="s">
        <v>1207</v>
      </c>
      <c r="Z513" t="s">
        <v>390</v>
      </c>
      <c r="AA513" t="s">
        <v>390</v>
      </c>
      <c r="AB513" t="s">
        <v>371</v>
      </c>
      <c r="AC513" t="s">
        <v>1206</v>
      </c>
      <c r="AD513">
        <v>11</v>
      </c>
      <c r="AE513">
        <v>2007</v>
      </c>
      <c r="AF513" t="s">
        <v>390</v>
      </c>
      <c r="AG513" t="s">
        <v>390</v>
      </c>
      <c r="AH513" t="s">
        <v>1207</v>
      </c>
      <c r="AI513" t="s">
        <v>353</v>
      </c>
      <c r="AJ513">
        <v>1</v>
      </c>
      <c r="AK513" t="s">
        <v>355</v>
      </c>
      <c r="AL513" t="s">
        <v>354</v>
      </c>
      <c r="AM513" t="s">
        <v>354</v>
      </c>
      <c r="AN513" t="s">
        <v>354</v>
      </c>
      <c r="AO513" t="s">
        <v>390</v>
      </c>
      <c r="AP513" t="s">
        <v>1254</v>
      </c>
      <c r="AQ513" t="s">
        <v>1207</v>
      </c>
      <c r="AR513" t="s">
        <v>354</v>
      </c>
      <c r="AS513" t="s">
        <v>354</v>
      </c>
    </row>
    <row r="514" spans="1:45" hidden="1" x14ac:dyDescent="0.25">
      <c r="A514" t="s">
        <v>1032</v>
      </c>
      <c r="B514" t="s">
        <v>263</v>
      </c>
      <c r="C514" t="s">
        <v>1033</v>
      </c>
      <c r="D514">
        <v>13642</v>
      </c>
      <c r="E514" t="s">
        <v>262</v>
      </c>
      <c r="F514">
        <v>90</v>
      </c>
      <c r="H514">
        <v>332340</v>
      </c>
      <c r="I514">
        <v>150</v>
      </c>
      <c r="J514" t="s">
        <v>1034</v>
      </c>
      <c r="K514" t="s">
        <v>1035</v>
      </c>
      <c r="L514" t="str">
        <f>VLOOKUP(K514,'LOOKUP INTERTIES 2023-11-08'!$B$2:$G$206,6,FALSE)</f>
        <v>Bering Straits</v>
      </c>
      <c r="M514" t="s">
        <v>1256</v>
      </c>
      <c r="N514" t="s">
        <v>1203</v>
      </c>
      <c r="O514" s="10" t="s">
        <v>1204</v>
      </c>
      <c r="P514" s="10">
        <v>2021</v>
      </c>
      <c r="Q514" s="10" t="s">
        <v>1458</v>
      </c>
      <c r="R514" t="s">
        <v>1205</v>
      </c>
      <c r="S514">
        <v>0.4</v>
      </c>
      <c r="U514">
        <v>0.8</v>
      </c>
      <c r="V514">
        <v>0.4</v>
      </c>
      <c r="W514">
        <v>0.4</v>
      </c>
      <c r="X514">
        <v>0.1</v>
      </c>
      <c r="Y514" t="s">
        <v>1207</v>
      </c>
      <c r="Z514" t="s">
        <v>390</v>
      </c>
      <c r="AA514" t="s">
        <v>390</v>
      </c>
      <c r="AB514" t="s">
        <v>371</v>
      </c>
      <c r="AC514" t="s">
        <v>1206</v>
      </c>
      <c r="AD514">
        <v>1</v>
      </c>
      <c r="AE514">
        <v>2013</v>
      </c>
      <c r="AF514" t="s">
        <v>390</v>
      </c>
      <c r="AG514" t="s">
        <v>390</v>
      </c>
      <c r="AH514" t="s">
        <v>1207</v>
      </c>
      <c r="AI514" t="s">
        <v>353</v>
      </c>
      <c r="AJ514">
        <v>1</v>
      </c>
      <c r="AK514" t="s">
        <v>355</v>
      </c>
      <c r="AL514" t="s">
        <v>354</v>
      </c>
      <c r="AM514" t="s">
        <v>354</v>
      </c>
      <c r="AN514" t="s">
        <v>354</v>
      </c>
      <c r="AO514" t="s">
        <v>390</v>
      </c>
      <c r="AP514" t="s">
        <v>1241</v>
      </c>
      <c r="AQ514" t="s">
        <v>1207</v>
      </c>
      <c r="AR514" t="s">
        <v>354</v>
      </c>
      <c r="AS514" t="s">
        <v>354</v>
      </c>
    </row>
    <row r="515" spans="1:45" hidden="1" x14ac:dyDescent="0.25">
      <c r="A515" t="s">
        <v>1032</v>
      </c>
      <c r="B515" t="s">
        <v>263</v>
      </c>
      <c r="C515" t="s">
        <v>1033</v>
      </c>
      <c r="D515">
        <v>13642</v>
      </c>
      <c r="E515" t="s">
        <v>262</v>
      </c>
      <c r="F515">
        <v>90</v>
      </c>
      <c r="H515">
        <v>332340</v>
      </c>
      <c r="I515">
        <v>150</v>
      </c>
      <c r="J515" t="s">
        <v>1034</v>
      </c>
      <c r="K515" t="s">
        <v>1035</v>
      </c>
      <c r="L515" t="str">
        <f>VLOOKUP(K515,'LOOKUP INTERTIES 2023-11-08'!$B$2:$G$206,6,FALSE)</f>
        <v>Bering Straits</v>
      </c>
      <c r="M515" t="s">
        <v>1237</v>
      </c>
      <c r="N515" t="s">
        <v>1203</v>
      </c>
      <c r="O515" s="10" t="s">
        <v>1204</v>
      </c>
      <c r="P515" s="10">
        <v>2021</v>
      </c>
      <c r="Q515" s="10" t="s">
        <v>1458</v>
      </c>
      <c r="R515" t="s">
        <v>1205</v>
      </c>
      <c r="S515">
        <v>1.5</v>
      </c>
      <c r="U515" t="s">
        <v>390</v>
      </c>
      <c r="V515">
        <v>1.5</v>
      </c>
      <c r="W515">
        <v>1.5</v>
      </c>
      <c r="X515" t="s">
        <v>390</v>
      </c>
      <c r="Y515" t="s">
        <v>354</v>
      </c>
      <c r="Z515" t="s">
        <v>390</v>
      </c>
      <c r="AA515" t="s">
        <v>390</v>
      </c>
      <c r="AB515" t="s">
        <v>1411</v>
      </c>
      <c r="AC515" t="s">
        <v>1206</v>
      </c>
      <c r="AD515">
        <v>3</v>
      </c>
      <c r="AE515">
        <v>1988</v>
      </c>
      <c r="AF515">
        <v>3</v>
      </c>
      <c r="AG515">
        <v>2011</v>
      </c>
      <c r="AH515" t="s">
        <v>1207</v>
      </c>
      <c r="AI515" t="s">
        <v>353</v>
      </c>
      <c r="AJ515">
        <v>1</v>
      </c>
      <c r="AK515" t="s">
        <v>355</v>
      </c>
      <c r="AL515" t="s">
        <v>354</v>
      </c>
      <c r="AM515" t="s">
        <v>354</v>
      </c>
      <c r="AN515" t="s">
        <v>354</v>
      </c>
      <c r="AO515" t="s">
        <v>390</v>
      </c>
      <c r="AP515" t="s">
        <v>354</v>
      </c>
      <c r="AQ515" t="s">
        <v>1207</v>
      </c>
      <c r="AR515" t="s">
        <v>354</v>
      </c>
      <c r="AS515" t="s">
        <v>354</v>
      </c>
    </row>
    <row r="516" spans="1:45" hidden="1" x14ac:dyDescent="0.25">
      <c r="A516" t="s">
        <v>1032</v>
      </c>
      <c r="B516" t="s">
        <v>263</v>
      </c>
      <c r="C516" t="s">
        <v>1033</v>
      </c>
      <c r="D516">
        <v>13642</v>
      </c>
      <c r="E516" t="s">
        <v>262</v>
      </c>
      <c r="F516">
        <v>90</v>
      </c>
      <c r="H516">
        <v>332340</v>
      </c>
      <c r="I516">
        <v>150</v>
      </c>
      <c r="J516" t="s">
        <v>1034</v>
      </c>
      <c r="K516" t="s">
        <v>1035</v>
      </c>
      <c r="L516" t="str">
        <f>VLOOKUP(K516,'LOOKUP INTERTIES 2023-11-08'!$B$2:$G$206,6,FALSE)</f>
        <v>Bering Straits</v>
      </c>
      <c r="M516" t="s">
        <v>1212</v>
      </c>
      <c r="N516" t="s">
        <v>1203</v>
      </c>
      <c r="O516" s="10" t="s">
        <v>1204</v>
      </c>
      <c r="P516" s="10">
        <v>2021</v>
      </c>
      <c r="Q516" s="10" t="s">
        <v>1458</v>
      </c>
      <c r="R516" t="s">
        <v>1205</v>
      </c>
      <c r="S516">
        <v>1.2</v>
      </c>
      <c r="U516" t="s">
        <v>390</v>
      </c>
      <c r="V516">
        <v>1.2</v>
      </c>
      <c r="W516">
        <v>1.2</v>
      </c>
      <c r="X516" t="s">
        <v>390</v>
      </c>
      <c r="Y516" t="s">
        <v>354</v>
      </c>
      <c r="Z516" t="s">
        <v>390</v>
      </c>
      <c r="AA516" t="s">
        <v>390</v>
      </c>
      <c r="AB516" t="s">
        <v>1411</v>
      </c>
      <c r="AC516" t="s">
        <v>1206</v>
      </c>
      <c r="AD516">
        <v>1</v>
      </c>
      <c r="AE516">
        <v>1974</v>
      </c>
      <c r="AF516">
        <v>1</v>
      </c>
      <c r="AG516">
        <v>2001</v>
      </c>
      <c r="AH516" t="s">
        <v>1207</v>
      </c>
      <c r="AI516" t="s">
        <v>353</v>
      </c>
      <c r="AJ516">
        <v>1</v>
      </c>
      <c r="AK516" t="s">
        <v>355</v>
      </c>
      <c r="AL516" t="s">
        <v>354</v>
      </c>
      <c r="AM516" t="s">
        <v>354</v>
      </c>
      <c r="AN516" t="s">
        <v>354</v>
      </c>
      <c r="AO516" t="s">
        <v>390</v>
      </c>
      <c r="AP516" t="s">
        <v>354</v>
      </c>
      <c r="AQ516" t="s">
        <v>354</v>
      </c>
      <c r="AR516" t="s">
        <v>354</v>
      </c>
      <c r="AS516" t="s">
        <v>354</v>
      </c>
    </row>
    <row r="517" spans="1:45" hidden="1" x14ac:dyDescent="0.25">
      <c r="A517" t="s">
        <v>1032</v>
      </c>
      <c r="B517" t="s">
        <v>263</v>
      </c>
      <c r="C517" t="s">
        <v>1033</v>
      </c>
      <c r="D517">
        <v>13642</v>
      </c>
      <c r="E517" t="s">
        <v>262</v>
      </c>
      <c r="F517">
        <v>90</v>
      </c>
      <c r="H517">
        <v>332340</v>
      </c>
      <c r="I517">
        <v>150</v>
      </c>
      <c r="J517" t="s">
        <v>1034</v>
      </c>
      <c r="K517" t="s">
        <v>1035</v>
      </c>
      <c r="L517" t="str">
        <f>VLOOKUP(K517,'LOOKUP INTERTIES 2023-11-08'!$B$2:$G$206,6,FALSE)</f>
        <v>Bering Straits</v>
      </c>
      <c r="M517" t="s">
        <v>1217</v>
      </c>
      <c r="N517" t="s">
        <v>1203</v>
      </c>
      <c r="O517" s="10" t="s">
        <v>1204</v>
      </c>
      <c r="P517" s="10">
        <v>2021</v>
      </c>
      <c r="Q517" s="10" t="s">
        <v>1458</v>
      </c>
      <c r="R517" t="s">
        <v>1205</v>
      </c>
      <c r="S517">
        <v>1</v>
      </c>
      <c r="U517" t="s">
        <v>390</v>
      </c>
      <c r="V517">
        <v>1</v>
      </c>
      <c r="W517">
        <v>1</v>
      </c>
      <c r="X517" t="s">
        <v>390</v>
      </c>
      <c r="Y517" t="s">
        <v>354</v>
      </c>
      <c r="Z517" t="s">
        <v>390</v>
      </c>
      <c r="AA517" t="s">
        <v>390</v>
      </c>
      <c r="AB517" t="s">
        <v>1411</v>
      </c>
      <c r="AC517" t="s">
        <v>1206</v>
      </c>
      <c r="AD517">
        <v>1</v>
      </c>
      <c r="AE517">
        <v>1972</v>
      </c>
      <c r="AF517">
        <v>1</v>
      </c>
      <c r="AG517">
        <v>2008</v>
      </c>
      <c r="AH517" t="s">
        <v>1207</v>
      </c>
      <c r="AI517" t="s">
        <v>353</v>
      </c>
      <c r="AJ517">
        <v>1</v>
      </c>
      <c r="AK517" t="s">
        <v>355</v>
      </c>
      <c r="AL517" t="s">
        <v>354</v>
      </c>
      <c r="AM517" t="s">
        <v>354</v>
      </c>
      <c r="AN517" t="s">
        <v>354</v>
      </c>
      <c r="AO517" t="s">
        <v>390</v>
      </c>
      <c r="AP517" t="s">
        <v>354</v>
      </c>
      <c r="AQ517" t="s">
        <v>1207</v>
      </c>
      <c r="AR517" t="s">
        <v>354</v>
      </c>
      <c r="AS517" t="s">
        <v>354</v>
      </c>
    </row>
    <row r="518" spans="1:45" hidden="1" x14ac:dyDescent="0.25">
      <c r="A518" t="s">
        <v>1032</v>
      </c>
      <c r="B518" t="s">
        <v>263</v>
      </c>
      <c r="C518" t="s">
        <v>1033</v>
      </c>
      <c r="D518">
        <v>13642</v>
      </c>
      <c r="E518" t="s">
        <v>262</v>
      </c>
      <c r="F518">
        <v>90</v>
      </c>
      <c r="H518">
        <v>332340</v>
      </c>
      <c r="I518">
        <v>150</v>
      </c>
      <c r="J518" t="s">
        <v>1034</v>
      </c>
      <c r="K518" t="s">
        <v>1035</v>
      </c>
      <c r="L518" t="str">
        <f>VLOOKUP(K518,'LOOKUP INTERTIES 2023-11-08'!$B$2:$G$206,6,FALSE)</f>
        <v>Bering Straits</v>
      </c>
      <c r="M518" t="s">
        <v>1235</v>
      </c>
      <c r="N518" t="s">
        <v>1203</v>
      </c>
      <c r="O518" s="10" t="s">
        <v>1204</v>
      </c>
      <c r="P518" s="10">
        <v>2021</v>
      </c>
      <c r="Q518" s="10" t="s">
        <v>1458</v>
      </c>
      <c r="R518" t="s">
        <v>1205</v>
      </c>
      <c r="S518">
        <v>2.8</v>
      </c>
      <c r="U518" t="s">
        <v>390</v>
      </c>
      <c r="V518">
        <v>2.9</v>
      </c>
      <c r="W518">
        <v>2.9</v>
      </c>
      <c r="X518" t="s">
        <v>390</v>
      </c>
      <c r="Y518" t="s">
        <v>354</v>
      </c>
      <c r="Z518" t="s">
        <v>390</v>
      </c>
      <c r="AA518" t="s">
        <v>390</v>
      </c>
      <c r="AB518" t="s">
        <v>1411</v>
      </c>
      <c r="AC518" t="s">
        <v>1206</v>
      </c>
      <c r="AD518">
        <v>12</v>
      </c>
      <c r="AE518">
        <v>1985</v>
      </c>
      <c r="AF518">
        <v>3</v>
      </c>
      <c r="AG518">
        <v>2011</v>
      </c>
      <c r="AH518" t="s">
        <v>1207</v>
      </c>
      <c r="AI518" t="s">
        <v>353</v>
      </c>
      <c r="AJ518">
        <v>1</v>
      </c>
      <c r="AK518" t="s">
        <v>355</v>
      </c>
      <c r="AL518" t="s">
        <v>354</v>
      </c>
      <c r="AM518" t="s">
        <v>354</v>
      </c>
      <c r="AN518" t="s">
        <v>354</v>
      </c>
      <c r="AO518" t="s">
        <v>390</v>
      </c>
      <c r="AP518" t="s">
        <v>354</v>
      </c>
      <c r="AQ518" t="s">
        <v>1207</v>
      </c>
      <c r="AR518" t="s">
        <v>354</v>
      </c>
      <c r="AS518" t="s">
        <v>354</v>
      </c>
    </row>
    <row r="519" spans="1:45" hidden="1" x14ac:dyDescent="0.25">
      <c r="A519" t="s">
        <v>1032</v>
      </c>
      <c r="B519" t="s">
        <v>263</v>
      </c>
      <c r="C519" t="s">
        <v>1033</v>
      </c>
      <c r="D519">
        <v>13642</v>
      </c>
      <c r="E519" t="s">
        <v>262</v>
      </c>
      <c r="F519">
        <v>90</v>
      </c>
      <c r="H519">
        <v>332340</v>
      </c>
      <c r="I519">
        <v>150</v>
      </c>
      <c r="J519" t="s">
        <v>1034</v>
      </c>
      <c r="K519" t="s">
        <v>1035</v>
      </c>
      <c r="L519" t="str">
        <f>VLOOKUP(K519,'LOOKUP INTERTIES 2023-11-08'!$B$2:$G$206,6,FALSE)</f>
        <v>Bering Straits</v>
      </c>
      <c r="M519" t="s">
        <v>1257</v>
      </c>
      <c r="N519" t="s">
        <v>473</v>
      </c>
      <c r="O519" s="10" t="s">
        <v>501</v>
      </c>
      <c r="P519" s="10">
        <v>2021</v>
      </c>
      <c r="Q519" s="10" t="s">
        <v>1458</v>
      </c>
      <c r="R519" t="s">
        <v>1205</v>
      </c>
      <c r="S519">
        <v>0.9</v>
      </c>
      <c r="U519" t="s">
        <v>390</v>
      </c>
      <c r="V519">
        <v>0.9</v>
      </c>
      <c r="W519">
        <v>0.9</v>
      </c>
      <c r="X519">
        <v>0.1</v>
      </c>
      <c r="Y519" t="s">
        <v>1207</v>
      </c>
      <c r="Z519" t="s">
        <v>390</v>
      </c>
      <c r="AA519" t="s">
        <v>390</v>
      </c>
      <c r="AB519" t="s">
        <v>371</v>
      </c>
      <c r="AC519" t="s">
        <v>1206</v>
      </c>
      <c r="AD519">
        <v>7</v>
      </c>
      <c r="AE519">
        <v>2013</v>
      </c>
      <c r="AF519" t="s">
        <v>390</v>
      </c>
      <c r="AG519" t="s">
        <v>390</v>
      </c>
      <c r="AH519" t="s">
        <v>1207</v>
      </c>
      <c r="AI519" t="s">
        <v>353</v>
      </c>
      <c r="AJ519">
        <v>1</v>
      </c>
      <c r="AK519" t="s">
        <v>474</v>
      </c>
      <c r="AL519" t="s">
        <v>354</v>
      </c>
      <c r="AM519" t="s">
        <v>354</v>
      </c>
      <c r="AN519" t="s">
        <v>354</v>
      </c>
      <c r="AO519">
        <v>1</v>
      </c>
      <c r="AP519" t="s">
        <v>354</v>
      </c>
      <c r="AQ519" t="s">
        <v>1207</v>
      </c>
      <c r="AR519" t="s">
        <v>354</v>
      </c>
      <c r="AS519" t="s">
        <v>354</v>
      </c>
    </row>
    <row r="520" spans="1:45" hidden="1" x14ac:dyDescent="0.25">
      <c r="A520" t="s">
        <v>1032</v>
      </c>
      <c r="B520" t="s">
        <v>263</v>
      </c>
      <c r="C520" t="s">
        <v>1033</v>
      </c>
      <c r="D520">
        <v>13642</v>
      </c>
      <c r="E520" t="s">
        <v>262</v>
      </c>
      <c r="F520">
        <v>90</v>
      </c>
      <c r="H520">
        <v>332340</v>
      </c>
      <c r="I520">
        <v>150</v>
      </c>
      <c r="J520" t="s">
        <v>1034</v>
      </c>
      <c r="K520" t="s">
        <v>1035</v>
      </c>
      <c r="L520" t="str">
        <f>VLOOKUP(K520,'LOOKUP INTERTIES 2023-11-08'!$B$2:$G$206,6,FALSE)</f>
        <v>Bering Straits</v>
      </c>
      <c r="M520" t="s">
        <v>1258</v>
      </c>
      <c r="N520" t="s">
        <v>473</v>
      </c>
      <c r="O520" s="10" t="s">
        <v>501</v>
      </c>
      <c r="P520" s="10">
        <v>2021</v>
      </c>
      <c r="Q520" s="10" t="s">
        <v>1458</v>
      </c>
      <c r="R520" t="s">
        <v>1205</v>
      </c>
      <c r="S520">
        <v>0.9</v>
      </c>
      <c r="U520" t="s">
        <v>390</v>
      </c>
      <c r="V520">
        <v>0.9</v>
      </c>
      <c r="W520">
        <v>0.9</v>
      </c>
      <c r="X520">
        <v>0.1</v>
      </c>
      <c r="Y520" t="s">
        <v>1207</v>
      </c>
      <c r="Z520" t="s">
        <v>390</v>
      </c>
      <c r="AA520" t="s">
        <v>390</v>
      </c>
      <c r="AB520" t="s">
        <v>371</v>
      </c>
      <c r="AC520" t="s">
        <v>1206</v>
      </c>
      <c r="AD520">
        <v>7</v>
      </c>
      <c r="AE520">
        <v>2013</v>
      </c>
      <c r="AF520" t="s">
        <v>390</v>
      </c>
      <c r="AG520" t="s">
        <v>390</v>
      </c>
      <c r="AH520" t="s">
        <v>1207</v>
      </c>
      <c r="AI520" t="s">
        <v>353</v>
      </c>
      <c r="AJ520">
        <v>1</v>
      </c>
      <c r="AK520" t="s">
        <v>474</v>
      </c>
      <c r="AL520" t="s">
        <v>354</v>
      </c>
      <c r="AM520" t="s">
        <v>354</v>
      </c>
      <c r="AN520" t="s">
        <v>354</v>
      </c>
      <c r="AO520">
        <v>1</v>
      </c>
      <c r="AP520" t="s">
        <v>354</v>
      </c>
      <c r="AQ520" t="s">
        <v>1207</v>
      </c>
      <c r="AR520" t="s">
        <v>354</v>
      </c>
      <c r="AS520" t="s">
        <v>354</v>
      </c>
    </row>
    <row r="521" spans="1:45" hidden="1" x14ac:dyDescent="0.25">
      <c r="A521" t="s">
        <v>1032</v>
      </c>
      <c r="B521" t="s">
        <v>263</v>
      </c>
      <c r="C521" t="s">
        <v>1033</v>
      </c>
      <c r="D521">
        <v>13642</v>
      </c>
      <c r="E521" t="s">
        <v>262</v>
      </c>
      <c r="F521">
        <v>90</v>
      </c>
      <c r="H521">
        <v>332340</v>
      </c>
      <c r="I521">
        <v>150</v>
      </c>
      <c r="J521" t="s">
        <v>1034</v>
      </c>
      <c r="K521" t="s">
        <v>1035</v>
      </c>
      <c r="L521" t="str">
        <f>VLOOKUP(K521,'LOOKUP INTERTIES 2023-11-08'!$B$2:$G$206,6,FALSE)</f>
        <v>Bering Straits</v>
      </c>
      <c r="M521" t="s">
        <v>1415</v>
      </c>
      <c r="N521" t="s">
        <v>473</v>
      </c>
      <c r="O521" s="10" t="s">
        <v>501</v>
      </c>
      <c r="P521" s="10">
        <v>2021</v>
      </c>
      <c r="Q521" s="10" t="s">
        <v>1458</v>
      </c>
      <c r="R521" t="s">
        <v>1205</v>
      </c>
      <c r="S521">
        <v>0.8</v>
      </c>
      <c r="U521" t="s">
        <v>390</v>
      </c>
      <c r="V521">
        <v>0.8</v>
      </c>
      <c r="W521">
        <v>0.8</v>
      </c>
      <c r="X521">
        <v>0.1</v>
      </c>
      <c r="Y521" t="s">
        <v>1207</v>
      </c>
      <c r="Z521" t="s">
        <v>390</v>
      </c>
      <c r="AA521" t="s">
        <v>390</v>
      </c>
      <c r="AB521" t="s">
        <v>1411</v>
      </c>
      <c r="AC521" t="s">
        <v>1206</v>
      </c>
      <c r="AD521">
        <v>1</v>
      </c>
      <c r="AE521">
        <v>2015</v>
      </c>
      <c r="AF521">
        <v>6</v>
      </c>
      <c r="AG521">
        <v>2021</v>
      </c>
      <c r="AH521" t="s">
        <v>1207</v>
      </c>
      <c r="AI521" t="s">
        <v>353</v>
      </c>
      <c r="AJ521">
        <v>1</v>
      </c>
      <c r="AK521" t="s">
        <v>474</v>
      </c>
      <c r="AL521" t="s">
        <v>354</v>
      </c>
      <c r="AM521" t="s">
        <v>354</v>
      </c>
      <c r="AN521" t="s">
        <v>354</v>
      </c>
      <c r="AO521">
        <v>15</v>
      </c>
      <c r="AP521" t="s">
        <v>354</v>
      </c>
      <c r="AQ521" t="s">
        <v>1207</v>
      </c>
      <c r="AR521" t="s">
        <v>354</v>
      </c>
      <c r="AS521" t="s">
        <v>354</v>
      </c>
    </row>
    <row r="522" spans="1:45" hidden="1" x14ac:dyDescent="0.25">
      <c r="A522" t="s">
        <v>408</v>
      </c>
      <c r="B522" t="s">
        <v>265</v>
      </c>
      <c r="C522" t="s">
        <v>409</v>
      </c>
      <c r="D522">
        <v>26616</v>
      </c>
      <c r="E522" t="s">
        <v>264</v>
      </c>
      <c r="F522">
        <v>7487</v>
      </c>
      <c r="H522">
        <v>332350</v>
      </c>
      <c r="I522">
        <v>254</v>
      </c>
      <c r="J522" t="s">
        <v>410</v>
      </c>
      <c r="K522" t="s">
        <v>411</v>
      </c>
      <c r="L522" t="str">
        <f>VLOOKUP(K522,'LOOKUP INTERTIES 2023-11-08'!$B$2:$G$206,6,FALSE)</f>
        <v>North Slope</v>
      </c>
      <c r="M522" t="s">
        <v>1202</v>
      </c>
      <c r="N522" t="s">
        <v>1203</v>
      </c>
      <c r="O522" s="10" t="s">
        <v>1204</v>
      </c>
      <c r="P522" s="10">
        <v>2021</v>
      </c>
      <c r="Q522" s="10" t="s">
        <v>1458</v>
      </c>
      <c r="R522" t="s">
        <v>1205</v>
      </c>
      <c r="S522">
        <v>0.3</v>
      </c>
      <c r="U522">
        <v>0.8</v>
      </c>
      <c r="V522">
        <v>0.3</v>
      </c>
      <c r="W522">
        <v>0.3</v>
      </c>
      <c r="X522">
        <v>0.1</v>
      </c>
      <c r="Y522" t="s">
        <v>1207</v>
      </c>
      <c r="Z522" t="s">
        <v>390</v>
      </c>
      <c r="AA522" t="s">
        <v>390</v>
      </c>
      <c r="AB522" t="s">
        <v>371</v>
      </c>
      <c r="AC522" t="s">
        <v>1206</v>
      </c>
      <c r="AD522">
        <v>9</v>
      </c>
      <c r="AE522">
        <v>1994</v>
      </c>
      <c r="AF522" t="s">
        <v>390</v>
      </c>
      <c r="AG522" t="s">
        <v>390</v>
      </c>
      <c r="AH522" t="s">
        <v>1207</v>
      </c>
      <c r="AI522" t="s">
        <v>353</v>
      </c>
      <c r="AJ522">
        <v>1</v>
      </c>
      <c r="AK522" t="s">
        <v>355</v>
      </c>
      <c r="AL522" t="s">
        <v>354</v>
      </c>
      <c r="AM522" t="s">
        <v>354</v>
      </c>
      <c r="AN522" t="s">
        <v>354</v>
      </c>
      <c r="AO522" t="s">
        <v>390</v>
      </c>
      <c r="AP522" t="s">
        <v>1218</v>
      </c>
      <c r="AQ522" t="s">
        <v>1207</v>
      </c>
      <c r="AR522" t="s">
        <v>1207</v>
      </c>
      <c r="AS522" t="s">
        <v>354</v>
      </c>
    </row>
    <row r="523" spans="1:45" hidden="1" x14ac:dyDescent="0.25">
      <c r="A523" t="s">
        <v>408</v>
      </c>
      <c r="B523" t="s">
        <v>265</v>
      </c>
      <c r="C523" t="s">
        <v>409</v>
      </c>
      <c r="D523">
        <v>26616</v>
      </c>
      <c r="E523" t="s">
        <v>264</v>
      </c>
      <c r="F523">
        <v>7487</v>
      </c>
      <c r="H523">
        <v>332350</v>
      </c>
      <c r="I523">
        <v>254</v>
      </c>
      <c r="J523" t="s">
        <v>410</v>
      </c>
      <c r="K523" t="s">
        <v>411</v>
      </c>
      <c r="L523" t="str">
        <f>VLOOKUP(K523,'LOOKUP INTERTIES 2023-11-08'!$B$2:$G$206,6,FALSE)</f>
        <v>North Slope</v>
      </c>
      <c r="M523" t="s">
        <v>1210</v>
      </c>
      <c r="N523" t="s">
        <v>1203</v>
      </c>
      <c r="O523" s="10" t="s">
        <v>1204</v>
      </c>
      <c r="P523" s="10">
        <v>2021</v>
      </c>
      <c r="Q523" s="10" t="s">
        <v>1458</v>
      </c>
      <c r="R523" t="s">
        <v>1205</v>
      </c>
      <c r="S523">
        <v>0.3</v>
      </c>
      <c r="U523">
        <v>0.8</v>
      </c>
      <c r="V523">
        <v>0.3</v>
      </c>
      <c r="W523">
        <v>0.3</v>
      </c>
      <c r="X523">
        <v>0.1</v>
      </c>
      <c r="Y523" t="s">
        <v>1207</v>
      </c>
      <c r="Z523" t="s">
        <v>390</v>
      </c>
      <c r="AA523" t="s">
        <v>390</v>
      </c>
      <c r="AB523" t="s">
        <v>371</v>
      </c>
      <c r="AC523" t="s">
        <v>1206</v>
      </c>
      <c r="AD523">
        <v>9</v>
      </c>
      <c r="AE523">
        <v>1994</v>
      </c>
      <c r="AF523" t="s">
        <v>390</v>
      </c>
      <c r="AG523" t="s">
        <v>390</v>
      </c>
      <c r="AH523" t="s">
        <v>1207</v>
      </c>
      <c r="AI523" t="s">
        <v>353</v>
      </c>
      <c r="AJ523">
        <v>1</v>
      </c>
      <c r="AK523" t="s">
        <v>355</v>
      </c>
      <c r="AL523" t="s">
        <v>354</v>
      </c>
      <c r="AM523" t="s">
        <v>354</v>
      </c>
      <c r="AN523" t="s">
        <v>354</v>
      </c>
      <c r="AO523" t="s">
        <v>390</v>
      </c>
      <c r="AP523" t="s">
        <v>1218</v>
      </c>
      <c r="AQ523" t="s">
        <v>1207</v>
      </c>
      <c r="AR523" t="s">
        <v>1207</v>
      </c>
      <c r="AS523" t="s">
        <v>354</v>
      </c>
    </row>
    <row r="524" spans="1:45" hidden="1" x14ac:dyDescent="0.25">
      <c r="A524" t="s">
        <v>408</v>
      </c>
      <c r="B524" t="s">
        <v>265</v>
      </c>
      <c r="C524" t="s">
        <v>409</v>
      </c>
      <c r="D524">
        <v>26616</v>
      </c>
      <c r="E524" t="s">
        <v>264</v>
      </c>
      <c r="F524">
        <v>7487</v>
      </c>
      <c r="H524">
        <v>332350</v>
      </c>
      <c r="I524">
        <v>254</v>
      </c>
      <c r="J524" t="s">
        <v>410</v>
      </c>
      <c r="K524" t="s">
        <v>411</v>
      </c>
      <c r="L524" t="str">
        <f>VLOOKUP(K524,'LOOKUP INTERTIES 2023-11-08'!$B$2:$G$206,6,FALSE)</f>
        <v>North Slope</v>
      </c>
      <c r="M524" t="s">
        <v>1211</v>
      </c>
      <c r="N524" t="s">
        <v>1203</v>
      </c>
      <c r="O524" s="10" t="s">
        <v>1204</v>
      </c>
      <c r="P524" s="10">
        <v>2021</v>
      </c>
      <c r="Q524" s="10" t="s">
        <v>1458</v>
      </c>
      <c r="R524" t="s">
        <v>1205</v>
      </c>
      <c r="S524">
        <v>0.3</v>
      </c>
      <c r="U524">
        <v>0.8</v>
      </c>
      <c r="V524">
        <v>0.3</v>
      </c>
      <c r="W524">
        <v>0.3</v>
      </c>
      <c r="X524">
        <v>0.1</v>
      </c>
      <c r="Y524" t="s">
        <v>1207</v>
      </c>
      <c r="Z524" t="s">
        <v>390</v>
      </c>
      <c r="AA524" t="s">
        <v>390</v>
      </c>
      <c r="AB524" t="s">
        <v>371</v>
      </c>
      <c r="AC524" t="s">
        <v>1206</v>
      </c>
      <c r="AD524">
        <v>9</v>
      </c>
      <c r="AE524">
        <v>1994</v>
      </c>
      <c r="AF524" t="s">
        <v>390</v>
      </c>
      <c r="AG524" t="s">
        <v>390</v>
      </c>
      <c r="AH524" t="s">
        <v>1207</v>
      </c>
      <c r="AI524" t="s">
        <v>353</v>
      </c>
      <c r="AJ524">
        <v>1</v>
      </c>
      <c r="AK524" t="s">
        <v>355</v>
      </c>
      <c r="AL524" t="s">
        <v>354</v>
      </c>
      <c r="AM524" t="s">
        <v>354</v>
      </c>
      <c r="AN524" t="s">
        <v>354</v>
      </c>
      <c r="AO524" t="s">
        <v>390</v>
      </c>
      <c r="AP524" t="s">
        <v>1218</v>
      </c>
      <c r="AQ524" t="s">
        <v>1207</v>
      </c>
      <c r="AR524" t="s">
        <v>1207</v>
      </c>
      <c r="AS524" t="s">
        <v>354</v>
      </c>
    </row>
    <row r="525" spans="1:45" hidden="1" x14ac:dyDescent="0.25">
      <c r="A525" t="s">
        <v>408</v>
      </c>
      <c r="B525" t="s">
        <v>265</v>
      </c>
      <c r="C525" t="s">
        <v>409</v>
      </c>
      <c r="D525">
        <v>26616</v>
      </c>
      <c r="E525" t="s">
        <v>264</v>
      </c>
      <c r="F525">
        <v>7487</v>
      </c>
      <c r="H525">
        <v>332350</v>
      </c>
      <c r="I525">
        <v>254</v>
      </c>
      <c r="J525" t="s">
        <v>410</v>
      </c>
      <c r="K525" t="s">
        <v>411</v>
      </c>
      <c r="L525" t="str">
        <f>VLOOKUP(K525,'LOOKUP INTERTIES 2023-11-08'!$B$2:$G$206,6,FALSE)</f>
        <v>North Slope</v>
      </c>
      <c r="M525" t="s">
        <v>1217</v>
      </c>
      <c r="N525" t="s">
        <v>1203</v>
      </c>
      <c r="O525" s="10" t="s">
        <v>1204</v>
      </c>
      <c r="P525" s="10">
        <v>2021</v>
      </c>
      <c r="Q525" s="10" t="s">
        <v>1458</v>
      </c>
      <c r="R525" t="s">
        <v>1205</v>
      </c>
      <c r="S525">
        <v>0.9</v>
      </c>
      <c r="U525">
        <v>0.8</v>
      </c>
      <c r="V525">
        <v>0.9</v>
      </c>
      <c r="W525">
        <v>0.9</v>
      </c>
      <c r="X525">
        <v>0.4</v>
      </c>
      <c r="Y525" t="s">
        <v>1207</v>
      </c>
      <c r="Z525" t="s">
        <v>390</v>
      </c>
      <c r="AA525" t="s">
        <v>390</v>
      </c>
      <c r="AB525" t="s">
        <v>371</v>
      </c>
      <c r="AC525" t="s">
        <v>1206</v>
      </c>
      <c r="AD525">
        <v>12</v>
      </c>
      <c r="AE525">
        <v>2003</v>
      </c>
      <c r="AF525" t="s">
        <v>390</v>
      </c>
      <c r="AG525" t="s">
        <v>390</v>
      </c>
      <c r="AH525" t="s">
        <v>1207</v>
      </c>
      <c r="AI525" t="s">
        <v>353</v>
      </c>
      <c r="AJ525">
        <v>1</v>
      </c>
      <c r="AK525" t="s">
        <v>355</v>
      </c>
      <c r="AL525" t="s">
        <v>354</v>
      </c>
      <c r="AM525" t="s">
        <v>354</v>
      </c>
      <c r="AN525" t="s">
        <v>354</v>
      </c>
      <c r="AO525" t="s">
        <v>390</v>
      </c>
      <c r="AP525" t="s">
        <v>1218</v>
      </c>
      <c r="AQ525" t="s">
        <v>1207</v>
      </c>
      <c r="AR525" t="s">
        <v>1207</v>
      </c>
      <c r="AS525" t="s">
        <v>354</v>
      </c>
    </row>
    <row r="526" spans="1:45" hidden="1" x14ac:dyDescent="0.25">
      <c r="A526" t="s">
        <v>408</v>
      </c>
      <c r="B526" t="s">
        <v>265</v>
      </c>
      <c r="C526" t="s">
        <v>409</v>
      </c>
      <c r="D526">
        <v>26616</v>
      </c>
      <c r="E526" t="s">
        <v>264</v>
      </c>
      <c r="F526">
        <v>7487</v>
      </c>
      <c r="H526">
        <v>332350</v>
      </c>
      <c r="I526">
        <v>254</v>
      </c>
      <c r="J526" t="s">
        <v>410</v>
      </c>
      <c r="K526" t="s">
        <v>411</v>
      </c>
      <c r="L526" t="str">
        <f>VLOOKUP(K526,'LOOKUP INTERTIES 2023-11-08'!$B$2:$G$206,6,FALSE)</f>
        <v>North Slope</v>
      </c>
      <c r="M526" t="s">
        <v>1225</v>
      </c>
      <c r="N526" t="s">
        <v>1203</v>
      </c>
      <c r="O526" s="10" t="s">
        <v>1204</v>
      </c>
      <c r="P526" s="10">
        <v>2021</v>
      </c>
      <c r="Q526" s="10" t="s">
        <v>1458</v>
      </c>
      <c r="R526" t="s">
        <v>1205</v>
      </c>
      <c r="S526">
        <v>0.9</v>
      </c>
      <c r="U526">
        <v>0.8</v>
      </c>
      <c r="V526">
        <v>0.9</v>
      </c>
      <c r="W526">
        <v>0.9</v>
      </c>
      <c r="X526">
        <v>0.4</v>
      </c>
      <c r="Y526" t="s">
        <v>1207</v>
      </c>
      <c r="Z526" t="s">
        <v>390</v>
      </c>
      <c r="AA526" t="s">
        <v>390</v>
      </c>
      <c r="AB526" t="s">
        <v>371</v>
      </c>
      <c r="AC526" t="s">
        <v>1206</v>
      </c>
      <c r="AD526">
        <v>12</v>
      </c>
      <c r="AE526">
        <v>2003</v>
      </c>
      <c r="AF526" t="s">
        <v>390</v>
      </c>
      <c r="AG526" t="s">
        <v>390</v>
      </c>
      <c r="AH526" t="s">
        <v>1207</v>
      </c>
      <c r="AI526" t="s">
        <v>353</v>
      </c>
      <c r="AJ526">
        <v>1</v>
      </c>
      <c r="AK526" t="s">
        <v>355</v>
      </c>
      <c r="AL526" t="s">
        <v>354</v>
      </c>
      <c r="AM526" t="s">
        <v>354</v>
      </c>
      <c r="AN526" t="s">
        <v>354</v>
      </c>
      <c r="AO526" t="s">
        <v>390</v>
      </c>
      <c r="AP526" t="s">
        <v>1218</v>
      </c>
      <c r="AQ526" t="s">
        <v>1207</v>
      </c>
      <c r="AR526" t="s">
        <v>1207</v>
      </c>
      <c r="AS526" t="s">
        <v>354</v>
      </c>
    </row>
    <row r="527" spans="1:45" hidden="1" x14ac:dyDescent="0.25">
      <c r="A527" t="s">
        <v>408</v>
      </c>
      <c r="B527" t="s">
        <v>265</v>
      </c>
      <c r="C527" t="s">
        <v>409</v>
      </c>
      <c r="D527">
        <v>26616</v>
      </c>
      <c r="E527" t="s">
        <v>264</v>
      </c>
      <c r="F527">
        <v>7487</v>
      </c>
      <c r="H527">
        <v>332350</v>
      </c>
      <c r="I527">
        <v>254</v>
      </c>
      <c r="J527" t="s">
        <v>410</v>
      </c>
      <c r="K527" t="s">
        <v>411</v>
      </c>
      <c r="L527" t="str">
        <f>VLOOKUP(K527,'LOOKUP INTERTIES 2023-11-08'!$B$2:$G$206,6,FALSE)</f>
        <v>North Slope</v>
      </c>
      <c r="M527" t="s">
        <v>1232</v>
      </c>
      <c r="N527" t="s">
        <v>1203</v>
      </c>
      <c r="O527" s="10" t="s">
        <v>1204</v>
      </c>
      <c r="P527" s="10">
        <v>2021</v>
      </c>
      <c r="Q527" s="10" t="s">
        <v>1458</v>
      </c>
      <c r="R527" t="s">
        <v>1205</v>
      </c>
      <c r="S527">
        <v>0.1</v>
      </c>
      <c r="U527" t="s">
        <v>390</v>
      </c>
      <c r="V527">
        <v>0.1</v>
      </c>
      <c r="W527">
        <v>0.1</v>
      </c>
      <c r="X527">
        <v>0.1</v>
      </c>
      <c r="Y527" t="s">
        <v>1207</v>
      </c>
      <c r="Z527" t="s">
        <v>390</v>
      </c>
      <c r="AA527" t="s">
        <v>390</v>
      </c>
      <c r="AB527" t="s">
        <v>1411</v>
      </c>
      <c r="AC527" t="s">
        <v>1206</v>
      </c>
      <c r="AD527">
        <v>9</v>
      </c>
      <c r="AE527">
        <v>1994</v>
      </c>
      <c r="AF527">
        <v>9</v>
      </c>
      <c r="AG527">
        <v>2010</v>
      </c>
      <c r="AH527" t="s">
        <v>1208</v>
      </c>
      <c r="AI527" t="s">
        <v>353</v>
      </c>
      <c r="AJ527">
        <v>1</v>
      </c>
      <c r="AK527" t="s">
        <v>355</v>
      </c>
      <c r="AL527" t="s">
        <v>354</v>
      </c>
      <c r="AM527" t="s">
        <v>354</v>
      </c>
      <c r="AN527" t="s">
        <v>354</v>
      </c>
      <c r="AO527" t="s">
        <v>390</v>
      </c>
      <c r="AP527" t="s">
        <v>1218</v>
      </c>
      <c r="AQ527" t="s">
        <v>1207</v>
      </c>
      <c r="AR527" t="s">
        <v>354</v>
      </c>
      <c r="AS527" t="s">
        <v>354</v>
      </c>
    </row>
    <row r="528" spans="1:45" hidden="1" x14ac:dyDescent="0.25">
      <c r="A528" t="s">
        <v>408</v>
      </c>
      <c r="B528" t="s">
        <v>265</v>
      </c>
      <c r="C528" t="s">
        <v>409</v>
      </c>
      <c r="D528">
        <v>26616</v>
      </c>
      <c r="E528" t="s">
        <v>264</v>
      </c>
      <c r="F528">
        <v>7487</v>
      </c>
      <c r="H528">
        <v>332350</v>
      </c>
      <c r="I528">
        <v>254</v>
      </c>
      <c r="J528" t="s">
        <v>410</v>
      </c>
      <c r="K528" t="s">
        <v>411</v>
      </c>
      <c r="L528" t="str">
        <f>VLOOKUP(K528,'LOOKUP INTERTIES 2023-11-08'!$B$2:$G$206,6,FALSE)</f>
        <v>North Slope</v>
      </c>
      <c r="M528" t="s">
        <v>1212</v>
      </c>
      <c r="N528" t="s">
        <v>1203</v>
      </c>
      <c r="O528" s="10" t="s">
        <v>1204</v>
      </c>
      <c r="P528" s="10">
        <v>2021</v>
      </c>
      <c r="Q528" s="10" t="s">
        <v>1458</v>
      </c>
      <c r="R528" t="s">
        <v>1205</v>
      </c>
      <c r="S528">
        <v>0.1</v>
      </c>
      <c r="U528" t="s">
        <v>390</v>
      </c>
      <c r="V528">
        <v>0.1</v>
      </c>
      <c r="W528">
        <v>0.1</v>
      </c>
      <c r="X528">
        <v>0.1</v>
      </c>
      <c r="Y528" t="s">
        <v>1207</v>
      </c>
      <c r="Z528" t="s">
        <v>390</v>
      </c>
      <c r="AA528" t="s">
        <v>390</v>
      </c>
      <c r="AB528" t="s">
        <v>1411</v>
      </c>
      <c r="AC528" t="s">
        <v>1206</v>
      </c>
      <c r="AD528">
        <v>9</v>
      </c>
      <c r="AE528">
        <v>1994</v>
      </c>
      <c r="AF528">
        <v>9</v>
      </c>
      <c r="AG528">
        <v>2003</v>
      </c>
      <c r="AH528" t="s">
        <v>1207</v>
      </c>
      <c r="AI528" t="s">
        <v>353</v>
      </c>
      <c r="AJ528">
        <v>1</v>
      </c>
      <c r="AK528" t="s">
        <v>355</v>
      </c>
      <c r="AL528" t="s">
        <v>354</v>
      </c>
      <c r="AM528" t="s">
        <v>354</v>
      </c>
      <c r="AN528" t="s">
        <v>354</v>
      </c>
      <c r="AO528" t="s">
        <v>390</v>
      </c>
      <c r="AP528" t="s">
        <v>1218</v>
      </c>
      <c r="AQ528" t="s">
        <v>1207</v>
      </c>
      <c r="AR528" t="s">
        <v>354</v>
      </c>
      <c r="AS528" t="s">
        <v>354</v>
      </c>
    </row>
    <row r="529" spans="1:49" hidden="1" x14ac:dyDescent="0.25">
      <c r="A529" t="s">
        <v>443</v>
      </c>
      <c r="B529" t="s">
        <v>266</v>
      </c>
      <c r="C529" t="s">
        <v>409</v>
      </c>
      <c r="D529">
        <v>26616</v>
      </c>
      <c r="E529" t="s">
        <v>264</v>
      </c>
      <c r="F529">
        <v>7482</v>
      </c>
      <c r="H529">
        <v>332360</v>
      </c>
      <c r="I529">
        <v>254</v>
      </c>
      <c r="J529" t="s">
        <v>444</v>
      </c>
      <c r="K529" t="s">
        <v>445</v>
      </c>
      <c r="L529" t="str">
        <f>VLOOKUP(K529,'LOOKUP INTERTIES 2023-11-08'!$B$2:$G$206,6,FALSE)</f>
        <v>North Slope</v>
      </c>
      <c r="M529" t="s">
        <v>1282</v>
      </c>
      <c r="N529" t="s">
        <v>1203</v>
      </c>
      <c r="O529" s="10" t="s">
        <v>1204</v>
      </c>
      <c r="P529" s="10">
        <v>2021</v>
      </c>
      <c r="Q529" s="10" t="s">
        <v>1458</v>
      </c>
      <c r="R529" t="s">
        <v>1205</v>
      </c>
      <c r="S529">
        <v>0.9</v>
      </c>
      <c r="U529">
        <v>0.8</v>
      </c>
      <c r="V529">
        <v>0.9</v>
      </c>
      <c r="W529">
        <v>0.9</v>
      </c>
      <c r="X529">
        <v>0.2</v>
      </c>
      <c r="Y529" t="s">
        <v>1207</v>
      </c>
      <c r="Z529" t="s">
        <v>390</v>
      </c>
      <c r="AA529" t="s">
        <v>390</v>
      </c>
      <c r="AB529" t="s">
        <v>371</v>
      </c>
      <c r="AC529" t="s">
        <v>1206</v>
      </c>
      <c r="AD529">
        <v>2</v>
      </c>
      <c r="AE529">
        <v>2003</v>
      </c>
      <c r="AF529" t="s">
        <v>390</v>
      </c>
      <c r="AG529" t="s">
        <v>390</v>
      </c>
      <c r="AH529" t="s">
        <v>1207</v>
      </c>
      <c r="AI529" t="s">
        <v>353</v>
      </c>
      <c r="AJ529">
        <v>1</v>
      </c>
      <c r="AK529" t="s">
        <v>355</v>
      </c>
      <c r="AL529" t="s">
        <v>354</v>
      </c>
      <c r="AM529" t="s">
        <v>354</v>
      </c>
      <c r="AN529" t="s">
        <v>354</v>
      </c>
      <c r="AO529" t="s">
        <v>390</v>
      </c>
      <c r="AP529" t="s">
        <v>1218</v>
      </c>
      <c r="AQ529" t="s">
        <v>1207</v>
      </c>
      <c r="AR529" t="s">
        <v>1207</v>
      </c>
      <c r="AS529" t="s">
        <v>1207</v>
      </c>
    </row>
    <row r="530" spans="1:49" hidden="1" x14ac:dyDescent="0.25">
      <c r="A530" t="s">
        <v>443</v>
      </c>
      <c r="B530" t="s">
        <v>266</v>
      </c>
      <c r="C530" t="s">
        <v>409</v>
      </c>
      <c r="D530">
        <v>26616</v>
      </c>
      <c r="E530" t="s">
        <v>264</v>
      </c>
      <c r="F530">
        <v>7482</v>
      </c>
      <c r="H530">
        <v>332360</v>
      </c>
      <c r="I530">
        <v>254</v>
      </c>
      <c r="J530" t="s">
        <v>444</v>
      </c>
      <c r="K530" t="s">
        <v>445</v>
      </c>
      <c r="L530" t="str">
        <f>VLOOKUP(K530,'LOOKUP INTERTIES 2023-11-08'!$B$2:$G$206,6,FALSE)</f>
        <v>North Slope</v>
      </c>
      <c r="M530" t="s">
        <v>1283</v>
      </c>
      <c r="N530" t="s">
        <v>1203</v>
      </c>
      <c r="O530" s="10" t="s">
        <v>1204</v>
      </c>
      <c r="P530" s="10">
        <v>2021</v>
      </c>
      <c r="Q530" s="10" t="s">
        <v>1458</v>
      </c>
      <c r="R530" t="s">
        <v>1205</v>
      </c>
      <c r="S530">
        <v>0.9</v>
      </c>
      <c r="U530">
        <v>0.8</v>
      </c>
      <c r="V530">
        <v>0.9</v>
      </c>
      <c r="W530">
        <v>0.9</v>
      </c>
      <c r="X530">
        <v>0.2</v>
      </c>
      <c r="Y530" t="s">
        <v>1207</v>
      </c>
      <c r="Z530" t="s">
        <v>390</v>
      </c>
      <c r="AA530" t="s">
        <v>390</v>
      </c>
      <c r="AB530" t="s">
        <v>371</v>
      </c>
      <c r="AC530" t="s">
        <v>1206</v>
      </c>
      <c r="AD530">
        <v>2</v>
      </c>
      <c r="AE530">
        <v>2003</v>
      </c>
      <c r="AF530" t="s">
        <v>390</v>
      </c>
      <c r="AG530" t="s">
        <v>390</v>
      </c>
      <c r="AH530" t="s">
        <v>1207</v>
      </c>
      <c r="AI530" t="s">
        <v>353</v>
      </c>
      <c r="AJ530">
        <v>1</v>
      </c>
      <c r="AK530" t="s">
        <v>355</v>
      </c>
      <c r="AL530" t="s">
        <v>354</v>
      </c>
      <c r="AM530" t="s">
        <v>354</v>
      </c>
      <c r="AN530" t="s">
        <v>354</v>
      </c>
      <c r="AO530" t="s">
        <v>390</v>
      </c>
      <c r="AP530" t="s">
        <v>1218</v>
      </c>
      <c r="AQ530" t="s">
        <v>1207</v>
      </c>
      <c r="AR530" t="s">
        <v>1207</v>
      </c>
      <c r="AS530" t="s">
        <v>1207</v>
      </c>
    </row>
    <row r="531" spans="1:49" hidden="1" x14ac:dyDescent="0.25">
      <c r="A531" t="s">
        <v>443</v>
      </c>
      <c r="B531" t="s">
        <v>266</v>
      </c>
      <c r="C531" t="s">
        <v>409</v>
      </c>
      <c r="D531">
        <v>26616</v>
      </c>
      <c r="E531" t="s">
        <v>264</v>
      </c>
      <c r="F531">
        <v>7482</v>
      </c>
      <c r="H531">
        <v>332360</v>
      </c>
      <c r="I531">
        <v>254</v>
      </c>
      <c r="J531" t="s">
        <v>444</v>
      </c>
      <c r="K531" t="s">
        <v>445</v>
      </c>
      <c r="L531" t="str">
        <f>VLOOKUP(K531,'LOOKUP INTERTIES 2023-11-08'!$B$2:$G$206,6,FALSE)</f>
        <v>North Slope</v>
      </c>
      <c r="M531" t="s">
        <v>1284</v>
      </c>
      <c r="N531" t="s">
        <v>1203</v>
      </c>
      <c r="O531" s="10" t="s">
        <v>1204</v>
      </c>
      <c r="P531" s="10">
        <v>2021</v>
      </c>
      <c r="Q531" s="10" t="s">
        <v>1458</v>
      </c>
      <c r="R531" t="s">
        <v>1205</v>
      </c>
      <c r="S531">
        <v>0.4</v>
      </c>
      <c r="U531">
        <v>0.8</v>
      </c>
      <c r="V531">
        <v>0.4</v>
      </c>
      <c r="W531">
        <v>0.4</v>
      </c>
      <c r="X531">
        <v>0.3</v>
      </c>
      <c r="Y531" t="s">
        <v>1207</v>
      </c>
      <c r="Z531" t="s">
        <v>390</v>
      </c>
      <c r="AA531" t="s">
        <v>390</v>
      </c>
      <c r="AB531" t="s">
        <v>371</v>
      </c>
      <c r="AC531" t="s">
        <v>1206</v>
      </c>
      <c r="AD531">
        <v>2</v>
      </c>
      <c r="AE531">
        <v>2003</v>
      </c>
      <c r="AF531" t="s">
        <v>390</v>
      </c>
      <c r="AG531" t="s">
        <v>390</v>
      </c>
      <c r="AH531" t="s">
        <v>1207</v>
      </c>
      <c r="AI531" t="s">
        <v>353</v>
      </c>
      <c r="AJ531">
        <v>1</v>
      </c>
      <c r="AK531" t="s">
        <v>355</v>
      </c>
      <c r="AL531" t="s">
        <v>354</v>
      </c>
      <c r="AM531" t="s">
        <v>354</v>
      </c>
      <c r="AN531" t="s">
        <v>354</v>
      </c>
      <c r="AO531" t="s">
        <v>390</v>
      </c>
      <c r="AP531" t="s">
        <v>1218</v>
      </c>
      <c r="AQ531" t="s">
        <v>1207</v>
      </c>
      <c r="AR531" t="s">
        <v>1207</v>
      </c>
      <c r="AS531" t="s">
        <v>1207</v>
      </c>
    </row>
    <row r="532" spans="1:49" hidden="1" x14ac:dyDescent="0.25">
      <c r="A532" t="s">
        <v>443</v>
      </c>
      <c r="B532" t="s">
        <v>266</v>
      </c>
      <c r="C532" t="s">
        <v>409</v>
      </c>
      <c r="D532">
        <v>26616</v>
      </c>
      <c r="E532" t="s">
        <v>264</v>
      </c>
      <c r="F532">
        <v>7482</v>
      </c>
      <c r="H532">
        <v>332360</v>
      </c>
      <c r="I532">
        <v>254</v>
      </c>
      <c r="J532" t="s">
        <v>444</v>
      </c>
      <c r="K532" t="s">
        <v>445</v>
      </c>
      <c r="L532" t="str">
        <f>VLOOKUP(K532,'LOOKUP INTERTIES 2023-11-08'!$B$2:$G$206,6,FALSE)</f>
        <v>North Slope</v>
      </c>
      <c r="M532" t="s">
        <v>1327</v>
      </c>
      <c r="N532" t="s">
        <v>1203</v>
      </c>
      <c r="O532" s="10" t="s">
        <v>1204</v>
      </c>
      <c r="P532" s="10">
        <v>2021</v>
      </c>
      <c r="Q532" s="10" t="s">
        <v>1458</v>
      </c>
      <c r="R532" t="s">
        <v>1205</v>
      </c>
      <c r="S532">
        <v>0.4</v>
      </c>
      <c r="U532">
        <v>0.8</v>
      </c>
      <c r="V532">
        <v>0.4</v>
      </c>
      <c r="W532">
        <v>0.4</v>
      </c>
      <c r="X532">
        <v>0.2</v>
      </c>
      <c r="Y532" t="s">
        <v>1207</v>
      </c>
      <c r="Z532" t="s">
        <v>390</v>
      </c>
      <c r="AA532" t="s">
        <v>390</v>
      </c>
      <c r="AB532" t="s">
        <v>371</v>
      </c>
      <c r="AC532" t="s">
        <v>1206</v>
      </c>
      <c r="AD532">
        <v>8</v>
      </c>
      <c r="AE532">
        <v>1986</v>
      </c>
      <c r="AF532" t="s">
        <v>390</v>
      </c>
      <c r="AG532" t="s">
        <v>390</v>
      </c>
      <c r="AH532" t="s">
        <v>1207</v>
      </c>
      <c r="AI532" t="s">
        <v>353</v>
      </c>
      <c r="AJ532">
        <v>1</v>
      </c>
      <c r="AK532" t="s">
        <v>355</v>
      </c>
      <c r="AL532" t="s">
        <v>354</v>
      </c>
      <c r="AM532" t="s">
        <v>354</v>
      </c>
      <c r="AN532" t="s">
        <v>354</v>
      </c>
      <c r="AO532" t="s">
        <v>390</v>
      </c>
      <c r="AP532" t="s">
        <v>1218</v>
      </c>
      <c r="AQ532" t="s">
        <v>1207</v>
      </c>
      <c r="AR532" t="s">
        <v>1207</v>
      </c>
      <c r="AS532" t="s">
        <v>1207</v>
      </c>
    </row>
    <row r="533" spans="1:49" hidden="1" x14ac:dyDescent="0.25">
      <c r="A533" t="s">
        <v>443</v>
      </c>
      <c r="B533" t="s">
        <v>266</v>
      </c>
      <c r="C533" t="s">
        <v>409</v>
      </c>
      <c r="D533">
        <v>26616</v>
      </c>
      <c r="E533" t="s">
        <v>264</v>
      </c>
      <c r="F533">
        <v>7482</v>
      </c>
      <c r="H533">
        <v>332360</v>
      </c>
      <c r="I533">
        <v>254</v>
      </c>
      <c r="J533" t="s">
        <v>444</v>
      </c>
      <c r="K533" t="s">
        <v>445</v>
      </c>
      <c r="L533" t="str">
        <f>VLOOKUP(K533,'LOOKUP INTERTIES 2023-11-08'!$B$2:$G$206,6,FALSE)</f>
        <v>North Slope</v>
      </c>
      <c r="M533" t="s">
        <v>1328</v>
      </c>
      <c r="N533" t="s">
        <v>1203</v>
      </c>
      <c r="O533" s="10" t="s">
        <v>1204</v>
      </c>
      <c r="P533" s="10">
        <v>2021</v>
      </c>
      <c r="Q533" s="10" t="s">
        <v>1458</v>
      </c>
      <c r="R533" t="s">
        <v>1205</v>
      </c>
      <c r="S533">
        <v>0.6</v>
      </c>
      <c r="U533">
        <v>0.8</v>
      </c>
      <c r="V533">
        <v>0.6</v>
      </c>
      <c r="W533">
        <v>0.6</v>
      </c>
      <c r="X533">
        <v>0.4</v>
      </c>
      <c r="Y533" t="s">
        <v>1207</v>
      </c>
      <c r="Z533" t="s">
        <v>390</v>
      </c>
      <c r="AA533" t="s">
        <v>390</v>
      </c>
      <c r="AB533" t="s">
        <v>371</v>
      </c>
      <c r="AC533" t="s">
        <v>1206</v>
      </c>
      <c r="AD533">
        <v>8</v>
      </c>
      <c r="AE533">
        <v>1986</v>
      </c>
      <c r="AF533" t="s">
        <v>390</v>
      </c>
      <c r="AG533" t="s">
        <v>390</v>
      </c>
      <c r="AH533" t="s">
        <v>1207</v>
      </c>
      <c r="AI533" t="s">
        <v>353</v>
      </c>
      <c r="AJ533">
        <v>1</v>
      </c>
      <c r="AK533" t="s">
        <v>355</v>
      </c>
      <c r="AL533" t="s">
        <v>354</v>
      </c>
      <c r="AM533" t="s">
        <v>354</v>
      </c>
      <c r="AN533" t="s">
        <v>354</v>
      </c>
      <c r="AO533" t="s">
        <v>390</v>
      </c>
      <c r="AP533" t="s">
        <v>1218</v>
      </c>
      <c r="AQ533" t="s">
        <v>1207</v>
      </c>
      <c r="AR533" t="s">
        <v>1207</v>
      </c>
      <c r="AS533" t="s">
        <v>1207</v>
      </c>
    </row>
    <row r="534" spans="1:49" hidden="1" x14ac:dyDescent="0.25">
      <c r="A534" t="s">
        <v>443</v>
      </c>
      <c r="B534" t="s">
        <v>266</v>
      </c>
      <c r="C534" t="s">
        <v>409</v>
      </c>
      <c r="D534">
        <v>26616</v>
      </c>
      <c r="E534" t="s">
        <v>264</v>
      </c>
      <c r="F534">
        <v>7482</v>
      </c>
      <c r="H534">
        <v>332360</v>
      </c>
      <c r="I534">
        <v>254</v>
      </c>
      <c r="J534" t="s">
        <v>444</v>
      </c>
      <c r="K534" t="s">
        <v>445</v>
      </c>
      <c r="L534" t="str">
        <f>VLOOKUP(K534,'LOOKUP INTERTIES 2023-11-08'!$B$2:$G$206,6,FALSE)</f>
        <v>North Slope</v>
      </c>
      <c r="M534" t="s">
        <v>1341</v>
      </c>
      <c r="N534" t="s">
        <v>1203</v>
      </c>
      <c r="O534" s="10" t="s">
        <v>1204</v>
      </c>
      <c r="P534" s="10">
        <v>2021</v>
      </c>
      <c r="Q534" s="10" t="s">
        <v>1458</v>
      </c>
      <c r="R534" t="s">
        <v>1205</v>
      </c>
      <c r="S534">
        <v>0.2</v>
      </c>
      <c r="U534" t="s">
        <v>390</v>
      </c>
      <c r="V534">
        <v>0.2</v>
      </c>
      <c r="W534">
        <v>0.2</v>
      </c>
      <c r="X534">
        <v>0.1</v>
      </c>
      <c r="Y534" t="s">
        <v>1207</v>
      </c>
      <c r="Z534" t="s">
        <v>390</v>
      </c>
      <c r="AA534" t="s">
        <v>390</v>
      </c>
      <c r="AB534" t="s">
        <v>1411</v>
      </c>
      <c r="AC534" t="s">
        <v>1206</v>
      </c>
      <c r="AD534">
        <v>88</v>
      </c>
      <c r="AE534">
        <v>1986</v>
      </c>
      <c r="AF534">
        <v>1</v>
      </c>
      <c r="AG534">
        <v>2003</v>
      </c>
      <c r="AH534" t="s">
        <v>1207</v>
      </c>
      <c r="AI534" t="s">
        <v>353</v>
      </c>
      <c r="AJ534">
        <v>1</v>
      </c>
      <c r="AK534" t="s">
        <v>355</v>
      </c>
      <c r="AL534" t="s">
        <v>354</v>
      </c>
      <c r="AM534" t="s">
        <v>354</v>
      </c>
      <c r="AN534" t="s">
        <v>354</v>
      </c>
      <c r="AO534" t="s">
        <v>390</v>
      </c>
      <c r="AP534" t="s">
        <v>1218</v>
      </c>
      <c r="AQ534" t="s">
        <v>1207</v>
      </c>
      <c r="AR534" t="s">
        <v>1207</v>
      </c>
      <c r="AS534" t="s">
        <v>1207</v>
      </c>
    </row>
    <row r="535" spans="1:49" hidden="1" x14ac:dyDescent="0.25">
      <c r="A535" t="s">
        <v>734</v>
      </c>
      <c r="B535" t="s">
        <v>267</v>
      </c>
      <c r="C535" t="s">
        <v>409</v>
      </c>
      <c r="D535">
        <v>26616</v>
      </c>
      <c r="E535" t="s">
        <v>264</v>
      </c>
      <c r="F535">
        <v>7483</v>
      </c>
      <c r="H535">
        <v>332370</v>
      </c>
      <c r="I535">
        <v>254</v>
      </c>
      <c r="J535" t="s">
        <v>735</v>
      </c>
      <c r="K535" t="s">
        <v>736</v>
      </c>
      <c r="L535" t="str">
        <f>VLOOKUP(K535,'LOOKUP INTERTIES 2023-11-08'!$B$2:$G$206,6,FALSE)</f>
        <v>North Slope</v>
      </c>
      <c r="M535" t="s">
        <v>1329</v>
      </c>
      <c r="N535" t="s">
        <v>1203</v>
      </c>
      <c r="O535" s="10" t="s">
        <v>1204</v>
      </c>
      <c r="P535" s="10">
        <v>2021</v>
      </c>
      <c r="Q535" s="10" t="s">
        <v>1458</v>
      </c>
      <c r="R535" t="s">
        <v>1205</v>
      </c>
      <c r="S535">
        <v>0.9</v>
      </c>
      <c r="U535">
        <v>0.8</v>
      </c>
      <c r="V535">
        <v>0.9</v>
      </c>
      <c r="W535">
        <v>0.9</v>
      </c>
      <c r="X535">
        <v>0.4</v>
      </c>
      <c r="Y535" t="s">
        <v>1207</v>
      </c>
      <c r="Z535" t="s">
        <v>390</v>
      </c>
      <c r="AA535" t="s">
        <v>390</v>
      </c>
      <c r="AB535" t="s">
        <v>371</v>
      </c>
      <c r="AC535" t="s">
        <v>1206</v>
      </c>
      <c r="AD535">
        <v>9</v>
      </c>
      <c r="AE535">
        <v>2000</v>
      </c>
      <c r="AF535" t="s">
        <v>390</v>
      </c>
      <c r="AG535" t="s">
        <v>390</v>
      </c>
      <c r="AH535" t="s">
        <v>1207</v>
      </c>
      <c r="AI535" t="s">
        <v>353</v>
      </c>
      <c r="AJ535">
        <v>1</v>
      </c>
      <c r="AK535" t="s">
        <v>355</v>
      </c>
      <c r="AL535" t="s">
        <v>354</v>
      </c>
      <c r="AM535" t="s">
        <v>354</v>
      </c>
      <c r="AN535" t="s">
        <v>354</v>
      </c>
      <c r="AO535" t="s">
        <v>390</v>
      </c>
      <c r="AP535" t="s">
        <v>1218</v>
      </c>
      <c r="AQ535" t="s">
        <v>1207</v>
      </c>
      <c r="AR535" t="s">
        <v>1207</v>
      </c>
      <c r="AS535" t="s">
        <v>1207</v>
      </c>
    </row>
    <row r="536" spans="1:49" hidden="1" x14ac:dyDescent="0.25">
      <c r="A536" t="s">
        <v>734</v>
      </c>
      <c r="B536" t="s">
        <v>267</v>
      </c>
      <c r="C536" t="s">
        <v>409</v>
      </c>
      <c r="D536">
        <v>26616</v>
      </c>
      <c r="E536" t="s">
        <v>264</v>
      </c>
      <c r="F536">
        <v>7483</v>
      </c>
      <c r="H536">
        <v>332370</v>
      </c>
      <c r="I536">
        <v>254</v>
      </c>
      <c r="J536" t="s">
        <v>735</v>
      </c>
      <c r="K536" t="s">
        <v>736</v>
      </c>
      <c r="L536" t="str">
        <f>VLOOKUP(K536,'LOOKUP INTERTIES 2023-11-08'!$B$2:$G$206,6,FALSE)</f>
        <v>North Slope</v>
      </c>
      <c r="M536" t="s">
        <v>1330</v>
      </c>
      <c r="N536" t="s">
        <v>1203</v>
      </c>
      <c r="O536" s="10" t="s">
        <v>1204</v>
      </c>
      <c r="P536" s="10">
        <v>2021</v>
      </c>
      <c r="Q536" s="10" t="s">
        <v>1458</v>
      </c>
      <c r="R536" t="s">
        <v>1205</v>
      </c>
      <c r="S536">
        <v>0.9</v>
      </c>
      <c r="U536">
        <v>0.8</v>
      </c>
      <c r="V536">
        <v>0.9</v>
      </c>
      <c r="W536">
        <v>0.9</v>
      </c>
      <c r="X536">
        <v>0.4</v>
      </c>
      <c r="Y536" t="s">
        <v>1207</v>
      </c>
      <c r="Z536" t="s">
        <v>390</v>
      </c>
      <c r="AA536" t="s">
        <v>390</v>
      </c>
      <c r="AB536" t="s">
        <v>371</v>
      </c>
      <c r="AC536" t="s">
        <v>1206</v>
      </c>
      <c r="AD536">
        <v>9</v>
      </c>
      <c r="AE536">
        <v>2000</v>
      </c>
      <c r="AF536" t="s">
        <v>390</v>
      </c>
      <c r="AG536" t="s">
        <v>390</v>
      </c>
      <c r="AH536" t="s">
        <v>1207</v>
      </c>
      <c r="AI536" t="s">
        <v>353</v>
      </c>
      <c r="AJ536">
        <v>1</v>
      </c>
      <c r="AK536" t="s">
        <v>355</v>
      </c>
      <c r="AL536" t="s">
        <v>354</v>
      </c>
      <c r="AM536" t="s">
        <v>354</v>
      </c>
      <c r="AN536" t="s">
        <v>354</v>
      </c>
      <c r="AO536" t="s">
        <v>390</v>
      </c>
      <c r="AP536" t="s">
        <v>1218</v>
      </c>
      <c r="AQ536" t="s">
        <v>1207</v>
      </c>
      <c r="AR536" t="s">
        <v>1207</v>
      </c>
      <c r="AS536" t="s">
        <v>1207</v>
      </c>
    </row>
    <row r="537" spans="1:49" hidden="1" x14ac:dyDescent="0.25">
      <c r="A537" t="s">
        <v>734</v>
      </c>
      <c r="B537" t="s">
        <v>267</v>
      </c>
      <c r="C537" t="s">
        <v>409</v>
      </c>
      <c r="D537">
        <v>26616</v>
      </c>
      <c r="E537" t="s">
        <v>264</v>
      </c>
      <c r="F537">
        <v>7483</v>
      </c>
      <c r="H537">
        <v>332370</v>
      </c>
      <c r="I537">
        <v>254</v>
      </c>
      <c r="J537" t="s">
        <v>735</v>
      </c>
      <c r="K537" t="s">
        <v>736</v>
      </c>
      <c r="L537" t="str">
        <f>VLOOKUP(K537,'LOOKUP INTERTIES 2023-11-08'!$B$2:$G$206,6,FALSE)</f>
        <v>North Slope</v>
      </c>
      <c r="M537" t="s">
        <v>1331</v>
      </c>
      <c r="N537" t="s">
        <v>1203</v>
      </c>
      <c r="O537" s="10" t="s">
        <v>1204</v>
      </c>
      <c r="P537" s="10">
        <v>2021</v>
      </c>
      <c r="Q537" s="10" t="s">
        <v>1458</v>
      </c>
      <c r="R537" t="s">
        <v>1205</v>
      </c>
      <c r="S537">
        <v>0.4</v>
      </c>
      <c r="U537">
        <v>0.8</v>
      </c>
      <c r="V537">
        <v>0.4</v>
      </c>
      <c r="W537">
        <v>0.4</v>
      </c>
      <c r="X537">
        <v>0.2</v>
      </c>
      <c r="Y537" t="s">
        <v>1207</v>
      </c>
      <c r="Z537" t="s">
        <v>390</v>
      </c>
      <c r="AA537" t="s">
        <v>390</v>
      </c>
      <c r="AB537" t="s">
        <v>371</v>
      </c>
      <c r="AC537" t="s">
        <v>1206</v>
      </c>
      <c r="AD537">
        <v>9</v>
      </c>
      <c r="AE537">
        <v>2000</v>
      </c>
      <c r="AF537" t="s">
        <v>390</v>
      </c>
      <c r="AG537" t="s">
        <v>390</v>
      </c>
      <c r="AH537" t="s">
        <v>1207</v>
      </c>
      <c r="AI537" t="s">
        <v>353</v>
      </c>
      <c r="AJ537">
        <v>1</v>
      </c>
      <c r="AK537" t="s">
        <v>355</v>
      </c>
      <c r="AL537" t="s">
        <v>354</v>
      </c>
      <c r="AM537" t="s">
        <v>354</v>
      </c>
      <c r="AN537" t="s">
        <v>354</v>
      </c>
      <c r="AO537" t="s">
        <v>390</v>
      </c>
      <c r="AP537" t="s">
        <v>1218</v>
      </c>
      <c r="AQ537" t="s">
        <v>1207</v>
      </c>
      <c r="AR537" t="s">
        <v>1207</v>
      </c>
      <c r="AS537" t="s">
        <v>1207</v>
      </c>
    </row>
    <row r="538" spans="1:49" hidden="1" x14ac:dyDescent="0.25">
      <c r="A538" t="s">
        <v>734</v>
      </c>
      <c r="B538" t="s">
        <v>267</v>
      </c>
      <c r="C538" t="s">
        <v>409</v>
      </c>
      <c r="D538">
        <v>26616</v>
      </c>
      <c r="E538" t="s">
        <v>264</v>
      </c>
      <c r="F538">
        <v>7483</v>
      </c>
      <c r="H538">
        <v>332370</v>
      </c>
      <c r="I538">
        <v>254</v>
      </c>
      <c r="J538" t="s">
        <v>735</v>
      </c>
      <c r="K538" t="s">
        <v>736</v>
      </c>
      <c r="L538" t="str">
        <f>VLOOKUP(K538,'LOOKUP INTERTIES 2023-11-08'!$B$2:$G$206,6,FALSE)</f>
        <v>North Slope</v>
      </c>
      <c r="M538" t="s">
        <v>1332</v>
      </c>
      <c r="N538" t="s">
        <v>1203</v>
      </c>
      <c r="O538" s="10" t="s">
        <v>1204</v>
      </c>
      <c r="P538" s="10">
        <v>2021</v>
      </c>
      <c r="Q538" s="10" t="s">
        <v>1458</v>
      </c>
      <c r="R538" t="s">
        <v>1205</v>
      </c>
      <c r="S538">
        <v>0.4</v>
      </c>
      <c r="U538">
        <v>0.8</v>
      </c>
      <c r="V538">
        <v>0.4</v>
      </c>
      <c r="W538">
        <v>0.4</v>
      </c>
      <c r="X538">
        <v>0.2</v>
      </c>
      <c r="Y538" t="s">
        <v>1207</v>
      </c>
      <c r="Z538" t="s">
        <v>390</v>
      </c>
      <c r="AA538" t="s">
        <v>390</v>
      </c>
      <c r="AB538" t="s">
        <v>371</v>
      </c>
      <c r="AC538" t="s">
        <v>1206</v>
      </c>
      <c r="AD538">
        <v>9</v>
      </c>
      <c r="AE538">
        <v>2000</v>
      </c>
      <c r="AF538" t="s">
        <v>390</v>
      </c>
      <c r="AG538" t="s">
        <v>390</v>
      </c>
      <c r="AH538" t="s">
        <v>1207</v>
      </c>
      <c r="AI538" t="s">
        <v>353</v>
      </c>
      <c r="AJ538">
        <v>1</v>
      </c>
      <c r="AK538" t="s">
        <v>355</v>
      </c>
      <c r="AL538" t="s">
        <v>354</v>
      </c>
      <c r="AM538" t="s">
        <v>354</v>
      </c>
      <c r="AN538" t="s">
        <v>354</v>
      </c>
      <c r="AO538" t="s">
        <v>390</v>
      </c>
      <c r="AP538" t="s">
        <v>1218</v>
      </c>
      <c r="AQ538" t="s">
        <v>1207</v>
      </c>
      <c r="AR538" t="s">
        <v>1207</v>
      </c>
      <c r="AS538" t="s">
        <v>1207</v>
      </c>
    </row>
    <row r="539" spans="1:49" hidden="1" x14ac:dyDescent="0.25">
      <c r="A539" t="s">
        <v>904</v>
      </c>
      <c r="B539" t="s">
        <v>268</v>
      </c>
      <c r="C539" t="s">
        <v>409</v>
      </c>
      <c r="D539">
        <v>26616</v>
      </c>
      <c r="E539" t="s">
        <v>264</v>
      </c>
      <c r="F539">
        <v>7484</v>
      </c>
      <c r="H539">
        <v>332380</v>
      </c>
      <c r="I539">
        <v>254</v>
      </c>
      <c r="J539" t="s">
        <v>905</v>
      </c>
      <c r="K539" t="s">
        <v>906</v>
      </c>
      <c r="L539" t="str">
        <f>VLOOKUP(K539,'LOOKUP INTERTIES 2023-11-08'!$B$2:$G$206,6,FALSE)</f>
        <v>North Slope</v>
      </c>
      <c r="M539" t="s">
        <v>1329</v>
      </c>
      <c r="N539" t="s">
        <v>1203</v>
      </c>
      <c r="O539" s="10" t="s">
        <v>1204</v>
      </c>
      <c r="P539" s="10">
        <v>2021</v>
      </c>
      <c r="Q539" s="10" t="s">
        <v>1458</v>
      </c>
      <c r="R539" t="s">
        <v>1205</v>
      </c>
      <c r="S539">
        <v>0.9</v>
      </c>
      <c r="U539">
        <v>0.8</v>
      </c>
      <c r="V539">
        <v>0.9</v>
      </c>
      <c r="W539">
        <v>0.9</v>
      </c>
      <c r="X539">
        <v>0.4</v>
      </c>
      <c r="Y539" t="s">
        <v>1207</v>
      </c>
      <c r="Z539" t="s">
        <v>390</v>
      </c>
      <c r="AA539" t="s">
        <v>390</v>
      </c>
      <c r="AB539" t="s">
        <v>371</v>
      </c>
      <c r="AC539" t="s">
        <v>1206</v>
      </c>
      <c r="AD539">
        <v>9</v>
      </c>
      <c r="AE539">
        <v>1999</v>
      </c>
      <c r="AF539" t="s">
        <v>390</v>
      </c>
      <c r="AG539" t="s">
        <v>390</v>
      </c>
      <c r="AH539" t="s">
        <v>1207</v>
      </c>
      <c r="AI539" t="s">
        <v>353</v>
      </c>
      <c r="AJ539">
        <v>1</v>
      </c>
      <c r="AK539" t="s">
        <v>355</v>
      </c>
      <c r="AL539" t="s">
        <v>354</v>
      </c>
      <c r="AM539" t="s">
        <v>354</v>
      </c>
      <c r="AN539" t="s">
        <v>354</v>
      </c>
      <c r="AO539" t="s">
        <v>390</v>
      </c>
      <c r="AP539" t="s">
        <v>1218</v>
      </c>
      <c r="AQ539" t="s">
        <v>1207</v>
      </c>
      <c r="AR539" t="s">
        <v>1207</v>
      </c>
      <c r="AS539" t="s">
        <v>354</v>
      </c>
    </row>
    <row r="540" spans="1:49" hidden="1" x14ac:dyDescent="0.25">
      <c r="A540" t="s">
        <v>904</v>
      </c>
      <c r="B540" t="s">
        <v>268</v>
      </c>
      <c r="C540" t="s">
        <v>409</v>
      </c>
      <c r="D540">
        <v>26616</v>
      </c>
      <c r="E540" t="s">
        <v>264</v>
      </c>
      <c r="F540">
        <v>7484</v>
      </c>
      <c r="H540">
        <v>332380</v>
      </c>
      <c r="I540">
        <v>254</v>
      </c>
      <c r="J540" t="s">
        <v>905</v>
      </c>
      <c r="K540" t="s">
        <v>906</v>
      </c>
      <c r="L540" t="str">
        <f>VLOOKUP(K540,'LOOKUP INTERTIES 2023-11-08'!$B$2:$G$206,6,FALSE)</f>
        <v>North Slope</v>
      </c>
      <c r="M540" t="s">
        <v>1330</v>
      </c>
      <c r="N540" t="s">
        <v>1203</v>
      </c>
      <c r="O540" s="10" t="s">
        <v>1204</v>
      </c>
      <c r="P540" s="10">
        <v>2021</v>
      </c>
      <c r="Q540" s="10" t="s">
        <v>1458</v>
      </c>
      <c r="R540" t="s">
        <v>1205</v>
      </c>
      <c r="S540">
        <v>0.9</v>
      </c>
      <c r="U540">
        <v>0.8</v>
      </c>
      <c r="V540">
        <v>0.9</v>
      </c>
      <c r="W540">
        <v>0.9</v>
      </c>
      <c r="X540">
        <v>0.4</v>
      </c>
      <c r="Y540" t="s">
        <v>1207</v>
      </c>
      <c r="Z540" t="s">
        <v>390</v>
      </c>
      <c r="AA540" t="s">
        <v>390</v>
      </c>
      <c r="AB540" t="s">
        <v>371</v>
      </c>
      <c r="AC540" t="s">
        <v>1206</v>
      </c>
      <c r="AD540">
        <v>9</v>
      </c>
      <c r="AE540">
        <v>1999</v>
      </c>
      <c r="AF540" t="s">
        <v>390</v>
      </c>
      <c r="AG540" t="s">
        <v>390</v>
      </c>
      <c r="AH540" t="s">
        <v>1207</v>
      </c>
      <c r="AI540" t="s">
        <v>353</v>
      </c>
      <c r="AJ540">
        <v>1</v>
      </c>
      <c r="AK540" t="s">
        <v>355</v>
      </c>
      <c r="AL540" t="s">
        <v>354</v>
      </c>
      <c r="AM540" t="s">
        <v>354</v>
      </c>
      <c r="AN540" t="s">
        <v>354</v>
      </c>
      <c r="AO540" t="s">
        <v>390</v>
      </c>
      <c r="AP540" t="s">
        <v>1218</v>
      </c>
      <c r="AQ540" t="s">
        <v>1207</v>
      </c>
      <c r="AR540" t="s">
        <v>1207</v>
      </c>
      <c r="AS540" t="s">
        <v>354</v>
      </c>
    </row>
    <row r="541" spans="1:49" hidden="1" x14ac:dyDescent="0.25">
      <c r="A541" t="s">
        <v>904</v>
      </c>
      <c r="B541" t="s">
        <v>268</v>
      </c>
      <c r="C541" t="s">
        <v>409</v>
      </c>
      <c r="D541">
        <v>26616</v>
      </c>
      <c r="E541" t="s">
        <v>264</v>
      </c>
      <c r="F541">
        <v>7484</v>
      </c>
      <c r="H541">
        <v>332380</v>
      </c>
      <c r="I541">
        <v>254</v>
      </c>
      <c r="J541" t="s">
        <v>905</v>
      </c>
      <c r="K541" t="s">
        <v>906</v>
      </c>
      <c r="L541" t="str">
        <f>VLOOKUP(K541,'LOOKUP INTERTIES 2023-11-08'!$B$2:$G$206,6,FALSE)</f>
        <v>North Slope</v>
      </c>
      <c r="M541" t="s">
        <v>1331</v>
      </c>
      <c r="N541" t="s">
        <v>1203</v>
      </c>
      <c r="O541" s="10" t="s">
        <v>1204</v>
      </c>
      <c r="P541" s="10">
        <v>2021</v>
      </c>
      <c r="Q541" s="10" t="s">
        <v>1458</v>
      </c>
      <c r="R541" t="s">
        <v>1205</v>
      </c>
      <c r="S541">
        <v>0.4</v>
      </c>
      <c r="U541">
        <v>0.8</v>
      </c>
      <c r="V541">
        <v>0.4</v>
      </c>
      <c r="W541">
        <v>0.4</v>
      </c>
      <c r="X541">
        <v>0.2</v>
      </c>
      <c r="Y541" t="s">
        <v>1207</v>
      </c>
      <c r="Z541" t="s">
        <v>390</v>
      </c>
      <c r="AA541" t="s">
        <v>390</v>
      </c>
      <c r="AB541" t="s">
        <v>371</v>
      </c>
      <c r="AC541" t="s">
        <v>1206</v>
      </c>
      <c r="AD541">
        <v>9</v>
      </c>
      <c r="AE541">
        <v>1999</v>
      </c>
      <c r="AF541" t="s">
        <v>390</v>
      </c>
      <c r="AG541" t="s">
        <v>390</v>
      </c>
      <c r="AH541" t="s">
        <v>1207</v>
      </c>
      <c r="AI541" t="s">
        <v>353</v>
      </c>
      <c r="AJ541">
        <v>1</v>
      </c>
      <c r="AK541" t="s">
        <v>355</v>
      </c>
      <c r="AL541" t="s">
        <v>354</v>
      </c>
      <c r="AM541" t="s">
        <v>354</v>
      </c>
      <c r="AN541" t="s">
        <v>354</v>
      </c>
      <c r="AO541" t="s">
        <v>390</v>
      </c>
      <c r="AP541" t="s">
        <v>1218</v>
      </c>
      <c r="AQ541" t="s">
        <v>1207</v>
      </c>
      <c r="AR541" t="s">
        <v>1207</v>
      </c>
      <c r="AS541" t="s">
        <v>354</v>
      </c>
    </row>
    <row r="542" spans="1:49" hidden="1" x14ac:dyDescent="0.25">
      <c r="A542" t="s">
        <v>904</v>
      </c>
      <c r="B542" t="s">
        <v>268</v>
      </c>
      <c r="C542" t="s">
        <v>409</v>
      </c>
      <c r="D542">
        <v>26616</v>
      </c>
      <c r="E542" t="s">
        <v>264</v>
      </c>
      <c r="F542">
        <v>7484</v>
      </c>
      <c r="H542">
        <v>332380</v>
      </c>
      <c r="I542">
        <v>254</v>
      </c>
      <c r="J542" t="s">
        <v>905</v>
      </c>
      <c r="K542" t="s">
        <v>906</v>
      </c>
      <c r="L542" t="str">
        <f>VLOOKUP(K542,'LOOKUP INTERTIES 2023-11-08'!$B$2:$G$206,6,FALSE)</f>
        <v>North Slope</v>
      </c>
      <c r="M542" t="s">
        <v>1333</v>
      </c>
      <c r="N542" t="s">
        <v>1321</v>
      </c>
      <c r="O542" s="10" t="s">
        <v>1204</v>
      </c>
      <c r="P542" s="10">
        <v>2021</v>
      </c>
      <c r="Q542" s="10" t="s">
        <v>1458</v>
      </c>
      <c r="R542" t="s">
        <v>1205</v>
      </c>
      <c r="S542">
        <v>0.6</v>
      </c>
      <c r="U542">
        <v>0.8</v>
      </c>
      <c r="V542">
        <v>0.6</v>
      </c>
      <c r="W542">
        <v>0.6</v>
      </c>
      <c r="X542">
        <v>0.3</v>
      </c>
      <c r="Y542" t="s">
        <v>1207</v>
      </c>
      <c r="Z542" t="s">
        <v>390</v>
      </c>
      <c r="AA542" t="s">
        <v>390</v>
      </c>
      <c r="AB542" t="s">
        <v>371</v>
      </c>
      <c r="AC542" t="s">
        <v>1206</v>
      </c>
      <c r="AD542">
        <v>4</v>
      </c>
      <c r="AE542">
        <v>2013</v>
      </c>
      <c r="AF542" t="s">
        <v>390</v>
      </c>
      <c r="AG542" t="s">
        <v>390</v>
      </c>
      <c r="AH542" t="s">
        <v>1207</v>
      </c>
      <c r="AI542" t="s">
        <v>353</v>
      </c>
      <c r="AJ542">
        <v>1</v>
      </c>
      <c r="AK542" t="s">
        <v>365</v>
      </c>
      <c r="AL542" t="s">
        <v>354</v>
      </c>
      <c r="AM542" t="s">
        <v>354</v>
      </c>
      <c r="AN542" t="s">
        <v>354</v>
      </c>
      <c r="AO542" t="s">
        <v>390</v>
      </c>
      <c r="AP542" t="s">
        <v>1218</v>
      </c>
      <c r="AQ542" t="s">
        <v>1207</v>
      </c>
      <c r="AR542" t="s">
        <v>1207</v>
      </c>
      <c r="AS542" t="s">
        <v>354</v>
      </c>
    </row>
    <row r="543" spans="1:49" hidden="1" x14ac:dyDescent="0.25">
      <c r="A543" t="s">
        <v>904</v>
      </c>
      <c r="B543" t="s">
        <v>268</v>
      </c>
      <c r="C543" t="s">
        <v>409</v>
      </c>
      <c r="D543">
        <v>26616</v>
      </c>
      <c r="E543" t="s">
        <v>264</v>
      </c>
      <c r="F543">
        <v>7484</v>
      </c>
      <c r="H543">
        <v>332380</v>
      </c>
      <c r="I543">
        <v>254</v>
      </c>
      <c r="J543" t="s">
        <v>905</v>
      </c>
      <c r="K543" t="s">
        <v>906</v>
      </c>
      <c r="L543" t="str">
        <f>VLOOKUP(K543,'LOOKUP INTERTIES 2023-11-08'!$B$2:$G$206,6,FALSE)</f>
        <v>North Slope</v>
      </c>
      <c r="M543" t="s">
        <v>1334</v>
      </c>
      <c r="N543" t="s">
        <v>1321</v>
      </c>
      <c r="O543" s="10" t="s">
        <v>1204</v>
      </c>
      <c r="P543" s="10">
        <v>2021</v>
      </c>
      <c r="Q543" s="10" t="s">
        <v>1458</v>
      </c>
      <c r="R543" t="s">
        <v>1205</v>
      </c>
      <c r="S543">
        <v>0.8</v>
      </c>
      <c r="U543">
        <v>0.8</v>
      </c>
      <c r="V543">
        <v>0.8</v>
      </c>
      <c r="W543">
        <v>0.8</v>
      </c>
      <c r="X543">
        <v>0.3</v>
      </c>
      <c r="Y543" t="s">
        <v>1207</v>
      </c>
      <c r="Z543" t="s">
        <v>390</v>
      </c>
      <c r="AA543" t="s">
        <v>390</v>
      </c>
      <c r="AB543" t="s">
        <v>371</v>
      </c>
      <c r="AC543" t="s">
        <v>1206</v>
      </c>
      <c r="AD543">
        <v>10</v>
      </c>
      <c r="AE543">
        <v>2008</v>
      </c>
      <c r="AF543" t="s">
        <v>390</v>
      </c>
      <c r="AG543" t="s">
        <v>390</v>
      </c>
      <c r="AH543" t="s">
        <v>1207</v>
      </c>
      <c r="AI543" t="s">
        <v>353</v>
      </c>
      <c r="AJ543">
        <v>1</v>
      </c>
      <c r="AK543" t="s">
        <v>365</v>
      </c>
      <c r="AL543" t="s">
        <v>354</v>
      </c>
      <c r="AM543" t="s">
        <v>354</v>
      </c>
      <c r="AN543" t="s">
        <v>354</v>
      </c>
      <c r="AO543" t="s">
        <v>390</v>
      </c>
      <c r="AP543" t="s">
        <v>1218</v>
      </c>
      <c r="AQ543" t="s">
        <v>1207</v>
      </c>
      <c r="AR543" t="s">
        <v>1207</v>
      </c>
      <c r="AS543" t="s">
        <v>1207</v>
      </c>
    </row>
    <row r="544" spans="1:49" s="21" customFormat="1" hidden="1" x14ac:dyDescent="0.25">
      <c r="A544" t="s">
        <v>904</v>
      </c>
      <c r="B544" t="s">
        <v>268</v>
      </c>
      <c r="C544" t="s">
        <v>409</v>
      </c>
      <c r="D544">
        <v>26616</v>
      </c>
      <c r="E544" t="s">
        <v>264</v>
      </c>
      <c r="F544">
        <v>7484</v>
      </c>
      <c r="G544"/>
      <c r="H544">
        <v>332380</v>
      </c>
      <c r="I544">
        <v>254</v>
      </c>
      <c r="J544" t="s">
        <v>905</v>
      </c>
      <c r="K544" t="s">
        <v>906</v>
      </c>
      <c r="L544" t="str">
        <f>VLOOKUP(K544,'LOOKUP INTERTIES 2023-11-08'!$B$2:$G$206,6,FALSE)</f>
        <v>North Slope</v>
      </c>
      <c r="M544" t="s">
        <v>1335</v>
      </c>
      <c r="N544" t="s">
        <v>1321</v>
      </c>
      <c r="O544" s="10" t="s">
        <v>1204</v>
      </c>
      <c r="P544" s="10">
        <v>2021</v>
      </c>
      <c r="Q544" s="10" t="s">
        <v>1458</v>
      </c>
      <c r="R544" t="s">
        <v>1205</v>
      </c>
      <c r="S544">
        <v>0.8</v>
      </c>
      <c r="T544"/>
      <c r="U544">
        <v>0.8</v>
      </c>
      <c r="V544">
        <v>0.8</v>
      </c>
      <c r="W544">
        <v>0.8</v>
      </c>
      <c r="X544">
        <v>0.3</v>
      </c>
      <c r="Y544" t="s">
        <v>1207</v>
      </c>
      <c r="Z544" t="s">
        <v>390</v>
      </c>
      <c r="AA544" t="s">
        <v>390</v>
      </c>
      <c r="AB544" t="s">
        <v>371</v>
      </c>
      <c r="AC544" t="s">
        <v>1206</v>
      </c>
      <c r="AD544">
        <v>10</v>
      </c>
      <c r="AE544">
        <v>2008</v>
      </c>
      <c r="AF544" t="s">
        <v>390</v>
      </c>
      <c r="AG544" t="s">
        <v>390</v>
      </c>
      <c r="AH544" t="s">
        <v>1207</v>
      </c>
      <c r="AI544" t="s">
        <v>353</v>
      </c>
      <c r="AJ544">
        <v>1</v>
      </c>
      <c r="AK544" t="s">
        <v>365</v>
      </c>
      <c r="AL544" t="s">
        <v>354</v>
      </c>
      <c r="AM544" t="s">
        <v>354</v>
      </c>
      <c r="AN544" t="s">
        <v>354</v>
      </c>
      <c r="AO544" t="s">
        <v>390</v>
      </c>
      <c r="AP544" t="s">
        <v>1218</v>
      </c>
      <c r="AQ544" t="s">
        <v>1207</v>
      </c>
      <c r="AR544" t="s">
        <v>1207</v>
      </c>
      <c r="AS544" t="s">
        <v>1207</v>
      </c>
      <c r="AT544"/>
      <c r="AU544"/>
      <c r="AV544"/>
      <c r="AW544"/>
    </row>
    <row r="545" spans="1:49" s="21" customFormat="1" hidden="1" x14ac:dyDescent="0.25">
      <c r="A545" t="s">
        <v>904</v>
      </c>
      <c r="B545" t="s">
        <v>268</v>
      </c>
      <c r="C545" t="s">
        <v>409</v>
      </c>
      <c r="D545">
        <v>26616</v>
      </c>
      <c r="E545" t="s">
        <v>264</v>
      </c>
      <c r="F545">
        <v>7484</v>
      </c>
      <c r="G545"/>
      <c r="H545">
        <v>332380</v>
      </c>
      <c r="I545">
        <v>254</v>
      </c>
      <c r="J545" t="s">
        <v>905</v>
      </c>
      <c r="K545" t="s">
        <v>906</v>
      </c>
      <c r="L545" t="str">
        <f>VLOOKUP(K545,'LOOKUP INTERTIES 2023-11-08'!$B$2:$G$206,6,FALSE)</f>
        <v>North Slope</v>
      </c>
      <c r="M545" t="s">
        <v>1332</v>
      </c>
      <c r="N545" t="s">
        <v>1203</v>
      </c>
      <c r="O545" s="10" t="s">
        <v>1204</v>
      </c>
      <c r="P545" s="10">
        <v>2021</v>
      </c>
      <c r="Q545" s="10" t="s">
        <v>1458</v>
      </c>
      <c r="R545" t="s">
        <v>1205</v>
      </c>
      <c r="S545">
        <v>0.4</v>
      </c>
      <c r="T545"/>
      <c r="U545" t="s">
        <v>390</v>
      </c>
      <c r="V545">
        <v>0.4</v>
      </c>
      <c r="W545">
        <v>0.4</v>
      </c>
      <c r="X545">
        <v>0.2</v>
      </c>
      <c r="Y545" t="s">
        <v>1207</v>
      </c>
      <c r="Z545" t="s">
        <v>390</v>
      </c>
      <c r="AA545" t="s">
        <v>390</v>
      </c>
      <c r="AB545" t="s">
        <v>1411</v>
      </c>
      <c r="AC545" t="s">
        <v>1206</v>
      </c>
      <c r="AD545">
        <v>9</v>
      </c>
      <c r="AE545">
        <v>1999</v>
      </c>
      <c r="AF545">
        <v>12</v>
      </c>
      <c r="AG545">
        <v>2012</v>
      </c>
      <c r="AH545" t="s">
        <v>1208</v>
      </c>
      <c r="AI545" t="s">
        <v>353</v>
      </c>
      <c r="AJ545">
        <v>1</v>
      </c>
      <c r="AK545" t="s">
        <v>355</v>
      </c>
      <c r="AL545" t="s">
        <v>354</v>
      </c>
      <c r="AM545" t="s">
        <v>354</v>
      </c>
      <c r="AN545" t="s">
        <v>354</v>
      </c>
      <c r="AO545" t="s">
        <v>390</v>
      </c>
      <c r="AP545" t="s">
        <v>1218</v>
      </c>
      <c r="AQ545" t="s">
        <v>1207</v>
      </c>
      <c r="AR545" t="s">
        <v>1207</v>
      </c>
      <c r="AS545" t="s">
        <v>354</v>
      </c>
      <c r="AT545"/>
      <c r="AU545"/>
      <c r="AV545"/>
      <c r="AW545"/>
    </row>
    <row r="546" spans="1:49" s="21" customFormat="1" hidden="1" x14ac:dyDescent="0.25">
      <c r="A546" t="s">
        <v>687</v>
      </c>
      <c r="B546" t="s">
        <v>37</v>
      </c>
      <c r="C546" t="s">
        <v>394</v>
      </c>
      <c r="D546">
        <v>219</v>
      </c>
      <c r="E546" t="s">
        <v>29</v>
      </c>
      <c r="F546">
        <v>69</v>
      </c>
      <c r="G546"/>
      <c r="H546">
        <v>331120</v>
      </c>
      <c r="I546">
        <v>2</v>
      </c>
      <c r="J546" t="s">
        <v>546</v>
      </c>
      <c r="K546" t="s">
        <v>547</v>
      </c>
      <c r="L546" t="str">
        <f>VLOOKUP(K546,'LOOKUP INTERTIES 2023-11-08'!$B$2:$G$206,6,FALSE)</f>
        <v>Southeast</v>
      </c>
      <c r="M546" t="s">
        <v>1236</v>
      </c>
      <c r="N546" t="s">
        <v>352</v>
      </c>
      <c r="O546" s="10" t="s">
        <v>1204</v>
      </c>
      <c r="P546" s="10">
        <v>2021</v>
      </c>
      <c r="Q546" s="10" t="s">
        <v>1458</v>
      </c>
      <c r="R546" t="s">
        <v>1205</v>
      </c>
      <c r="S546">
        <v>1.2</v>
      </c>
      <c r="T546"/>
      <c r="U546">
        <v>0.8</v>
      </c>
      <c r="V546">
        <v>1.2</v>
      </c>
      <c r="W546">
        <v>1.2</v>
      </c>
      <c r="X546">
        <v>0.5</v>
      </c>
      <c r="Y546" t="s">
        <v>1207</v>
      </c>
      <c r="Z546" t="s">
        <v>390</v>
      </c>
      <c r="AA546" t="s">
        <v>390</v>
      </c>
      <c r="AB546" t="s">
        <v>371</v>
      </c>
      <c r="AC546" t="s">
        <v>1206</v>
      </c>
      <c r="AD546">
        <v>5</v>
      </c>
      <c r="AE546">
        <v>1991</v>
      </c>
      <c r="AF546" t="s">
        <v>390</v>
      </c>
      <c r="AG546" t="s">
        <v>390</v>
      </c>
      <c r="AH546" t="s">
        <v>1207</v>
      </c>
      <c r="AI546" t="s">
        <v>353</v>
      </c>
      <c r="AJ546">
        <v>1</v>
      </c>
      <c r="AK546" t="s">
        <v>355</v>
      </c>
      <c r="AL546" t="s">
        <v>354</v>
      </c>
      <c r="AM546" t="s">
        <v>354</v>
      </c>
      <c r="AN546" t="s">
        <v>354</v>
      </c>
      <c r="AO546" t="s">
        <v>390</v>
      </c>
      <c r="AP546" t="s">
        <v>1209</v>
      </c>
      <c r="AQ546" t="s">
        <v>1207</v>
      </c>
      <c r="AR546" t="s">
        <v>354</v>
      </c>
      <c r="AS546" t="s">
        <v>354</v>
      </c>
      <c r="AT546"/>
      <c r="AU546"/>
      <c r="AV546"/>
      <c r="AW546"/>
    </row>
    <row r="547" spans="1:49" s="21" customFormat="1" hidden="1" x14ac:dyDescent="0.25">
      <c r="A547" t="s">
        <v>687</v>
      </c>
      <c r="B547" t="s">
        <v>37</v>
      </c>
      <c r="C547" t="s">
        <v>394</v>
      </c>
      <c r="D547">
        <v>219</v>
      </c>
      <c r="E547" t="s">
        <v>29</v>
      </c>
      <c r="F547">
        <v>69</v>
      </c>
      <c r="G547"/>
      <c r="H547">
        <v>331120</v>
      </c>
      <c r="I547">
        <v>2</v>
      </c>
      <c r="J547" t="s">
        <v>546</v>
      </c>
      <c r="K547" t="s">
        <v>547</v>
      </c>
      <c r="L547" t="str">
        <f>VLOOKUP(K547,'LOOKUP INTERTIES 2023-11-08'!$B$2:$G$206,6,FALSE)</f>
        <v>Southeast</v>
      </c>
      <c r="M547" t="s">
        <v>1237</v>
      </c>
      <c r="N547" t="s">
        <v>352</v>
      </c>
      <c r="O547" s="10" t="s">
        <v>1204</v>
      </c>
      <c r="P547" s="10">
        <v>2021</v>
      </c>
      <c r="Q547" s="10" t="s">
        <v>1458</v>
      </c>
      <c r="R547" t="s">
        <v>1205</v>
      </c>
      <c r="S547">
        <v>1.9</v>
      </c>
      <c r="T547"/>
      <c r="U547">
        <v>0.8</v>
      </c>
      <c r="V547">
        <v>1.9</v>
      </c>
      <c r="W547">
        <v>1.9</v>
      </c>
      <c r="X547">
        <v>0.7</v>
      </c>
      <c r="Y547" t="s">
        <v>1207</v>
      </c>
      <c r="Z547" t="s">
        <v>390</v>
      </c>
      <c r="AA547" t="s">
        <v>390</v>
      </c>
      <c r="AB547" t="s">
        <v>371</v>
      </c>
      <c r="AC547" t="s">
        <v>1206</v>
      </c>
      <c r="AD547">
        <v>1</v>
      </c>
      <c r="AE547">
        <v>2006</v>
      </c>
      <c r="AF547" t="s">
        <v>390</v>
      </c>
      <c r="AG547" t="s">
        <v>390</v>
      </c>
      <c r="AH547" t="s">
        <v>1207</v>
      </c>
      <c r="AI547" t="s">
        <v>353</v>
      </c>
      <c r="AJ547">
        <v>1</v>
      </c>
      <c r="AK547" t="s">
        <v>355</v>
      </c>
      <c r="AL547" t="s">
        <v>354</v>
      </c>
      <c r="AM547" t="s">
        <v>354</v>
      </c>
      <c r="AN547" t="s">
        <v>354</v>
      </c>
      <c r="AO547" t="s">
        <v>390</v>
      </c>
      <c r="AP547" t="s">
        <v>1209</v>
      </c>
      <c r="AQ547" t="s">
        <v>1207</v>
      </c>
      <c r="AR547" t="s">
        <v>354</v>
      </c>
      <c r="AS547" t="s">
        <v>354</v>
      </c>
      <c r="AT547"/>
      <c r="AU547"/>
      <c r="AV547"/>
      <c r="AW547"/>
    </row>
    <row r="548" spans="1:49" s="21" customFormat="1" hidden="1" x14ac:dyDescent="0.25">
      <c r="A548" t="s">
        <v>687</v>
      </c>
      <c r="B548" t="s">
        <v>37</v>
      </c>
      <c r="C548" t="s">
        <v>394</v>
      </c>
      <c r="D548">
        <v>219</v>
      </c>
      <c r="E548" t="s">
        <v>29</v>
      </c>
      <c r="F548">
        <v>69</v>
      </c>
      <c r="G548"/>
      <c r="H548">
        <v>331120</v>
      </c>
      <c r="I548">
        <v>2</v>
      </c>
      <c r="J548" t="s">
        <v>546</v>
      </c>
      <c r="K548" t="s">
        <v>547</v>
      </c>
      <c r="L548" t="str">
        <f>VLOOKUP(K548,'LOOKUP INTERTIES 2023-11-08'!$B$2:$G$206,6,FALSE)</f>
        <v>Southeast</v>
      </c>
      <c r="M548" t="s">
        <v>1238</v>
      </c>
      <c r="N548" t="s">
        <v>352</v>
      </c>
      <c r="O548" s="10" t="s">
        <v>1204</v>
      </c>
      <c r="P548" s="10">
        <v>2021</v>
      </c>
      <c r="Q548" s="10" t="s">
        <v>1458</v>
      </c>
      <c r="R548" t="s">
        <v>1205</v>
      </c>
      <c r="S548">
        <v>1.5</v>
      </c>
      <c r="T548"/>
      <c r="U548">
        <v>0.8</v>
      </c>
      <c r="V548">
        <v>1.5</v>
      </c>
      <c r="W548">
        <v>1.5</v>
      </c>
      <c r="X548">
        <v>0.6</v>
      </c>
      <c r="Y548" t="s">
        <v>1207</v>
      </c>
      <c r="Z548" t="s">
        <v>390</v>
      </c>
      <c r="AA548" t="s">
        <v>390</v>
      </c>
      <c r="AB548" t="s">
        <v>371</v>
      </c>
      <c r="AC548" t="s">
        <v>1206</v>
      </c>
      <c r="AD548">
        <v>1</v>
      </c>
      <c r="AE548">
        <v>2021</v>
      </c>
      <c r="AF548" t="s">
        <v>390</v>
      </c>
      <c r="AG548" t="s">
        <v>390</v>
      </c>
      <c r="AH548" t="s">
        <v>1207</v>
      </c>
      <c r="AI548" t="s">
        <v>353</v>
      </c>
      <c r="AJ548">
        <v>1</v>
      </c>
      <c r="AK548" t="s">
        <v>355</v>
      </c>
      <c r="AL548" t="s">
        <v>354</v>
      </c>
      <c r="AM548" t="s">
        <v>354</v>
      </c>
      <c r="AN548" t="s">
        <v>354</v>
      </c>
      <c r="AO548" t="s">
        <v>390</v>
      </c>
      <c r="AP548" t="s">
        <v>1209</v>
      </c>
      <c r="AQ548" t="s">
        <v>1207</v>
      </c>
      <c r="AR548" t="s">
        <v>354</v>
      </c>
      <c r="AS548" t="s">
        <v>354</v>
      </c>
      <c r="AT548"/>
      <c r="AU548"/>
      <c r="AV548"/>
      <c r="AW548"/>
    </row>
    <row r="549" spans="1:49" s="21" customFormat="1" hidden="1" x14ac:dyDescent="0.25">
      <c r="A549" t="s">
        <v>687</v>
      </c>
      <c r="B549" t="s">
        <v>37</v>
      </c>
      <c r="C549" t="s">
        <v>394</v>
      </c>
      <c r="D549">
        <v>219</v>
      </c>
      <c r="E549" t="s">
        <v>29</v>
      </c>
      <c r="F549">
        <v>69</v>
      </c>
      <c r="G549"/>
      <c r="H549">
        <v>331120</v>
      </c>
      <c r="I549">
        <v>2</v>
      </c>
      <c r="J549" t="s">
        <v>546</v>
      </c>
      <c r="K549" t="s">
        <v>547</v>
      </c>
      <c r="L549" t="str">
        <f>VLOOKUP(K549,'LOOKUP INTERTIES 2023-11-08'!$B$2:$G$206,6,FALSE)</f>
        <v>Southeast</v>
      </c>
      <c r="M549" t="s">
        <v>1212</v>
      </c>
      <c r="N549" t="s">
        <v>352</v>
      </c>
      <c r="O549" s="10" t="s">
        <v>1204</v>
      </c>
      <c r="P549" s="10">
        <v>2021</v>
      </c>
      <c r="Q549" s="10" t="s">
        <v>1458</v>
      </c>
      <c r="R549" t="s">
        <v>1205</v>
      </c>
      <c r="S549">
        <v>0.6</v>
      </c>
      <c r="T549"/>
      <c r="U549">
        <v>0.8</v>
      </c>
      <c r="V549">
        <v>0.6</v>
      </c>
      <c r="W549">
        <v>0.6</v>
      </c>
      <c r="X549">
        <v>0.2</v>
      </c>
      <c r="Y549" t="s">
        <v>1207</v>
      </c>
      <c r="Z549" t="s">
        <v>390</v>
      </c>
      <c r="AA549" t="s">
        <v>390</v>
      </c>
      <c r="AB549" t="s">
        <v>364</v>
      </c>
      <c r="AC549" t="s">
        <v>1206</v>
      </c>
      <c r="AD549">
        <v>6</v>
      </c>
      <c r="AE549">
        <v>1968</v>
      </c>
      <c r="AF549" t="s">
        <v>390</v>
      </c>
      <c r="AG549" t="s">
        <v>390</v>
      </c>
      <c r="AH549" t="s">
        <v>1207</v>
      </c>
      <c r="AI549" t="s">
        <v>353</v>
      </c>
      <c r="AJ549">
        <v>1</v>
      </c>
      <c r="AK549" t="s">
        <v>355</v>
      </c>
      <c r="AL549" t="s">
        <v>354</v>
      </c>
      <c r="AM549" t="s">
        <v>354</v>
      </c>
      <c r="AN549" t="s">
        <v>354</v>
      </c>
      <c r="AO549" t="s">
        <v>390</v>
      </c>
      <c r="AP549" t="s">
        <v>1209</v>
      </c>
      <c r="AQ549" t="s">
        <v>1207</v>
      </c>
      <c r="AR549" t="s">
        <v>354</v>
      </c>
      <c r="AS549" t="s">
        <v>354</v>
      </c>
      <c r="AT549"/>
      <c r="AU549"/>
      <c r="AV549"/>
      <c r="AW549"/>
    </row>
    <row r="550" spans="1:49" s="21" customFormat="1" hidden="1" x14ac:dyDescent="0.25">
      <c r="A550" t="s">
        <v>687</v>
      </c>
      <c r="B550" t="s">
        <v>37</v>
      </c>
      <c r="C550" t="s">
        <v>394</v>
      </c>
      <c r="D550">
        <v>219</v>
      </c>
      <c r="E550" t="s">
        <v>29</v>
      </c>
      <c r="F550">
        <v>69</v>
      </c>
      <c r="G550"/>
      <c r="H550">
        <v>331120</v>
      </c>
      <c r="I550">
        <v>2</v>
      </c>
      <c r="J550" t="s">
        <v>546</v>
      </c>
      <c r="K550" t="s">
        <v>547</v>
      </c>
      <c r="L550" t="str">
        <f>VLOOKUP(K550,'LOOKUP INTERTIES 2023-11-08'!$B$2:$G$206,6,FALSE)</f>
        <v>Southeast</v>
      </c>
      <c r="M550" t="s">
        <v>1234</v>
      </c>
      <c r="N550" t="s">
        <v>352</v>
      </c>
      <c r="O550" s="10" t="s">
        <v>1204</v>
      </c>
      <c r="P550" s="10">
        <v>2021</v>
      </c>
      <c r="Q550" s="10" t="s">
        <v>1458</v>
      </c>
      <c r="R550" t="s">
        <v>1205</v>
      </c>
      <c r="S550">
        <v>2.8</v>
      </c>
      <c r="T550"/>
      <c r="U550">
        <v>0.8</v>
      </c>
      <c r="V550">
        <v>2.8</v>
      </c>
      <c r="W550">
        <v>2.8</v>
      </c>
      <c r="X550">
        <v>1.1000000000000001</v>
      </c>
      <c r="Y550" t="s">
        <v>1207</v>
      </c>
      <c r="Z550" t="s">
        <v>390</v>
      </c>
      <c r="AA550" t="s">
        <v>390</v>
      </c>
      <c r="AB550" t="s">
        <v>371</v>
      </c>
      <c r="AC550" t="s">
        <v>1206</v>
      </c>
      <c r="AD550">
        <v>12</v>
      </c>
      <c r="AE550">
        <v>1995</v>
      </c>
      <c r="AF550" t="s">
        <v>390</v>
      </c>
      <c r="AG550" t="s">
        <v>390</v>
      </c>
      <c r="AH550" t="s">
        <v>1207</v>
      </c>
      <c r="AI550" t="s">
        <v>353</v>
      </c>
      <c r="AJ550">
        <v>1</v>
      </c>
      <c r="AK550" t="s">
        <v>355</v>
      </c>
      <c r="AL550" t="s">
        <v>354</v>
      </c>
      <c r="AM550" t="s">
        <v>354</v>
      </c>
      <c r="AN550" t="s">
        <v>354</v>
      </c>
      <c r="AO550" t="s">
        <v>390</v>
      </c>
      <c r="AP550" t="s">
        <v>1209</v>
      </c>
      <c r="AQ550" t="s">
        <v>1207</v>
      </c>
      <c r="AR550" t="s">
        <v>354</v>
      </c>
      <c r="AS550" t="s">
        <v>354</v>
      </c>
      <c r="AT550"/>
      <c r="AU550"/>
      <c r="AV550"/>
      <c r="AW550"/>
    </row>
    <row r="551" spans="1:49" s="21" customFormat="1" hidden="1" x14ac:dyDescent="0.25">
      <c r="A551" t="s">
        <v>687</v>
      </c>
      <c r="B551" t="s">
        <v>37</v>
      </c>
      <c r="C551" t="s">
        <v>394</v>
      </c>
      <c r="D551">
        <v>219</v>
      </c>
      <c r="E551" t="s">
        <v>29</v>
      </c>
      <c r="F551">
        <v>69</v>
      </c>
      <c r="G551"/>
      <c r="H551">
        <v>331120</v>
      </c>
      <c r="I551">
        <v>2</v>
      </c>
      <c r="J551" t="s">
        <v>546</v>
      </c>
      <c r="K551" t="s">
        <v>547</v>
      </c>
      <c r="L551" t="str">
        <f>VLOOKUP(K551,'LOOKUP INTERTIES 2023-11-08'!$B$2:$G$206,6,FALSE)</f>
        <v>Southeast</v>
      </c>
      <c r="M551" t="s">
        <v>1239</v>
      </c>
      <c r="N551" t="s">
        <v>352</v>
      </c>
      <c r="O551" s="10" t="s">
        <v>1204</v>
      </c>
      <c r="P551" s="10">
        <v>2021</v>
      </c>
      <c r="Q551" s="10" t="s">
        <v>1458</v>
      </c>
      <c r="R551" t="s">
        <v>1205</v>
      </c>
      <c r="S551">
        <v>1.6</v>
      </c>
      <c r="T551"/>
      <c r="U551">
        <v>0.8</v>
      </c>
      <c r="V551">
        <v>1.6</v>
      </c>
      <c r="W551">
        <v>1.6</v>
      </c>
      <c r="X551">
        <v>0.6</v>
      </c>
      <c r="Y551" t="s">
        <v>1207</v>
      </c>
      <c r="Z551" t="s">
        <v>390</v>
      </c>
      <c r="AA551" t="s">
        <v>390</v>
      </c>
      <c r="AB551" t="s">
        <v>371</v>
      </c>
      <c r="AC551" t="s">
        <v>1206</v>
      </c>
      <c r="AD551">
        <v>10</v>
      </c>
      <c r="AE551">
        <v>1996</v>
      </c>
      <c r="AF551" t="s">
        <v>390</v>
      </c>
      <c r="AG551" t="s">
        <v>390</v>
      </c>
      <c r="AH551" t="s">
        <v>1207</v>
      </c>
      <c r="AI551" t="s">
        <v>353</v>
      </c>
      <c r="AJ551">
        <v>1</v>
      </c>
      <c r="AK551" t="s">
        <v>355</v>
      </c>
      <c r="AL551" t="s">
        <v>354</v>
      </c>
      <c r="AM551" t="s">
        <v>354</v>
      </c>
      <c r="AN551" t="s">
        <v>354</v>
      </c>
      <c r="AO551" t="s">
        <v>390</v>
      </c>
      <c r="AP551" t="s">
        <v>1209</v>
      </c>
      <c r="AQ551" t="s">
        <v>1207</v>
      </c>
      <c r="AR551" t="s">
        <v>354</v>
      </c>
      <c r="AS551" t="s">
        <v>354</v>
      </c>
      <c r="AT551"/>
      <c r="AU551"/>
      <c r="AV551"/>
      <c r="AW551"/>
    </row>
    <row r="552" spans="1:49" hidden="1" x14ac:dyDescent="0.25">
      <c r="A552" t="s">
        <v>687</v>
      </c>
      <c r="B552" t="s">
        <v>37</v>
      </c>
      <c r="C552" t="s">
        <v>394</v>
      </c>
      <c r="D552">
        <v>219</v>
      </c>
      <c r="E552" t="s">
        <v>29</v>
      </c>
      <c r="F552">
        <v>69</v>
      </c>
      <c r="H552">
        <v>331120</v>
      </c>
      <c r="I552">
        <v>2</v>
      </c>
      <c r="J552" t="s">
        <v>546</v>
      </c>
      <c r="K552" t="s">
        <v>547</v>
      </c>
      <c r="L552" t="str">
        <f>VLOOKUP(K552,'LOOKUP INTERTIES 2023-11-08'!$B$2:$G$206,6,FALSE)</f>
        <v>Southeast</v>
      </c>
      <c r="M552" t="s">
        <v>1235</v>
      </c>
      <c r="N552" t="s">
        <v>352</v>
      </c>
      <c r="O552" s="10" t="s">
        <v>1204</v>
      </c>
      <c r="P552" s="10">
        <v>2021</v>
      </c>
      <c r="Q552" s="10" t="s">
        <v>1458</v>
      </c>
      <c r="R552" t="s">
        <v>1205</v>
      </c>
      <c r="S552">
        <v>1.1000000000000001</v>
      </c>
      <c r="U552" t="s">
        <v>390</v>
      </c>
      <c r="V552">
        <v>1.1000000000000001</v>
      </c>
      <c r="W552">
        <v>1.1000000000000001</v>
      </c>
      <c r="X552" t="s">
        <v>390</v>
      </c>
      <c r="Y552" t="s">
        <v>1207</v>
      </c>
      <c r="Z552" t="s">
        <v>390</v>
      </c>
      <c r="AA552" t="s">
        <v>390</v>
      </c>
      <c r="AB552" t="s">
        <v>1411</v>
      </c>
      <c r="AC552" t="s">
        <v>1206</v>
      </c>
      <c r="AD552">
        <v>12</v>
      </c>
      <c r="AE552">
        <v>1989</v>
      </c>
      <c r="AF552">
        <v>6</v>
      </c>
      <c r="AG552">
        <v>2004</v>
      </c>
      <c r="AH552" t="s">
        <v>1207</v>
      </c>
      <c r="AI552" t="s">
        <v>353</v>
      </c>
      <c r="AJ552">
        <v>1</v>
      </c>
      <c r="AK552" t="s">
        <v>355</v>
      </c>
      <c r="AL552" t="s">
        <v>354</v>
      </c>
      <c r="AM552" t="s">
        <v>354</v>
      </c>
      <c r="AN552" t="s">
        <v>354</v>
      </c>
      <c r="AO552" t="s">
        <v>390</v>
      </c>
      <c r="AP552" t="s">
        <v>1209</v>
      </c>
      <c r="AQ552" t="s">
        <v>1207</v>
      </c>
      <c r="AR552" t="s">
        <v>354</v>
      </c>
      <c r="AS552" t="s">
        <v>354</v>
      </c>
    </row>
    <row r="553" spans="1:49" hidden="1" x14ac:dyDescent="0.25">
      <c r="A553" t="s">
        <v>687</v>
      </c>
      <c r="B553" t="s">
        <v>37</v>
      </c>
      <c r="C553" t="s">
        <v>394</v>
      </c>
      <c r="D553">
        <v>219</v>
      </c>
      <c r="E553" t="s">
        <v>29</v>
      </c>
      <c r="F553">
        <v>69</v>
      </c>
      <c r="H553">
        <v>331120</v>
      </c>
      <c r="I553">
        <v>2</v>
      </c>
      <c r="J553" t="s">
        <v>546</v>
      </c>
      <c r="K553" t="s">
        <v>547</v>
      </c>
      <c r="L553" t="str">
        <f>VLOOKUP(K553,'LOOKUP INTERTIES 2023-11-08'!$B$2:$G$206,6,FALSE)</f>
        <v>Southeast</v>
      </c>
      <c r="M553">
        <v>1</v>
      </c>
      <c r="N553" t="s">
        <v>352</v>
      </c>
      <c r="O553" s="10" t="s">
        <v>1204</v>
      </c>
      <c r="P553" s="10">
        <v>2021</v>
      </c>
      <c r="Q553" s="10" t="s">
        <v>1461</v>
      </c>
      <c r="S553">
        <v>0.29799999999999999</v>
      </c>
      <c r="AB553" t="s">
        <v>371</v>
      </c>
      <c r="AI553" t="s">
        <v>353</v>
      </c>
      <c r="AK553" t="s">
        <v>355</v>
      </c>
      <c r="AU553" t="s">
        <v>1462</v>
      </c>
      <c r="AV553" t="s">
        <v>1485</v>
      </c>
    </row>
    <row r="554" spans="1:49" hidden="1" x14ac:dyDescent="0.25">
      <c r="A554" t="s">
        <v>687</v>
      </c>
      <c r="B554" t="s">
        <v>37</v>
      </c>
      <c r="C554" t="s">
        <v>394</v>
      </c>
      <c r="D554">
        <v>219</v>
      </c>
      <c r="E554" t="s">
        <v>29</v>
      </c>
      <c r="F554">
        <v>69</v>
      </c>
      <c r="H554">
        <v>331120</v>
      </c>
      <c r="I554">
        <v>2</v>
      </c>
      <c r="J554" t="s">
        <v>546</v>
      </c>
      <c r="K554" t="s">
        <v>547</v>
      </c>
      <c r="L554" t="str">
        <f>VLOOKUP(K554,'LOOKUP INTERTIES 2023-11-08'!$B$2:$G$206,6,FALSE)</f>
        <v>Southeast</v>
      </c>
      <c r="M554">
        <v>2</v>
      </c>
      <c r="N554" t="s">
        <v>352</v>
      </c>
      <c r="O554" s="10" t="s">
        <v>1204</v>
      </c>
      <c r="P554" s="10">
        <v>2021</v>
      </c>
      <c r="Q554" s="10" t="s">
        <v>1461</v>
      </c>
      <c r="S554">
        <v>0.122</v>
      </c>
      <c r="AB554" t="s">
        <v>371</v>
      </c>
      <c r="AI554" t="s">
        <v>353</v>
      </c>
      <c r="AK554" t="s">
        <v>355</v>
      </c>
      <c r="AU554" t="s">
        <v>1462</v>
      </c>
      <c r="AV554" t="s">
        <v>1486</v>
      </c>
    </row>
    <row r="555" spans="1:49" hidden="1" x14ac:dyDescent="0.25">
      <c r="A555" t="s">
        <v>951</v>
      </c>
      <c r="B555" t="s">
        <v>269</v>
      </c>
      <c r="C555" t="s">
        <v>409</v>
      </c>
      <c r="D555">
        <v>26616</v>
      </c>
      <c r="E555" t="s">
        <v>264</v>
      </c>
      <c r="F555">
        <v>7485</v>
      </c>
      <c r="H555">
        <v>332390</v>
      </c>
      <c r="I555">
        <v>254</v>
      </c>
      <c r="J555" t="s">
        <v>952</v>
      </c>
      <c r="K555" t="s">
        <v>953</v>
      </c>
      <c r="L555" t="str">
        <f>VLOOKUP(K555,'LOOKUP INTERTIES 2023-11-08'!$B$2:$G$206,6,FALSE)</f>
        <v>North Slope</v>
      </c>
      <c r="M555" t="s">
        <v>1329</v>
      </c>
      <c r="N555" t="s">
        <v>1203</v>
      </c>
      <c r="O555" s="10" t="s">
        <v>1204</v>
      </c>
      <c r="P555" s="10">
        <v>2021</v>
      </c>
      <c r="Q555" s="10" t="s">
        <v>1458</v>
      </c>
      <c r="R555" t="s">
        <v>1205</v>
      </c>
      <c r="S555">
        <v>1</v>
      </c>
      <c r="U555">
        <v>0.8</v>
      </c>
      <c r="V555">
        <v>1</v>
      </c>
      <c r="W555">
        <v>1</v>
      </c>
      <c r="X555">
        <v>0.1</v>
      </c>
      <c r="Y555" t="s">
        <v>1207</v>
      </c>
      <c r="Z555" t="s">
        <v>390</v>
      </c>
      <c r="AA555" t="s">
        <v>390</v>
      </c>
      <c r="AB555" t="s">
        <v>371</v>
      </c>
      <c r="AC555" t="s">
        <v>1206</v>
      </c>
      <c r="AD555">
        <v>9</v>
      </c>
      <c r="AE555">
        <v>2014</v>
      </c>
      <c r="AF555" t="s">
        <v>390</v>
      </c>
      <c r="AG555" t="s">
        <v>390</v>
      </c>
      <c r="AH555" t="s">
        <v>1207</v>
      </c>
      <c r="AI555" t="s">
        <v>353</v>
      </c>
      <c r="AJ555">
        <v>1</v>
      </c>
      <c r="AK555" t="s">
        <v>355</v>
      </c>
      <c r="AL555" t="s">
        <v>354</v>
      </c>
      <c r="AM555" t="s">
        <v>354</v>
      </c>
      <c r="AN555" t="s">
        <v>354</v>
      </c>
      <c r="AO555" t="s">
        <v>390</v>
      </c>
      <c r="AP555" t="s">
        <v>1218</v>
      </c>
      <c r="AQ555" t="s">
        <v>1207</v>
      </c>
      <c r="AR555" t="s">
        <v>1207</v>
      </c>
      <c r="AS555" t="s">
        <v>354</v>
      </c>
    </row>
    <row r="556" spans="1:49" hidden="1" x14ac:dyDescent="0.25">
      <c r="A556" t="s">
        <v>951</v>
      </c>
      <c r="B556" t="s">
        <v>269</v>
      </c>
      <c r="C556" t="s">
        <v>409</v>
      </c>
      <c r="D556">
        <v>26616</v>
      </c>
      <c r="E556" t="s">
        <v>264</v>
      </c>
      <c r="F556">
        <v>7485</v>
      </c>
      <c r="H556">
        <v>332390</v>
      </c>
      <c r="I556">
        <v>254</v>
      </c>
      <c r="J556" t="s">
        <v>952</v>
      </c>
      <c r="K556" t="s">
        <v>953</v>
      </c>
      <c r="L556" t="str">
        <f>VLOOKUP(K556,'LOOKUP INTERTIES 2023-11-08'!$B$2:$G$206,6,FALSE)</f>
        <v>North Slope</v>
      </c>
      <c r="M556" t="s">
        <v>1336</v>
      </c>
      <c r="N556" t="s">
        <v>1203</v>
      </c>
      <c r="O556" s="10" t="s">
        <v>1204</v>
      </c>
      <c r="P556" s="10">
        <v>2021</v>
      </c>
      <c r="Q556" s="10" t="s">
        <v>1458</v>
      </c>
      <c r="R556" t="s">
        <v>1205</v>
      </c>
      <c r="S556">
        <v>0.6</v>
      </c>
      <c r="U556">
        <v>0.8</v>
      </c>
      <c r="V556">
        <v>0.6</v>
      </c>
      <c r="W556">
        <v>0.6</v>
      </c>
      <c r="X556">
        <v>0.2</v>
      </c>
      <c r="Y556" t="s">
        <v>1207</v>
      </c>
      <c r="Z556" t="s">
        <v>390</v>
      </c>
      <c r="AA556" t="s">
        <v>390</v>
      </c>
      <c r="AB556" t="s">
        <v>371</v>
      </c>
      <c r="AC556" t="s">
        <v>1206</v>
      </c>
      <c r="AD556">
        <v>9</v>
      </c>
      <c r="AE556">
        <v>1995</v>
      </c>
      <c r="AF556" t="s">
        <v>390</v>
      </c>
      <c r="AG556" t="s">
        <v>390</v>
      </c>
      <c r="AH556" t="s">
        <v>1207</v>
      </c>
      <c r="AI556" t="s">
        <v>353</v>
      </c>
      <c r="AJ556">
        <v>1</v>
      </c>
      <c r="AK556" t="s">
        <v>355</v>
      </c>
      <c r="AL556" t="s">
        <v>354</v>
      </c>
      <c r="AM556" t="s">
        <v>354</v>
      </c>
      <c r="AN556" t="s">
        <v>354</v>
      </c>
      <c r="AO556" t="s">
        <v>390</v>
      </c>
      <c r="AP556" t="s">
        <v>1218</v>
      </c>
      <c r="AQ556" t="s">
        <v>1207</v>
      </c>
      <c r="AR556" t="s">
        <v>1207</v>
      </c>
      <c r="AS556" t="s">
        <v>354</v>
      </c>
    </row>
    <row r="557" spans="1:49" hidden="1" x14ac:dyDescent="0.25">
      <c r="A557" t="s">
        <v>951</v>
      </c>
      <c r="B557" t="s">
        <v>269</v>
      </c>
      <c r="C557" t="s">
        <v>409</v>
      </c>
      <c r="D557">
        <v>26616</v>
      </c>
      <c r="E557" t="s">
        <v>264</v>
      </c>
      <c r="F557">
        <v>7485</v>
      </c>
      <c r="H557">
        <v>332390</v>
      </c>
      <c r="I557">
        <v>254</v>
      </c>
      <c r="J557" t="s">
        <v>952</v>
      </c>
      <c r="K557" t="s">
        <v>953</v>
      </c>
      <c r="L557" t="str">
        <f>VLOOKUP(K557,'LOOKUP INTERTIES 2023-11-08'!$B$2:$G$206,6,FALSE)</f>
        <v>North Slope</v>
      </c>
      <c r="M557" t="s">
        <v>1337</v>
      </c>
      <c r="N557" t="s">
        <v>1203</v>
      </c>
      <c r="O557" s="10" t="s">
        <v>1204</v>
      </c>
      <c r="P557" s="10">
        <v>2021</v>
      </c>
      <c r="Q557" s="10" t="s">
        <v>1458</v>
      </c>
      <c r="R557" t="s">
        <v>1205</v>
      </c>
      <c r="S557">
        <v>0.6</v>
      </c>
      <c r="U557">
        <v>0.8</v>
      </c>
      <c r="V557">
        <v>0.6</v>
      </c>
      <c r="W557">
        <v>0.6</v>
      </c>
      <c r="X557">
        <v>0.2</v>
      </c>
      <c r="Y557" t="s">
        <v>1207</v>
      </c>
      <c r="Z557" t="s">
        <v>390</v>
      </c>
      <c r="AA557" t="s">
        <v>390</v>
      </c>
      <c r="AB557" t="s">
        <v>371</v>
      </c>
      <c r="AC557" t="s">
        <v>1206</v>
      </c>
      <c r="AD557">
        <v>9</v>
      </c>
      <c r="AE557">
        <v>1995</v>
      </c>
      <c r="AF557" t="s">
        <v>390</v>
      </c>
      <c r="AG557" t="s">
        <v>390</v>
      </c>
      <c r="AH557" t="s">
        <v>1207</v>
      </c>
      <c r="AI557" t="s">
        <v>353</v>
      </c>
      <c r="AJ557">
        <v>1</v>
      </c>
      <c r="AK557" t="s">
        <v>355</v>
      </c>
      <c r="AL557" t="s">
        <v>354</v>
      </c>
      <c r="AM557" t="s">
        <v>354</v>
      </c>
      <c r="AN557" t="s">
        <v>354</v>
      </c>
      <c r="AO557" t="s">
        <v>390</v>
      </c>
      <c r="AP557" t="s">
        <v>1218</v>
      </c>
      <c r="AQ557" t="s">
        <v>1207</v>
      </c>
      <c r="AR557" t="s">
        <v>1207</v>
      </c>
      <c r="AS557" t="s">
        <v>354</v>
      </c>
    </row>
    <row r="558" spans="1:49" hidden="1" x14ac:dyDescent="0.25">
      <c r="A558" t="s">
        <v>951</v>
      </c>
      <c r="B558" t="s">
        <v>269</v>
      </c>
      <c r="C558" t="s">
        <v>409</v>
      </c>
      <c r="D558">
        <v>26616</v>
      </c>
      <c r="E558" t="s">
        <v>264</v>
      </c>
      <c r="F558">
        <v>7485</v>
      </c>
      <c r="H558">
        <v>332390</v>
      </c>
      <c r="I558">
        <v>254</v>
      </c>
      <c r="J558" t="s">
        <v>952</v>
      </c>
      <c r="K558" t="s">
        <v>953</v>
      </c>
      <c r="L558" t="str">
        <f>VLOOKUP(K558,'LOOKUP INTERTIES 2023-11-08'!$B$2:$G$206,6,FALSE)</f>
        <v>North Slope</v>
      </c>
      <c r="M558" t="s">
        <v>1338</v>
      </c>
      <c r="N558" t="s">
        <v>1203</v>
      </c>
      <c r="O558" s="10" t="s">
        <v>1204</v>
      </c>
      <c r="P558" s="10">
        <v>2021</v>
      </c>
      <c r="Q558" s="10" t="s">
        <v>1458</v>
      </c>
      <c r="R558" t="s">
        <v>1205</v>
      </c>
      <c r="S558">
        <v>0.9</v>
      </c>
      <c r="U558">
        <v>0.8</v>
      </c>
      <c r="V558">
        <v>0.9</v>
      </c>
      <c r="W558">
        <v>0.9</v>
      </c>
      <c r="X558">
        <v>0.4</v>
      </c>
      <c r="Y558" t="s">
        <v>1207</v>
      </c>
      <c r="Z558" t="s">
        <v>390</v>
      </c>
      <c r="AA558" t="s">
        <v>390</v>
      </c>
      <c r="AB558" t="s">
        <v>371</v>
      </c>
      <c r="AC558" t="s">
        <v>1206</v>
      </c>
      <c r="AD558">
        <v>8</v>
      </c>
      <c r="AE558">
        <v>2008</v>
      </c>
      <c r="AF558" t="s">
        <v>390</v>
      </c>
      <c r="AG558" t="s">
        <v>390</v>
      </c>
      <c r="AH558" t="s">
        <v>1207</v>
      </c>
      <c r="AI558" t="s">
        <v>353</v>
      </c>
      <c r="AJ558">
        <v>1</v>
      </c>
      <c r="AK558" t="s">
        <v>355</v>
      </c>
      <c r="AL558" t="s">
        <v>354</v>
      </c>
      <c r="AM558" t="s">
        <v>354</v>
      </c>
      <c r="AN558" t="s">
        <v>354</v>
      </c>
      <c r="AO558" t="s">
        <v>390</v>
      </c>
      <c r="AP558" t="s">
        <v>1218</v>
      </c>
      <c r="AQ558" t="s">
        <v>1207</v>
      </c>
      <c r="AR558" t="s">
        <v>1207</v>
      </c>
      <c r="AS558" t="s">
        <v>354</v>
      </c>
    </row>
    <row r="559" spans="1:49" hidden="1" x14ac:dyDescent="0.25">
      <c r="A559" t="s">
        <v>951</v>
      </c>
      <c r="B559" t="s">
        <v>269</v>
      </c>
      <c r="C559" t="s">
        <v>409</v>
      </c>
      <c r="D559">
        <v>26616</v>
      </c>
      <c r="E559" t="s">
        <v>264</v>
      </c>
      <c r="F559">
        <v>7485</v>
      </c>
      <c r="H559">
        <v>332390</v>
      </c>
      <c r="I559">
        <v>254</v>
      </c>
      <c r="J559" t="s">
        <v>952</v>
      </c>
      <c r="K559" t="s">
        <v>953</v>
      </c>
      <c r="L559" t="str">
        <f>VLOOKUP(K559,'LOOKUP INTERTIES 2023-11-08'!$B$2:$G$206,6,FALSE)</f>
        <v>North Slope</v>
      </c>
      <c r="M559" t="s">
        <v>1341</v>
      </c>
      <c r="N559" t="s">
        <v>1203</v>
      </c>
      <c r="O559" s="10" t="s">
        <v>1204</v>
      </c>
      <c r="P559" s="10">
        <v>2021</v>
      </c>
      <c r="Q559" s="10" t="s">
        <v>1458</v>
      </c>
      <c r="R559" t="s">
        <v>1205</v>
      </c>
      <c r="S559">
        <v>0.3</v>
      </c>
      <c r="U559" t="s">
        <v>390</v>
      </c>
      <c r="V559">
        <v>0.3</v>
      </c>
      <c r="W559">
        <v>0.3</v>
      </c>
      <c r="X559">
        <v>0.1</v>
      </c>
      <c r="Y559" t="s">
        <v>1207</v>
      </c>
      <c r="Z559" t="s">
        <v>390</v>
      </c>
      <c r="AA559" t="s">
        <v>390</v>
      </c>
      <c r="AB559" t="s">
        <v>1411</v>
      </c>
      <c r="AC559" t="s">
        <v>1206</v>
      </c>
      <c r="AD559">
        <v>8</v>
      </c>
      <c r="AE559">
        <v>1987</v>
      </c>
      <c r="AF559">
        <v>10</v>
      </c>
      <c r="AG559">
        <v>2013</v>
      </c>
      <c r="AH559" t="s">
        <v>1208</v>
      </c>
      <c r="AI559" t="s">
        <v>353</v>
      </c>
      <c r="AJ559">
        <v>1</v>
      </c>
      <c r="AK559" t="s">
        <v>355</v>
      </c>
      <c r="AL559" t="s">
        <v>354</v>
      </c>
      <c r="AM559" t="s">
        <v>354</v>
      </c>
      <c r="AN559" t="s">
        <v>354</v>
      </c>
      <c r="AO559" t="s">
        <v>390</v>
      </c>
      <c r="AP559" t="s">
        <v>1218</v>
      </c>
      <c r="AQ559" t="s">
        <v>1207</v>
      </c>
      <c r="AR559" t="s">
        <v>354</v>
      </c>
      <c r="AS559" t="s">
        <v>354</v>
      </c>
    </row>
    <row r="560" spans="1:49" hidden="1" x14ac:dyDescent="0.25">
      <c r="A560" t="s">
        <v>951</v>
      </c>
      <c r="B560" t="s">
        <v>269</v>
      </c>
      <c r="C560" t="s">
        <v>409</v>
      </c>
      <c r="D560">
        <v>26616</v>
      </c>
      <c r="E560" t="s">
        <v>264</v>
      </c>
      <c r="F560">
        <v>7485</v>
      </c>
      <c r="H560">
        <v>332390</v>
      </c>
      <c r="I560">
        <v>254</v>
      </c>
      <c r="J560" t="s">
        <v>952</v>
      </c>
      <c r="K560" t="s">
        <v>953</v>
      </c>
      <c r="L560" t="str">
        <f>VLOOKUP(K560,'LOOKUP INTERTIES 2023-11-08'!$B$2:$G$206,6,FALSE)</f>
        <v>North Slope</v>
      </c>
      <c r="M560" t="s">
        <v>1327</v>
      </c>
      <c r="N560" t="s">
        <v>1203</v>
      </c>
      <c r="O560" s="10" t="s">
        <v>1204</v>
      </c>
      <c r="P560" s="10">
        <v>2021</v>
      </c>
      <c r="Q560" s="10" t="s">
        <v>1458</v>
      </c>
      <c r="R560" t="s">
        <v>1205</v>
      </c>
      <c r="S560">
        <v>0.3</v>
      </c>
      <c r="U560" t="s">
        <v>390</v>
      </c>
      <c r="V560">
        <v>0.3</v>
      </c>
      <c r="W560">
        <v>0.3</v>
      </c>
      <c r="X560">
        <v>0.1</v>
      </c>
      <c r="Y560" t="s">
        <v>1207</v>
      </c>
      <c r="Z560" t="s">
        <v>390</v>
      </c>
      <c r="AA560" t="s">
        <v>390</v>
      </c>
      <c r="AB560" t="s">
        <v>1411</v>
      </c>
      <c r="AC560" t="s">
        <v>1206</v>
      </c>
      <c r="AD560">
        <v>8</v>
      </c>
      <c r="AE560">
        <v>1987</v>
      </c>
      <c r="AF560">
        <v>10</v>
      </c>
      <c r="AG560">
        <v>2013</v>
      </c>
      <c r="AH560" t="s">
        <v>1208</v>
      </c>
      <c r="AI560" t="s">
        <v>353</v>
      </c>
      <c r="AJ560">
        <v>1</v>
      </c>
      <c r="AK560" t="s">
        <v>355</v>
      </c>
      <c r="AL560" t="s">
        <v>354</v>
      </c>
      <c r="AM560" t="s">
        <v>354</v>
      </c>
      <c r="AN560" t="s">
        <v>354</v>
      </c>
      <c r="AO560" t="s">
        <v>390</v>
      </c>
      <c r="AP560" t="s">
        <v>1218</v>
      </c>
      <c r="AQ560" t="s">
        <v>1207</v>
      </c>
      <c r="AR560" t="s">
        <v>354</v>
      </c>
      <c r="AS560" t="s">
        <v>354</v>
      </c>
    </row>
    <row r="561" spans="1:45" hidden="1" x14ac:dyDescent="0.25">
      <c r="A561" t="s">
        <v>951</v>
      </c>
      <c r="B561" t="s">
        <v>269</v>
      </c>
      <c r="C561" t="s">
        <v>409</v>
      </c>
      <c r="D561">
        <v>26616</v>
      </c>
      <c r="E561" t="s">
        <v>264</v>
      </c>
      <c r="F561">
        <v>7485</v>
      </c>
      <c r="H561">
        <v>332390</v>
      </c>
      <c r="I561">
        <v>254</v>
      </c>
      <c r="J561" t="s">
        <v>952</v>
      </c>
      <c r="K561" t="s">
        <v>953</v>
      </c>
      <c r="L561" t="str">
        <f>VLOOKUP(K561,'LOOKUP INTERTIES 2023-11-08'!$B$2:$G$206,6,FALSE)</f>
        <v>North Slope</v>
      </c>
      <c r="M561" t="s">
        <v>1328</v>
      </c>
      <c r="N561" t="s">
        <v>1203</v>
      </c>
      <c r="O561" s="10" t="s">
        <v>1204</v>
      </c>
      <c r="P561" s="10">
        <v>2021</v>
      </c>
      <c r="Q561" s="10" t="s">
        <v>1458</v>
      </c>
      <c r="R561" t="s">
        <v>1205</v>
      </c>
      <c r="S561">
        <v>0.3</v>
      </c>
      <c r="U561" t="s">
        <v>390</v>
      </c>
      <c r="V561">
        <v>0.3</v>
      </c>
      <c r="W561">
        <v>0.3</v>
      </c>
      <c r="X561">
        <v>0.1</v>
      </c>
      <c r="Y561" t="s">
        <v>1207</v>
      </c>
      <c r="Z561" t="s">
        <v>390</v>
      </c>
      <c r="AA561" t="s">
        <v>390</v>
      </c>
      <c r="AB561" t="s">
        <v>1411</v>
      </c>
      <c r="AC561" t="s">
        <v>1206</v>
      </c>
      <c r="AD561">
        <v>88</v>
      </c>
      <c r="AE561">
        <v>1987</v>
      </c>
      <c r="AF561">
        <v>1</v>
      </c>
      <c r="AG561">
        <v>2008</v>
      </c>
      <c r="AH561" t="s">
        <v>1207</v>
      </c>
      <c r="AI561" t="s">
        <v>353</v>
      </c>
      <c r="AJ561">
        <v>1</v>
      </c>
      <c r="AK561" t="s">
        <v>355</v>
      </c>
      <c r="AL561" t="s">
        <v>354</v>
      </c>
      <c r="AM561" t="s">
        <v>354</v>
      </c>
      <c r="AN561" t="s">
        <v>354</v>
      </c>
      <c r="AO561" t="s">
        <v>390</v>
      </c>
      <c r="AP561" t="s">
        <v>1218</v>
      </c>
      <c r="AQ561" t="s">
        <v>1207</v>
      </c>
      <c r="AR561" t="s">
        <v>354</v>
      </c>
      <c r="AS561" t="s">
        <v>354</v>
      </c>
    </row>
    <row r="562" spans="1:45" hidden="1" x14ac:dyDescent="0.25">
      <c r="A562" t="s">
        <v>951</v>
      </c>
      <c r="B562" t="s">
        <v>269</v>
      </c>
      <c r="C562" t="s">
        <v>409</v>
      </c>
      <c r="D562">
        <v>26616</v>
      </c>
      <c r="E562" t="s">
        <v>264</v>
      </c>
      <c r="F562">
        <v>7485</v>
      </c>
      <c r="H562">
        <v>332390</v>
      </c>
      <c r="I562">
        <v>254</v>
      </c>
      <c r="J562" t="s">
        <v>952</v>
      </c>
      <c r="K562" t="s">
        <v>953</v>
      </c>
      <c r="L562" t="str">
        <f>VLOOKUP(K562,'LOOKUP INTERTIES 2023-11-08'!$B$2:$G$206,6,FALSE)</f>
        <v>North Slope</v>
      </c>
      <c r="M562" t="s">
        <v>1427</v>
      </c>
      <c r="N562" t="s">
        <v>1203</v>
      </c>
      <c r="O562" s="10" t="s">
        <v>1204</v>
      </c>
      <c r="P562" s="10">
        <v>2021</v>
      </c>
      <c r="Q562" s="10" t="s">
        <v>1458</v>
      </c>
      <c r="R562" t="s">
        <v>1205</v>
      </c>
      <c r="S562">
        <v>0.4</v>
      </c>
      <c r="U562" t="s">
        <v>390</v>
      </c>
      <c r="V562">
        <v>0.4</v>
      </c>
      <c r="W562">
        <v>0.4</v>
      </c>
      <c r="X562">
        <v>0.2</v>
      </c>
      <c r="Y562" t="s">
        <v>1207</v>
      </c>
      <c r="Z562" t="s">
        <v>390</v>
      </c>
      <c r="AA562" t="s">
        <v>390</v>
      </c>
      <c r="AB562" t="s">
        <v>1411</v>
      </c>
      <c r="AC562" t="s">
        <v>1206</v>
      </c>
      <c r="AD562">
        <v>88</v>
      </c>
      <c r="AE562">
        <v>1992</v>
      </c>
      <c r="AF562">
        <v>1</v>
      </c>
      <c r="AG562">
        <v>2008</v>
      </c>
      <c r="AH562" t="s">
        <v>1207</v>
      </c>
      <c r="AI562" t="s">
        <v>353</v>
      </c>
      <c r="AJ562">
        <v>1</v>
      </c>
      <c r="AK562" t="s">
        <v>355</v>
      </c>
      <c r="AL562" t="s">
        <v>354</v>
      </c>
      <c r="AM562" t="s">
        <v>354</v>
      </c>
      <c r="AN562" t="s">
        <v>354</v>
      </c>
      <c r="AO562" t="s">
        <v>390</v>
      </c>
      <c r="AP562" t="s">
        <v>1218</v>
      </c>
      <c r="AQ562" t="s">
        <v>1207</v>
      </c>
      <c r="AR562" t="s">
        <v>354</v>
      </c>
      <c r="AS562" t="s">
        <v>354</v>
      </c>
    </row>
    <row r="563" spans="1:45" hidden="1" x14ac:dyDescent="0.25">
      <c r="A563" t="s">
        <v>951</v>
      </c>
      <c r="B563" t="s">
        <v>269</v>
      </c>
      <c r="C563" t="s">
        <v>409</v>
      </c>
      <c r="D563">
        <v>26616</v>
      </c>
      <c r="E563" t="s">
        <v>264</v>
      </c>
      <c r="F563">
        <v>7485</v>
      </c>
      <c r="H563">
        <v>332390</v>
      </c>
      <c r="I563">
        <v>254</v>
      </c>
      <c r="J563" t="s">
        <v>952</v>
      </c>
      <c r="K563" t="s">
        <v>953</v>
      </c>
      <c r="L563" t="str">
        <f>VLOOKUP(K563,'LOOKUP INTERTIES 2023-11-08'!$B$2:$G$206,6,FALSE)</f>
        <v>North Slope</v>
      </c>
      <c r="M563" t="s">
        <v>1342</v>
      </c>
      <c r="N563" t="s">
        <v>1203</v>
      </c>
      <c r="O563" s="10" t="s">
        <v>1204</v>
      </c>
      <c r="P563" s="10">
        <v>2021</v>
      </c>
      <c r="Q563" s="10" t="s">
        <v>1458</v>
      </c>
      <c r="R563" t="s">
        <v>1205</v>
      </c>
      <c r="S563">
        <v>0.2</v>
      </c>
      <c r="U563" t="s">
        <v>390</v>
      </c>
      <c r="V563">
        <v>0.2</v>
      </c>
      <c r="W563">
        <v>0.2</v>
      </c>
      <c r="X563">
        <v>0.1</v>
      </c>
      <c r="Y563" t="s">
        <v>1207</v>
      </c>
      <c r="Z563" t="s">
        <v>390</v>
      </c>
      <c r="AA563" t="s">
        <v>390</v>
      </c>
      <c r="AB563" t="s">
        <v>1411</v>
      </c>
      <c r="AC563" t="s">
        <v>1206</v>
      </c>
      <c r="AD563">
        <v>88</v>
      </c>
      <c r="AE563">
        <v>1980</v>
      </c>
      <c r="AF563">
        <v>1</v>
      </c>
      <c r="AG563">
        <v>2008</v>
      </c>
      <c r="AH563" t="s">
        <v>1207</v>
      </c>
      <c r="AI563" t="s">
        <v>353</v>
      </c>
      <c r="AJ563">
        <v>1</v>
      </c>
      <c r="AK563" t="s">
        <v>355</v>
      </c>
      <c r="AL563" t="s">
        <v>354</v>
      </c>
      <c r="AM563" t="s">
        <v>354</v>
      </c>
      <c r="AN563" t="s">
        <v>354</v>
      </c>
      <c r="AO563" t="s">
        <v>390</v>
      </c>
      <c r="AP563" t="s">
        <v>1218</v>
      </c>
      <c r="AQ563" t="s">
        <v>1207</v>
      </c>
      <c r="AR563" t="s">
        <v>354</v>
      </c>
      <c r="AS563" t="s">
        <v>354</v>
      </c>
    </row>
    <row r="564" spans="1:45" hidden="1" x14ac:dyDescent="0.25">
      <c r="A564" t="s">
        <v>954</v>
      </c>
      <c r="B564" t="s">
        <v>270</v>
      </c>
      <c r="C564" t="s">
        <v>409</v>
      </c>
      <c r="D564">
        <v>26616</v>
      </c>
      <c r="E564" t="s">
        <v>264</v>
      </c>
      <c r="F564">
        <v>7486</v>
      </c>
      <c r="H564">
        <v>332400</v>
      </c>
      <c r="I564">
        <v>254</v>
      </c>
      <c r="J564" t="s">
        <v>955</v>
      </c>
      <c r="K564" t="s">
        <v>956</v>
      </c>
      <c r="L564" t="str">
        <f>VLOOKUP(K564,'LOOKUP INTERTIES 2023-11-08'!$B$2:$G$206,6,FALSE)</f>
        <v>North Slope</v>
      </c>
      <c r="M564" t="s">
        <v>1339</v>
      </c>
      <c r="N564" t="s">
        <v>1203</v>
      </c>
      <c r="O564" s="10" t="s">
        <v>1204</v>
      </c>
      <c r="P564" s="10">
        <v>2021</v>
      </c>
      <c r="Q564" s="10" t="s">
        <v>1458</v>
      </c>
      <c r="R564" t="s">
        <v>1205</v>
      </c>
      <c r="S564">
        <v>0.6</v>
      </c>
      <c r="U564">
        <v>0.8</v>
      </c>
      <c r="V564">
        <v>0.6</v>
      </c>
      <c r="W564">
        <v>0.6</v>
      </c>
      <c r="X564">
        <v>0.2</v>
      </c>
      <c r="Y564" t="s">
        <v>1207</v>
      </c>
      <c r="Z564" t="s">
        <v>390</v>
      </c>
      <c r="AA564" t="s">
        <v>390</v>
      </c>
      <c r="AB564" t="s">
        <v>371</v>
      </c>
      <c r="AC564" t="s">
        <v>1206</v>
      </c>
      <c r="AD564">
        <v>7</v>
      </c>
      <c r="AE564">
        <v>2013</v>
      </c>
      <c r="AF564" t="s">
        <v>390</v>
      </c>
      <c r="AG564" t="s">
        <v>390</v>
      </c>
      <c r="AH564" t="s">
        <v>1207</v>
      </c>
      <c r="AI564" t="s">
        <v>353</v>
      </c>
      <c r="AJ564">
        <v>1</v>
      </c>
      <c r="AK564" t="s">
        <v>355</v>
      </c>
      <c r="AL564" t="s">
        <v>354</v>
      </c>
      <c r="AM564" t="s">
        <v>354</v>
      </c>
      <c r="AN564" t="s">
        <v>354</v>
      </c>
      <c r="AO564" t="s">
        <v>390</v>
      </c>
      <c r="AP564" t="s">
        <v>1218</v>
      </c>
      <c r="AQ564" t="s">
        <v>1207</v>
      </c>
      <c r="AR564" t="s">
        <v>1207</v>
      </c>
      <c r="AS564" t="s">
        <v>354</v>
      </c>
    </row>
    <row r="565" spans="1:45" hidden="1" x14ac:dyDescent="0.25">
      <c r="A565" t="s">
        <v>954</v>
      </c>
      <c r="B565" t="s">
        <v>270</v>
      </c>
      <c r="C565" t="s">
        <v>409</v>
      </c>
      <c r="D565">
        <v>26616</v>
      </c>
      <c r="E565" t="s">
        <v>264</v>
      </c>
      <c r="F565">
        <v>7486</v>
      </c>
      <c r="H565">
        <v>332400</v>
      </c>
      <c r="I565">
        <v>254</v>
      </c>
      <c r="J565" t="s">
        <v>955</v>
      </c>
      <c r="K565" t="s">
        <v>956</v>
      </c>
      <c r="L565" t="str">
        <f>VLOOKUP(K565,'LOOKUP INTERTIES 2023-11-08'!$B$2:$G$206,6,FALSE)</f>
        <v>North Slope</v>
      </c>
      <c r="M565" t="s">
        <v>1337</v>
      </c>
      <c r="N565" t="s">
        <v>1203</v>
      </c>
      <c r="O565" s="10" t="s">
        <v>1204</v>
      </c>
      <c r="P565" s="10">
        <v>2021</v>
      </c>
      <c r="Q565" s="10" t="s">
        <v>1458</v>
      </c>
      <c r="R565" t="s">
        <v>1205</v>
      </c>
      <c r="S565">
        <v>0.6</v>
      </c>
      <c r="U565">
        <v>0.8</v>
      </c>
      <c r="V565">
        <v>0.6</v>
      </c>
      <c r="W565">
        <v>0.6</v>
      </c>
      <c r="X565">
        <v>0.1</v>
      </c>
      <c r="Y565" t="s">
        <v>1207</v>
      </c>
      <c r="Z565" t="s">
        <v>390</v>
      </c>
      <c r="AA565" t="s">
        <v>390</v>
      </c>
      <c r="AB565" t="s">
        <v>371</v>
      </c>
      <c r="AC565" t="s">
        <v>1206</v>
      </c>
      <c r="AD565">
        <v>7</v>
      </c>
      <c r="AE565">
        <v>2013</v>
      </c>
      <c r="AF565" t="s">
        <v>390</v>
      </c>
      <c r="AG565" t="s">
        <v>390</v>
      </c>
      <c r="AH565" t="s">
        <v>1207</v>
      </c>
      <c r="AI565" t="s">
        <v>353</v>
      </c>
      <c r="AJ565">
        <v>1</v>
      </c>
      <c r="AK565" t="s">
        <v>355</v>
      </c>
      <c r="AL565" t="s">
        <v>354</v>
      </c>
      <c r="AM565" t="s">
        <v>354</v>
      </c>
      <c r="AN565" t="s">
        <v>354</v>
      </c>
      <c r="AO565" t="s">
        <v>390</v>
      </c>
      <c r="AP565" t="s">
        <v>1218</v>
      </c>
      <c r="AQ565" t="s">
        <v>1207</v>
      </c>
      <c r="AR565" t="s">
        <v>1207</v>
      </c>
      <c r="AS565" t="s">
        <v>354</v>
      </c>
    </row>
    <row r="566" spans="1:45" hidden="1" x14ac:dyDescent="0.25">
      <c r="A566" t="s">
        <v>954</v>
      </c>
      <c r="B566" t="s">
        <v>270</v>
      </c>
      <c r="C566" t="s">
        <v>409</v>
      </c>
      <c r="D566">
        <v>26616</v>
      </c>
      <c r="E566" t="s">
        <v>264</v>
      </c>
      <c r="F566">
        <v>7486</v>
      </c>
      <c r="H566">
        <v>332400</v>
      </c>
      <c r="I566">
        <v>254</v>
      </c>
      <c r="J566" t="s">
        <v>955</v>
      </c>
      <c r="K566" t="s">
        <v>956</v>
      </c>
      <c r="L566" t="str">
        <f>VLOOKUP(K566,'LOOKUP INTERTIES 2023-11-08'!$B$2:$G$206,6,FALSE)</f>
        <v>North Slope</v>
      </c>
      <c r="M566" t="s">
        <v>1338</v>
      </c>
      <c r="N566" t="s">
        <v>1203</v>
      </c>
      <c r="O566" s="10" t="s">
        <v>1204</v>
      </c>
      <c r="P566" s="10">
        <v>2021</v>
      </c>
      <c r="Q566" s="10" t="s">
        <v>1458</v>
      </c>
      <c r="R566" t="s">
        <v>1205</v>
      </c>
      <c r="S566">
        <v>0.6</v>
      </c>
      <c r="U566">
        <v>0.8</v>
      </c>
      <c r="V566">
        <v>0.6</v>
      </c>
      <c r="W566">
        <v>0.6</v>
      </c>
      <c r="X566">
        <v>0.3</v>
      </c>
      <c r="Y566" t="s">
        <v>1207</v>
      </c>
      <c r="Z566" t="s">
        <v>390</v>
      </c>
      <c r="AA566" t="s">
        <v>390</v>
      </c>
      <c r="AB566" t="s">
        <v>371</v>
      </c>
      <c r="AC566" t="s">
        <v>1206</v>
      </c>
      <c r="AD566">
        <v>7</v>
      </c>
      <c r="AE566">
        <v>2013</v>
      </c>
      <c r="AF566" t="s">
        <v>390</v>
      </c>
      <c r="AG566" t="s">
        <v>390</v>
      </c>
      <c r="AH566" t="s">
        <v>1207</v>
      </c>
      <c r="AI566" t="s">
        <v>353</v>
      </c>
      <c r="AJ566">
        <v>1</v>
      </c>
      <c r="AK566" t="s">
        <v>355</v>
      </c>
      <c r="AL566" t="s">
        <v>354</v>
      </c>
      <c r="AM566" t="s">
        <v>354</v>
      </c>
      <c r="AN566" t="s">
        <v>354</v>
      </c>
      <c r="AO566" t="s">
        <v>390</v>
      </c>
      <c r="AP566" t="s">
        <v>1218</v>
      </c>
      <c r="AQ566" t="s">
        <v>1207</v>
      </c>
      <c r="AR566" t="s">
        <v>1207</v>
      </c>
      <c r="AS566" t="s">
        <v>354</v>
      </c>
    </row>
    <row r="567" spans="1:45" hidden="1" x14ac:dyDescent="0.25">
      <c r="A567" t="s">
        <v>954</v>
      </c>
      <c r="B567" t="s">
        <v>270</v>
      </c>
      <c r="C567" t="s">
        <v>409</v>
      </c>
      <c r="D567">
        <v>26616</v>
      </c>
      <c r="E567" t="s">
        <v>264</v>
      </c>
      <c r="F567">
        <v>7486</v>
      </c>
      <c r="H567">
        <v>332400</v>
      </c>
      <c r="I567">
        <v>254</v>
      </c>
      <c r="J567" t="s">
        <v>955</v>
      </c>
      <c r="K567" t="s">
        <v>956</v>
      </c>
      <c r="L567" t="str">
        <f>VLOOKUP(K567,'LOOKUP INTERTIES 2023-11-08'!$B$2:$G$206,6,FALSE)</f>
        <v>North Slope</v>
      </c>
      <c r="M567" t="s">
        <v>1340</v>
      </c>
      <c r="N567" t="s">
        <v>1203</v>
      </c>
      <c r="O567" s="10" t="s">
        <v>1204</v>
      </c>
      <c r="P567" s="10">
        <v>2021</v>
      </c>
      <c r="Q567" s="10" t="s">
        <v>1458</v>
      </c>
      <c r="R567" t="s">
        <v>1205</v>
      </c>
      <c r="S567">
        <v>0.6</v>
      </c>
      <c r="U567">
        <v>0.8</v>
      </c>
      <c r="V567">
        <v>0.6</v>
      </c>
      <c r="W567">
        <v>0.6</v>
      </c>
      <c r="X567">
        <v>0.3</v>
      </c>
      <c r="Y567" t="s">
        <v>1207</v>
      </c>
      <c r="Z567" t="s">
        <v>390</v>
      </c>
      <c r="AA567" t="s">
        <v>390</v>
      </c>
      <c r="AB567" t="s">
        <v>371</v>
      </c>
      <c r="AC567" t="s">
        <v>1206</v>
      </c>
      <c r="AD567">
        <v>7</v>
      </c>
      <c r="AE567">
        <v>2013</v>
      </c>
      <c r="AF567" t="s">
        <v>390</v>
      </c>
      <c r="AG567" t="s">
        <v>390</v>
      </c>
      <c r="AH567" t="s">
        <v>1207</v>
      </c>
      <c r="AI567" t="s">
        <v>353</v>
      </c>
      <c r="AJ567">
        <v>1</v>
      </c>
      <c r="AK567" t="s">
        <v>355</v>
      </c>
      <c r="AL567" t="s">
        <v>354</v>
      </c>
      <c r="AM567" t="s">
        <v>354</v>
      </c>
      <c r="AN567" t="s">
        <v>354</v>
      </c>
      <c r="AO567" t="s">
        <v>390</v>
      </c>
      <c r="AP567" t="s">
        <v>1218</v>
      </c>
      <c r="AQ567" t="s">
        <v>1207</v>
      </c>
      <c r="AR567" t="s">
        <v>1207</v>
      </c>
      <c r="AS567" t="s">
        <v>354</v>
      </c>
    </row>
    <row r="568" spans="1:45" hidden="1" x14ac:dyDescent="0.25">
      <c r="A568" t="s">
        <v>954</v>
      </c>
      <c r="B568" t="s">
        <v>270</v>
      </c>
      <c r="C568" t="s">
        <v>409</v>
      </c>
      <c r="D568">
        <v>26616</v>
      </c>
      <c r="E568" t="s">
        <v>264</v>
      </c>
      <c r="F568">
        <v>7486</v>
      </c>
      <c r="H568">
        <v>332400</v>
      </c>
      <c r="I568">
        <v>254</v>
      </c>
      <c r="J568" t="s">
        <v>955</v>
      </c>
      <c r="K568" t="s">
        <v>956</v>
      </c>
      <c r="L568" t="str">
        <f>VLOOKUP(K568,'LOOKUP INTERTIES 2023-11-08'!$B$2:$G$206,6,FALSE)</f>
        <v>North Slope</v>
      </c>
      <c r="M568" t="s">
        <v>1329</v>
      </c>
      <c r="N568" t="s">
        <v>1203</v>
      </c>
      <c r="O568" s="10" t="s">
        <v>1204</v>
      </c>
      <c r="P568" s="10">
        <v>2021</v>
      </c>
      <c r="Q568" s="10" t="s">
        <v>1458</v>
      </c>
      <c r="R568" t="s">
        <v>1205</v>
      </c>
      <c r="S568">
        <v>0.3</v>
      </c>
      <c r="U568" t="s">
        <v>390</v>
      </c>
      <c r="V568">
        <v>0.3</v>
      </c>
      <c r="W568">
        <v>0.3</v>
      </c>
      <c r="X568">
        <v>0.1</v>
      </c>
      <c r="Y568" t="s">
        <v>1207</v>
      </c>
      <c r="Z568" t="s">
        <v>390</v>
      </c>
      <c r="AA568" t="s">
        <v>390</v>
      </c>
      <c r="AB568" t="s">
        <v>1411</v>
      </c>
      <c r="AC568" t="s">
        <v>1206</v>
      </c>
      <c r="AD568">
        <v>10</v>
      </c>
      <c r="AE568">
        <v>2000</v>
      </c>
      <c r="AF568">
        <v>7</v>
      </c>
      <c r="AG568">
        <v>2013</v>
      </c>
      <c r="AH568" t="s">
        <v>1208</v>
      </c>
      <c r="AI568" t="s">
        <v>353</v>
      </c>
      <c r="AJ568">
        <v>1</v>
      </c>
      <c r="AK568" t="s">
        <v>355</v>
      </c>
      <c r="AL568" t="s">
        <v>354</v>
      </c>
      <c r="AM568" t="s">
        <v>354</v>
      </c>
      <c r="AN568" t="s">
        <v>354</v>
      </c>
      <c r="AO568" t="s">
        <v>390</v>
      </c>
      <c r="AP568" t="s">
        <v>1218</v>
      </c>
      <c r="AQ568" t="s">
        <v>1207</v>
      </c>
      <c r="AR568" t="s">
        <v>354</v>
      </c>
      <c r="AS568" t="s">
        <v>354</v>
      </c>
    </row>
    <row r="569" spans="1:45" hidden="1" x14ac:dyDescent="0.25">
      <c r="A569" t="s">
        <v>954</v>
      </c>
      <c r="B569" t="s">
        <v>270</v>
      </c>
      <c r="C569" t="s">
        <v>409</v>
      </c>
      <c r="D569">
        <v>26616</v>
      </c>
      <c r="E569" t="s">
        <v>264</v>
      </c>
      <c r="F569">
        <v>7486</v>
      </c>
      <c r="H569">
        <v>332400</v>
      </c>
      <c r="I569">
        <v>254</v>
      </c>
      <c r="J569" t="s">
        <v>955</v>
      </c>
      <c r="K569" t="s">
        <v>956</v>
      </c>
      <c r="L569" t="str">
        <f>VLOOKUP(K569,'LOOKUP INTERTIES 2023-11-08'!$B$2:$G$206,6,FALSE)</f>
        <v>North Slope</v>
      </c>
      <c r="M569" t="s">
        <v>1330</v>
      </c>
      <c r="N569" t="s">
        <v>1203</v>
      </c>
      <c r="O569" s="10" t="s">
        <v>1204</v>
      </c>
      <c r="P569" s="10">
        <v>2021</v>
      </c>
      <c r="Q569" s="10" t="s">
        <v>1458</v>
      </c>
      <c r="R569" t="s">
        <v>1205</v>
      </c>
      <c r="S569">
        <v>0.3</v>
      </c>
      <c r="U569" t="s">
        <v>390</v>
      </c>
      <c r="V569">
        <v>0.3</v>
      </c>
      <c r="W569">
        <v>0.3</v>
      </c>
      <c r="X569">
        <v>0.1</v>
      </c>
      <c r="Y569" t="s">
        <v>1207</v>
      </c>
      <c r="Z569" t="s">
        <v>390</v>
      </c>
      <c r="AA569" t="s">
        <v>390</v>
      </c>
      <c r="AB569" t="s">
        <v>1411</v>
      </c>
      <c r="AC569" t="s">
        <v>1206</v>
      </c>
      <c r="AD569">
        <v>10</v>
      </c>
      <c r="AE569">
        <v>2000</v>
      </c>
      <c r="AF569">
        <v>7</v>
      </c>
      <c r="AG569">
        <v>2013</v>
      </c>
      <c r="AH569" t="s">
        <v>1208</v>
      </c>
      <c r="AI569" t="s">
        <v>353</v>
      </c>
      <c r="AJ569">
        <v>1</v>
      </c>
      <c r="AK569" t="s">
        <v>355</v>
      </c>
      <c r="AL569" t="s">
        <v>354</v>
      </c>
      <c r="AM569" t="s">
        <v>354</v>
      </c>
      <c r="AN569" t="s">
        <v>354</v>
      </c>
      <c r="AO569" t="s">
        <v>390</v>
      </c>
      <c r="AP569" t="s">
        <v>1218</v>
      </c>
      <c r="AQ569" t="s">
        <v>1207</v>
      </c>
      <c r="AR569" t="s">
        <v>354</v>
      </c>
      <c r="AS569" t="s">
        <v>354</v>
      </c>
    </row>
    <row r="570" spans="1:45" hidden="1" x14ac:dyDescent="0.25">
      <c r="A570" t="s">
        <v>954</v>
      </c>
      <c r="B570" t="s">
        <v>270</v>
      </c>
      <c r="C570" t="s">
        <v>409</v>
      </c>
      <c r="D570">
        <v>26616</v>
      </c>
      <c r="E570" t="s">
        <v>264</v>
      </c>
      <c r="F570">
        <v>7486</v>
      </c>
      <c r="H570">
        <v>332400</v>
      </c>
      <c r="I570">
        <v>254</v>
      </c>
      <c r="J570" t="s">
        <v>955</v>
      </c>
      <c r="K570" t="s">
        <v>956</v>
      </c>
      <c r="L570" t="str">
        <f>VLOOKUP(K570,'LOOKUP INTERTIES 2023-11-08'!$B$2:$G$206,6,FALSE)</f>
        <v>North Slope</v>
      </c>
      <c r="M570" t="s">
        <v>1328</v>
      </c>
      <c r="N570" t="s">
        <v>1203</v>
      </c>
      <c r="O570" s="10" t="s">
        <v>1204</v>
      </c>
      <c r="P570" s="10">
        <v>2021</v>
      </c>
      <c r="Q570" s="10" t="s">
        <v>1458</v>
      </c>
      <c r="R570" t="s">
        <v>1205</v>
      </c>
      <c r="S570">
        <v>0.2</v>
      </c>
      <c r="U570" t="s">
        <v>390</v>
      </c>
      <c r="V570">
        <v>0.2</v>
      </c>
      <c r="W570">
        <v>0.2</v>
      </c>
      <c r="X570">
        <v>0.1</v>
      </c>
      <c r="Y570" t="s">
        <v>1207</v>
      </c>
      <c r="Z570" t="s">
        <v>390</v>
      </c>
      <c r="AA570" t="s">
        <v>390</v>
      </c>
      <c r="AB570" t="s">
        <v>1411</v>
      </c>
      <c r="AC570" t="s">
        <v>1206</v>
      </c>
      <c r="AD570">
        <v>88</v>
      </c>
      <c r="AE570">
        <v>1990</v>
      </c>
      <c r="AF570">
        <v>12</v>
      </c>
      <c r="AG570">
        <v>2000</v>
      </c>
      <c r="AH570" t="s">
        <v>1208</v>
      </c>
      <c r="AI570" t="s">
        <v>353</v>
      </c>
      <c r="AJ570">
        <v>1</v>
      </c>
      <c r="AK570" t="s">
        <v>355</v>
      </c>
      <c r="AL570" t="s">
        <v>354</v>
      </c>
      <c r="AM570" t="s">
        <v>354</v>
      </c>
      <c r="AN570" t="s">
        <v>354</v>
      </c>
      <c r="AO570" t="s">
        <v>390</v>
      </c>
      <c r="AP570" t="s">
        <v>1218</v>
      </c>
      <c r="AQ570" t="s">
        <v>1207</v>
      </c>
      <c r="AR570" t="s">
        <v>354</v>
      </c>
      <c r="AS570" t="s">
        <v>354</v>
      </c>
    </row>
    <row r="571" spans="1:45" hidden="1" x14ac:dyDescent="0.25">
      <c r="A571" t="s">
        <v>954</v>
      </c>
      <c r="B571" t="s">
        <v>270</v>
      </c>
      <c r="C571" t="s">
        <v>409</v>
      </c>
      <c r="D571">
        <v>26616</v>
      </c>
      <c r="E571" t="s">
        <v>264</v>
      </c>
      <c r="F571">
        <v>7486</v>
      </c>
      <c r="H571">
        <v>332400</v>
      </c>
      <c r="I571">
        <v>254</v>
      </c>
      <c r="J571" t="s">
        <v>955</v>
      </c>
      <c r="K571" t="s">
        <v>956</v>
      </c>
      <c r="L571" t="str">
        <f>VLOOKUP(K571,'LOOKUP INTERTIES 2023-11-08'!$B$2:$G$206,6,FALSE)</f>
        <v>North Slope</v>
      </c>
      <c r="M571" t="s">
        <v>1331</v>
      </c>
      <c r="N571" t="s">
        <v>1203</v>
      </c>
      <c r="O571" s="10" t="s">
        <v>1204</v>
      </c>
      <c r="P571" s="10">
        <v>2021</v>
      </c>
      <c r="Q571" s="10" t="s">
        <v>1458</v>
      </c>
      <c r="R571" t="s">
        <v>1205</v>
      </c>
      <c r="S571">
        <v>0.3</v>
      </c>
      <c r="U571" t="s">
        <v>390</v>
      </c>
      <c r="V571">
        <v>0.3</v>
      </c>
      <c r="W571">
        <v>0.3</v>
      </c>
      <c r="X571">
        <v>0.1</v>
      </c>
      <c r="Y571" t="s">
        <v>1207</v>
      </c>
      <c r="Z571" t="s">
        <v>390</v>
      </c>
      <c r="AA571" t="s">
        <v>390</v>
      </c>
      <c r="AB571" t="s">
        <v>1411</v>
      </c>
      <c r="AC571" t="s">
        <v>1206</v>
      </c>
      <c r="AD571">
        <v>11</v>
      </c>
      <c r="AE571">
        <v>2002</v>
      </c>
      <c r="AF571">
        <v>7</v>
      </c>
      <c r="AG571">
        <v>2013</v>
      </c>
      <c r="AH571" t="s">
        <v>1208</v>
      </c>
      <c r="AI571" t="s">
        <v>353</v>
      </c>
      <c r="AJ571">
        <v>1</v>
      </c>
      <c r="AK571" t="s">
        <v>355</v>
      </c>
      <c r="AL571" t="s">
        <v>354</v>
      </c>
      <c r="AM571" t="s">
        <v>354</v>
      </c>
      <c r="AN571" t="s">
        <v>354</v>
      </c>
      <c r="AO571" t="s">
        <v>390</v>
      </c>
      <c r="AP571" t="s">
        <v>1218</v>
      </c>
      <c r="AQ571" t="s">
        <v>1207</v>
      </c>
      <c r="AR571" t="s">
        <v>354</v>
      </c>
      <c r="AS571" t="s">
        <v>354</v>
      </c>
    </row>
    <row r="572" spans="1:45" hidden="1" x14ac:dyDescent="0.25">
      <c r="A572" t="s">
        <v>954</v>
      </c>
      <c r="B572" t="s">
        <v>270</v>
      </c>
      <c r="C572" t="s">
        <v>409</v>
      </c>
      <c r="D572">
        <v>26616</v>
      </c>
      <c r="E572" t="s">
        <v>264</v>
      </c>
      <c r="F572">
        <v>7486</v>
      </c>
      <c r="H572">
        <v>332400</v>
      </c>
      <c r="I572">
        <v>254</v>
      </c>
      <c r="J572" t="s">
        <v>955</v>
      </c>
      <c r="K572" t="s">
        <v>956</v>
      </c>
      <c r="L572" t="str">
        <f>VLOOKUP(K572,'LOOKUP INTERTIES 2023-11-08'!$B$2:$G$206,6,FALSE)</f>
        <v>North Slope</v>
      </c>
      <c r="M572" t="s">
        <v>1427</v>
      </c>
      <c r="N572" t="s">
        <v>1203</v>
      </c>
      <c r="O572" s="10" t="s">
        <v>1204</v>
      </c>
      <c r="P572" s="10">
        <v>2021</v>
      </c>
      <c r="Q572" s="10" t="s">
        <v>1458</v>
      </c>
      <c r="R572" t="s">
        <v>1205</v>
      </c>
      <c r="S572">
        <v>0.2</v>
      </c>
      <c r="U572" t="s">
        <v>390</v>
      </c>
      <c r="V572">
        <v>0.2</v>
      </c>
      <c r="W572">
        <v>0.2</v>
      </c>
      <c r="X572">
        <v>0.1</v>
      </c>
      <c r="Y572" t="s">
        <v>1207</v>
      </c>
      <c r="Z572" t="s">
        <v>390</v>
      </c>
      <c r="AA572" t="s">
        <v>390</v>
      </c>
      <c r="AB572" t="s">
        <v>1411</v>
      </c>
      <c r="AC572" t="s">
        <v>1206</v>
      </c>
      <c r="AD572">
        <v>88</v>
      </c>
      <c r="AE572">
        <v>1990</v>
      </c>
      <c r="AF572">
        <v>11</v>
      </c>
      <c r="AG572">
        <v>2002</v>
      </c>
      <c r="AH572" t="s">
        <v>1207</v>
      </c>
      <c r="AI572" t="s">
        <v>353</v>
      </c>
      <c r="AJ572">
        <v>1</v>
      </c>
      <c r="AK572" t="s">
        <v>355</v>
      </c>
      <c r="AL572" t="s">
        <v>354</v>
      </c>
      <c r="AM572" t="s">
        <v>354</v>
      </c>
      <c r="AN572" t="s">
        <v>354</v>
      </c>
      <c r="AO572" t="s">
        <v>390</v>
      </c>
      <c r="AP572" t="s">
        <v>1218</v>
      </c>
      <c r="AQ572" t="s">
        <v>1207</v>
      </c>
      <c r="AR572" t="s">
        <v>354</v>
      </c>
      <c r="AS572" t="s">
        <v>354</v>
      </c>
    </row>
    <row r="573" spans="1:45" hidden="1" x14ac:dyDescent="0.25">
      <c r="A573" t="s">
        <v>954</v>
      </c>
      <c r="B573" t="s">
        <v>270</v>
      </c>
      <c r="C573" t="s">
        <v>409</v>
      </c>
      <c r="D573">
        <v>26616</v>
      </c>
      <c r="E573" t="s">
        <v>264</v>
      </c>
      <c r="F573">
        <v>7486</v>
      </c>
      <c r="H573">
        <v>332400</v>
      </c>
      <c r="I573">
        <v>254</v>
      </c>
      <c r="J573" t="s">
        <v>955</v>
      </c>
      <c r="K573" t="s">
        <v>956</v>
      </c>
      <c r="L573" t="str">
        <f>VLOOKUP(K573,'LOOKUP INTERTIES 2023-11-08'!$B$2:$G$206,6,FALSE)</f>
        <v>North Slope</v>
      </c>
      <c r="M573" t="s">
        <v>1332</v>
      </c>
      <c r="N573" t="s">
        <v>1203</v>
      </c>
      <c r="O573" s="10" t="s">
        <v>1204</v>
      </c>
      <c r="P573" s="10">
        <v>2021</v>
      </c>
      <c r="Q573" s="10" t="s">
        <v>1458</v>
      </c>
      <c r="R573" t="s">
        <v>1205</v>
      </c>
      <c r="S573">
        <v>0.3</v>
      </c>
      <c r="U573" t="s">
        <v>390</v>
      </c>
      <c r="V573">
        <v>0.3</v>
      </c>
      <c r="W573">
        <v>0.3</v>
      </c>
      <c r="X573">
        <v>0.1</v>
      </c>
      <c r="Y573" t="s">
        <v>1207</v>
      </c>
      <c r="Z573" t="s">
        <v>390</v>
      </c>
      <c r="AA573" t="s">
        <v>390</v>
      </c>
      <c r="AB573" t="s">
        <v>1411</v>
      </c>
      <c r="AC573" t="s">
        <v>1206</v>
      </c>
      <c r="AD573">
        <v>11</v>
      </c>
      <c r="AE573">
        <v>2002</v>
      </c>
      <c r="AF573">
        <v>7</v>
      </c>
      <c r="AG573">
        <v>2013</v>
      </c>
      <c r="AH573" t="s">
        <v>1208</v>
      </c>
      <c r="AI573" t="s">
        <v>353</v>
      </c>
      <c r="AJ573">
        <v>1</v>
      </c>
      <c r="AK573" t="s">
        <v>355</v>
      </c>
      <c r="AL573" t="s">
        <v>354</v>
      </c>
      <c r="AM573" t="s">
        <v>354</v>
      </c>
      <c r="AN573" t="s">
        <v>354</v>
      </c>
      <c r="AO573" t="s">
        <v>390</v>
      </c>
      <c r="AP573" t="s">
        <v>1218</v>
      </c>
      <c r="AQ573" t="s">
        <v>1207</v>
      </c>
      <c r="AR573" t="s">
        <v>354</v>
      </c>
      <c r="AS573" t="s">
        <v>354</v>
      </c>
    </row>
    <row r="574" spans="1:45" hidden="1" x14ac:dyDescent="0.25">
      <c r="A574" t="s">
        <v>954</v>
      </c>
      <c r="B574" t="s">
        <v>270</v>
      </c>
      <c r="C574" t="s">
        <v>409</v>
      </c>
      <c r="D574">
        <v>26616</v>
      </c>
      <c r="E574" t="s">
        <v>264</v>
      </c>
      <c r="F574">
        <v>7486</v>
      </c>
      <c r="H574">
        <v>332400</v>
      </c>
      <c r="I574">
        <v>254</v>
      </c>
      <c r="J574" t="s">
        <v>955</v>
      </c>
      <c r="K574" t="s">
        <v>956</v>
      </c>
      <c r="L574" t="str">
        <f>VLOOKUP(K574,'LOOKUP INTERTIES 2023-11-08'!$B$2:$G$206,6,FALSE)</f>
        <v>North Slope</v>
      </c>
      <c r="M574" t="s">
        <v>1342</v>
      </c>
      <c r="N574" t="s">
        <v>1203</v>
      </c>
      <c r="O574" s="10" t="s">
        <v>1204</v>
      </c>
      <c r="P574" s="10">
        <v>2021</v>
      </c>
      <c r="Q574" s="10" t="s">
        <v>1458</v>
      </c>
      <c r="R574" t="s">
        <v>1205</v>
      </c>
      <c r="S574">
        <v>0.3</v>
      </c>
      <c r="U574" t="s">
        <v>390</v>
      </c>
      <c r="V574">
        <v>0.3</v>
      </c>
      <c r="W574">
        <v>0.3</v>
      </c>
      <c r="X574">
        <v>0.1</v>
      </c>
      <c r="Y574" t="s">
        <v>1207</v>
      </c>
      <c r="Z574" t="s">
        <v>390</v>
      </c>
      <c r="AA574" t="s">
        <v>390</v>
      </c>
      <c r="AB574" t="s">
        <v>1411</v>
      </c>
      <c r="AC574" t="s">
        <v>1206</v>
      </c>
      <c r="AD574">
        <v>11</v>
      </c>
      <c r="AE574">
        <v>2002</v>
      </c>
      <c r="AF574">
        <v>7</v>
      </c>
      <c r="AG574">
        <v>2013</v>
      </c>
      <c r="AH574" t="s">
        <v>1208</v>
      </c>
      <c r="AI574" t="s">
        <v>353</v>
      </c>
      <c r="AJ574">
        <v>1</v>
      </c>
      <c r="AK574" t="s">
        <v>355</v>
      </c>
      <c r="AL574" t="s">
        <v>354</v>
      </c>
      <c r="AM574" t="s">
        <v>354</v>
      </c>
      <c r="AN574" t="s">
        <v>354</v>
      </c>
      <c r="AO574" t="s">
        <v>390</v>
      </c>
      <c r="AP574" t="s">
        <v>1218</v>
      </c>
      <c r="AQ574" t="s">
        <v>1207</v>
      </c>
      <c r="AR574" t="s">
        <v>354</v>
      </c>
      <c r="AS574" t="s">
        <v>354</v>
      </c>
    </row>
    <row r="575" spans="1:45" hidden="1" x14ac:dyDescent="0.25">
      <c r="A575" t="s">
        <v>954</v>
      </c>
      <c r="B575" t="s">
        <v>270</v>
      </c>
      <c r="C575" t="s">
        <v>409</v>
      </c>
      <c r="D575">
        <v>26616</v>
      </c>
      <c r="E575" t="s">
        <v>264</v>
      </c>
      <c r="F575">
        <v>7486</v>
      </c>
      <c r="H575">
        <v>332400</v>
      </c>
      <c r="I575">
        <v>254</v>
      </c>
      <c r="J575" t="s">
        <v>955</v>
      </c>
      <c r="K575" t="s">
        <v>956</v>
      </c>
      <c r="L575" t="str">
        <f>VLOOKUP(K575,'LOOKUP INTERTIES 2023-11-08'!$B$2:$G$206,6,FALSE)</f>
        <v>North Slope</v>
      </c>
      <c r="M575" t="s">
        <v>1336</v>
      </c>
      <c r="N575" t="s">
        <v>1203</v>
      </c>
      <c r="O575" s="10" t="s">
        <v>1204</v>
      </c>
      <c r="P575" s="10">
        <v>2021</v>
      </c>
      <c r="Q575" s="10" t="s">
        <v>1458</v>
      </c>
      <c r="R575" t="s">
        <v>1205</v>
      </c>
      <c r="S575">
        <v>0.3</v>
      </c>
      <c r="U575" t="s">
        <v>390</v>
      </c>
      <c r="V575">
        <v>0.3</v>
      </c>
      <c r="W575">
        <v>0.3</v>
      </c>
      <c r="X575">
        <v>0.1</v>
      </c>
      <c r="Y575" t="s">
        <v>1207</v>
      </c>
      <c r="Z575" t="s">
        <v>390</v>
      </c>
      <c r="AA575" t="s">
        <v>390</v>
      </c>
      <c r="AB575" t="s">
        <v>1411</v>
      </c>
      <c r="AC575" t="s">
        <v>1206</v>
      </c>
      <c r="AD575">
        <v>11</v>
      </c>
      <c r="AE575">
        <v>2002</v>
      </c>
      <c r="AF575">
        <v>7</v>
      </c>
      <c r="AG575">
        <v>2013</v>
      </c>
      <c r="AH575" t="s">
        <v>1207</v>
      </c>
      <c r="AI575" t="s">
        <v>353</v>
      </c>
      <c r="AJ575">
        <v>1</v>
      </c>
      <c r="AK575" t="s">
        <v>355</v>
      </c>
      <c r="AL575" t="s">
        <v>354</v>
      </c>
      <c r="AM575" t="s">
        <v>354</v>
      </c>
      <c r="AN575" t="s">
        <v>354</v>
      </c>
      <c r="AO575" t="s">
        <v>390</v>
      </c>
      <c r="AP575" t="s">
        <v>1218</v>
      </c>
      <c r="AQ575" t="s">
        <v>1207</v>
      </c>
      <c r="AR575" t="s">
        <v>354</v>
      </c>
      <c r="AS575" t="s">
        <v>354</v>
      </c>
    </row>
    <row r="576" spans="1:45" hidden="1" x14ac:dyDescent="0.25">
      <c r="A576" t="s">
        <v>1138</v>
      </c>
      <c r="B576" t="s">
        <v>271</v>
      </c>
      <c r="C576" t="s">
        <v>409</v>
      </c>
      <c r="D576">
        <v>26616</v>
      </c>
      <c r="E576" t="s">
        <v>264</v>
      </c>
      <c r="F576">
        <v>7488</v>
      </c>
      <c r="H576">
        <v>332410</v>
      </c>
      <c r="I576">
        <v>254</v>
      </c>
      <c r="J576" t="s">
        <v>1139</v>
      </c>
      <c r="K576" t="s">
        <v>1140</v>
      </c>
      <c r="L576" t="str">
        <f>VLOOKUP(K576,'LOOKUP INTERTIES 2023-11-08'!$B$2:$G$206,6,FALSE)</f>
        <v>North Slope</v>
      </c>
      <c r="M576" t="s">
        <v>1341</v>
      </c>
      <c r="N576" t="s">
        <v>1203</v>
      </c>
      <c r="O576" s="10" t="s">
        <v>1204</v>
      </c>
      <c r="P576" s="10">
        <v>2021</v>
      </c>
      <c r="Q576" s="10" t="s">
        <v>1458</v>
      </c>
      <c r="R576" t="s">
        <v>1205</v>
      </c>
      <c r="S576">
        <v>0.4</v>
      </c>
      <c r="U576">
        <v>0.8</v>
      </c>
      <c r="V576">
        <v>0.4</v>
      </c>
      <c r="W576">
        <v>0.4</v>
      </c>
      <c r="X576">
        <v>0.2</v>
      </c>
      <c r="Y576" t="s">
        <v>1207</v>
      </c>
      <c r="Z576" t="s">
        <v>390</v>
      </c>
      <c r="AA576" t="s">
        <v>390</v>
      </c>
      <c r="AB576" t="s">
        <v>371</v>
      </c>
      <c r="AC576" t="s">
        <v>1206</v>
      </c>
      <c r="AD576">
        <v>8</v>
      </c>
      <c r="AE576">
        <v>1988</v>
      </c>
      <c r="AF576" t="s">
        <v>390</v>
      </c>
      <c r="AG576" t="s">
        <v>390</v>
      </c>
      <c r="AH576" t="s">
        <v>1207</v>
      </c>
      <c r="AI576" t="s">
        <v>353</v>
      </c>
      <c r="AJ576">
        <v>1</v>
      </c>
      <c r="AK576" t="s">
        <v>355</v>
      </c>
      <c r="AL576" t="s">
        <v>354</v>
      </c>
      <c r="AM576" t="s">
        <v>354</v>
      </c>
      <c r="AN576" t="s">
        <v>354</v>
      </c>
      <c r="AO576" t="s">
        <v>390</v>
      </c>
      <c r="AP576" t="s">
        <v>1218</v>
      </c>
      <c r="AQ576" t="s">
        <v>1207</v>
      </c>
      <c r="AR576" t="s">
        <v>1207</v>
      </c>
      <c r="AS576" t="s">
        <v>354</v>
      </c>
    </row>
    <row r="577" spans="1:48" hidden="1" x14ac:dyDescent="0.25">
      <c r="A577" t="s">
        <v>1138</v>
      </c>
      <c r="B577" t="s">
        <v>271</v>
      </c>
      <c r="C577" t="s">
        <v>409</v>
      </c>
      <c r="D577">
        <v>26616</v>
      </c>
      <c r="E577" t="s">
        <v>264</v>
      </c>
      <c r="F577">
        <v>7488</v>
      </c>
      <c r="H577">
        <v>332410</v>
      </c>
      <c r="I577">
        <v>254</v>
      </c>
      <c r="J577" t="s">
        <v>1139</v>
      </c>
      <c r="K577" t="s">
        <v>1140</v>
      </c>
      <c r="L577" t="str">
        <f>VLOOKUP(K577,'LOOKUP INTERTIES 2023-11-08'!$B$2:$G$206,6,FALSE)</f>
        <v>North Slope</v>
      </c>
      <c r="M577" t="s">
        <v>1327</v>
      </c>
      <c r="N577" t="s">
        <v>1203</v>
      </c>
      <c r="O577" s="10" t="s">
        <v>1204</v>
      </c>
      <c r="P577" s="10">
        <v>2021</v>
      </c>
      <c r="Q577" s="10" t="s">
        <v>1458</v>
      </c>
      <c r="R577" t="s">
        <v>1205</v>
      </c>
      <c r="S577">
        <v>0.4</v>
      </c>
      <c r="U577">
        <v>0.8</v>
      </c>
      <c r="V577">
        <v>0.4</v>
      </c>
      <c r="W577">
        <v>0.4</v>
      </c>
      <c r="X577">
        <v>0.2</v>
      </c>
      <c r="Y577" t="s">
        <v>1207</v>
      </c>
      <c r="Z577" t="s">
        <v>390</v>
      </c>
      <c r="AA577" t="s">
        <v>390</v>
      </c>
      <c r="AB577" t="s">
        <v>371</v>
      </c>
      <c r="AC577" t="s">
        <v>1206</v>
      </c>
      <c r="AD577">
        <v>8</v>
      </c>
      <c r="AE577">
        <v>1988</v>
      </c>
      <c r="AF577" t="s">
        <v>390</v>
      </c>
      <c r="AG577" t="s">
        <v>390</v>
      </c>
      <c r="AH577" t="s">
        <v>1207</v>
      </c>
      <c r="AI577" t="s">
        <v>353</v>
      </c>
      <c r="AJ577">
        <v>1</v>
      </c>
      <c r="AK577" t="s">
        <v>355</v>
      </c>
      <c r="AL577" t="s">
        <v>354</v>
      </c>
      <c r="AM577" t="s">
        <v>354</v>
      </c>
      <c r="AN577" t="s">
        <v>354</v>
      </c>
      <c r="AO577" t="s">
        <v>390</v>
      </c>
      <c r="AP577" t="s">
        <v>1218</v>
      </c>
      <c r="AQ577" t="s">
        <v>1207</v>
      </c>
      <c r="AR577" t="s">
        <v>1207</v>
      </c>
      <c r="AS577" t="s">
        <v>354</v>
      </c>
    </row>
    <row r="578" spans="1:48" hidden="1" x14ac:dyDescent="0.25">
      <c r="A578" t="s">
        <v>1138</v>
      </c>
      <c r="B578" t="s">
        <v>271</v>
      </c>
      <c r="C578" t="s">
        <v>409</v>
      </c>
      <c r="D578">
        <v>26616</v>
      </c>
      <c r="E578" t="s">
        <v>264</v>
      </c>
      <c r="F578">
        <v>7488</v>
      </c>
      <c r="H578">
        <v>332410</v>
      </c>
      <c r="I578">
        <v>254</v>
      </c>
      <c r="J578" t="s">
        <v>1139</v>
      </c>
      <c r="K578" t="s">
        <v>1140</v>
      </c>
      <c r="L578" t="str">
        <f>VLOOKUP(K578,'LOOKUP INTERTIES 2023-11-08'!$B$2:$G$206,6,FALSE)</f>
        <v>North Slope</v>
      </c>
      <c r="M578" t="s">
        <v>1328</v>
      </c>
      <c r="N578" t="s">
        <v>1203</v>
      </c>
      <c r="O578" s="10" t="s">
        <v>1204</v>
      </c>
      <c r="P578" s="10">
        <v>2021</v>
      </c>
      <c r="Q578" s="10" t="s">
        <v>1458</v>
      </c>
      <c r="R578" t="s">
        <v>1205</v>
      </c>
      <c r="S578">
        <v>0.4</v>
      </c>
      <c r="U578">
        <v>0.8</v>
      </c>
      <c r="V578">
        <v>0.4</v>
      </c>
      <c r="W578">
        <v>0.4</v>
      </c>
      <c r="X578">
        <v>0.2</v>
      </c>
      <c r="Y578" t="s">
        <v>1207</v>
      </c>
      <c r="Z578" t="s">
        <v>390</v>
      </c>
      <c r="AA578" t="s">
        <v>390</v>
      </c>
      <c r="AB578" t="s">
        <v>371</v>
      </c>
      <c r="AC578" t="s">
        <v>1206</v>
      </c>
      <c r="AD578">
        <v>8</v>
      </c>
      <c r="AE578">
        <v>1989</v>
      </c>
      <c r="AF578" t="s">
        <v>390</v>
      </c>
      <c r="AG578" t="s">
        <v>390</v>
      </c>
      <c r="AH578" t="s">
        <v>1207</v>
      </c>
      <c r="AI578" t="s">
        <v>353</v>
      </c>
      <c r="AJ578">
        <v>1</v>
      </c>
      <c r="AK578" t="s">
        <v>355</v>
      </c>
      <c r="AL578" t="s">
        <v>354</v>
      </c>
      <c r="AM578" t="s">
        <v>354</v>
      </c>
      <c r="AN578" t="s">
        <v>354</v>
      </c>
      <c r="AO578" t="s">
        <v>390</v>
      </c>
      <c r="AP578" t="s">
        <v>1218</v>
      </c>
      <c r="AQ578" t="s">
        <v>1207</v>
      </c>
      <c r="AR578" t="s">
        <v>1207</v>
      </c>
      <c r="AS578" t="s">
        <v>354</v>
      </c>
    </row>
    <row r="579" spans="1:48" hidden="1" x14ac:dyDescent="0.25">
      <c r="A579" t="s">
        <v>1138</v>
      </c>
      <c r="B579" t="s">
        <v>271</v>
      </c>
      <c r="C579" t="s">
        <v>409</v>
      </c>
      <c r="D579">
        <v>26616</v>
      </c>
      <c r="E579" t="s">
        <v>264</v>
      </c>
      <c r="F579">
        <v>7488</v>
      </c>
      <c r="H579">
        <v>332410</v>
      </c>
      <c r="I579">
        <v>254</v>
      </c>
      <c r="J579" t="s">
        <v>1139</v>
      </c>
      <c r="K579" t="s">
        <v>1140</v>
      </c>
      <c r="L579" t="str">
        <f>VLOOKUP(K579,'LOOKUP INTERTIES 2023-11-08'!$B$2:$G$206,6,FALSE)</f>
        <v>North Slope</v>
      </c>
      <c r="M579" t="s">
        <v>1332</v>
      </c>
      <c r="N579" t="s">
        <v>1203</v>
      </c>
      <c r="O579" s="10" t="s">
        <v>1204</v>
      </c>
      <c r="P579" s="10">
        <v>2021</v>
      </c>
      <c r="Q579" s="10" t="s">
        <v>1458</v>
      </c>
      <c r="R579" t="s">
        <v>1205</v>
      </c>
      <c r="S579">
        <v>0.9</v>
      </c>
      <c r="U579">
        <v>0.8</v>
      </c>
      <c r="V579">
        <v>0.9</v>
      </c>
      <c r="W579">
        <v>0.9</v>
      </c>
      <c r="X579">
        <v>0.4</v>
      </c>
      <c r="Y579" t="s">
        <v>1207</v>
      </c>
      <c r="Z579" t="s">
        <v>390</v>
      </c>
      <c r="AA579" t="s">
        <v>390</v>
      </c>
      <c r="AB579" t="s">
        <v>371</v>
      </c>
      <c r="AC579" t="s">
        <v>1206</v>
      </c>
      <c r="AD579">
        <v>10</v>
      </c>
      <c r="AE579">
        <v>2001</v>
      </c>
      <c r="AF579" t="s">
        <v>390</v>
      </c>
      <c r="AG579" t="s">
        <v>390</v>
      </c>
      <c r="AH579" t="s">
        <v>1207</v>
      </c>
      <c r="AI579" t="s">
        <v>353</v>
      </c>
      <c r="AJ579">
        <v>1</v>
      </c>
      <c r="AK579" t="s">
        <v>355</v>
      </c>
      <c r="AL579" t="s">
        <v>354</v>
      </c>
      <c r="AM579" t="s">
        <v>354</v>
      </c>
      <c r="AN579" t="s">
        <v>354</v>
      </c>
      <c r="AO579" t="s">
        <v>390</v>
      </c>
      <c r="AP579" t="s">
        <v>1218</v>
      </c>
      <c r="AQ579" t="s">
        <v>1207</v>
      </c>
      <c r="AR579" t="s">
        <v>1207</v>
      </c>
      <c r="AS579" t="s">
        <v>354</v>
      </c>
    </row>
    <row r="580" spans="1:48" hidden="1" x14ac:dyDescent="0.25">
      <c r="A580" t="s">
        <v>1138</v>
      </c>
      <c r="B580" t="s">
        <v>271</v>
      </c>
      <c r="C580" t="s">
        <v>409</v>
      </c>
      <c r="D580">
        <v>26616</v>
      </c>
      <c r="E580" t="s">
        <v>264</v>
      </c>
      <c r="F580">
        <v>7488</v>
      </c>
      <c r="H580">
        <v>332410</v>
      </c>
      <c r="I580">
        <v>254</v>
      </c>
      <c r="J580" t="s">
        <v>1139</v>
      </c>
      <c r="K580" t="s">
        <v>1140</v>
      </c>
      <c r="L580" t="str">
        <f>VLOOKUP(K580,'LOOKUP INTERTIES 2023-11-08'!$B$2:$G$206,6,FALSE)</f>
        <v>North Slope</v>
      </c>
      <c r="M580" t="s">
        <v>1342</v>
      </c>
      <c r="N580" t="s">
        <v>1203</v>
      </c>
      <c r="O580" s="10" t="s">
        <v>1204</v>
      </c>
      <c r="P580" s="10">
        <v>2021</v>
      </c>
      <c r="Q580" s="10" t="s">
        <v>1458</v>
      </c>
      <c r="R580" t="s">
        <v>1205</v>
      </c>
      <c r="S580">
        <v>0.9</v>
      </c>
      <c r="U580">
        <v>0.8</v>
      </c>
      <c r="V580">
        <v>0.9</v>
      </c>
      <c r="W580">
        <v>0.9</v>
      </c>
      <c r="X580">
        <v>0.4</v>
      </c>
      <c r="Y580" t="s">
        <v>1207</v>
      </c>
      <c r="Z580" t="s">
        <v>390</v>
      </c>
      <c r="AA580" t="s">
        <v>390</v>
      </c>
      <c r="AB580" t="s">
        <v>371</v>
      </c>
      <c r="AC580" t="s">
        <v>1206</v>
      </c>
      <c r="AD580">
        <v>10</v>
      </c>
      <c r="AE580">
        <v>2001</v>
      </c>
      <c r="AF580" t="s">
        <v>390</v>
      </c>
      <c r="AG580" t="s">
        <v>390</v>
      </c>
      <c r="AH580" t="s">
        <v>1207</v>
      </c>
      <c r="AI580" t="s">
        <v>353</v>
      </c>
      <c r="AJ580">
        <v>1</v>
      </c>
      <c r="AK580" t="s">
        <v>355</v>
      </c>
      <c r="AL580" t="s">
        <v>354</v>
      </c>
      <c r="AM580" t="s">
        <v>354</v>
      </c>
      <c r="AN580" t="s">
        <v>354</v>
      </c>
      <c r="AO580" t="s">
        <v>390</v>
      </c>
      <c r="AP580" t="s">
        <v>1218</v>
      </c>
      <c r="AQ580" t="s">
        <v>1207</v>
      </c>
      <c r="AR580" t="s">
        <v>1207</v>
      </c>
      <c r="AS580" t="s">
        <v>354</v>
      </c>
    </row>
    <row r="581" spans="1:48" hidden="1" x14ac:dyDescent="0.25">
      <c r="A581" t="s">
        <v>1138</v>
      </c>
      <c r="B581" t="s">
        <v>271</v>
      </c>
      <c r="C581" t="s">
        <v>409</v>
      </c>
      <c r="D581">
        <v>26616</v>
      </c>
      <c r="E581" t="s">
        <v>264</v>
      </c>
      <c r="F581">
        <v>7488</v>
      </c>
      <c r="H581">
        <v>332410</v>
      </c>
      <c r="I581">
        <v>254</v>
      </c>
      <c r="J581" t="s">
        <v>1139</v>
      </c>
      <c r="K581" t="s">
        <v>1140</v>
      </c>
      <c r="L581" t="str">
        <f>VLOOKUP(K581,'LOOKUP INTERTIES 2023-11-08'!$B$2:$G$206,6,FALSE)</f>
        <v>North Slope</v>
      </c>
      <c r="M581" t="s">
        <v>1427</v>
      </c>
      <c r="N581" t="s">
        <v>1203</v>
      </c>
      <c r="O581" s="10" t="s">
        <v>1204</v>
      </c>
      <c r="P581" s="10">
        <v>2021</v>
      </c>
      <c r="Q581" s="10" t="s">
        <v>1458</v>
      </c>
      <c r="R581" t="s">
        <v>1205</v>
      </c>
      <c r="S581">
        <v>0.3</v>
      </c>
      <c r="U581" t="s">
        <v>390</v>
      </c>
      <c r="V581">
        <v>0.3</v>
      </c>
      <c r="W581">
        <v>0.3</v>
      </c>
      <c r="X581">
        <v>0.1</v>
      </c>
      <c r="Y581" t="s">
        <v>1207</v>
      </c>
      <c r="Z581" t="s">
        <v>390</v>
      </c>
      <c r="AA581" t="s">
        <v>390</v>
      </c>
      <c r="AB581" t="s">
        <v>1411</v>
      </c>
      <c r="AC581" t="s">
        <v>1206</v>
      </c>
      <c r="AD581">
        <v>88</v>
      </c>
      <c r="AE581">
        <v>1988</v>
      </c>
      <c r="AF581">
        <v>1</v>
      </c>
      <c r="AG581">
        <v>2003</v>
      </c>
      <c r="AH581" t="s">
        <v>1207</v>
      </c>
      <c r="AI581" t="s">
        <v>353</v>
      </c>
      <c r="AJ581">
        <v>1</v>
      </c>
      <c r="AK581" t="s">
        <v>355</v>
      </c>
      <c r="AL581" t="s">
        <v>354</v>
      </c>
      <c r="AM581" t="s">
        <v>354</v>
      </c>
      <c r="AN581" t="s">
        <v>354</v>
      </c>
      <c r="AO581" t="s">
        <v>390</v>
      </c>
      <c r="AP581" t="s">
        <v>1218</v>
      </c>
      <c r="AQ581" t="s">
        <v>1207</v>
      </c>
      <c r="AR581" t="s">
        <v>354</v>
      </c>
      <c r="AS581" t="s">
        <v>354</v>
      </c>
    </row>
    <row r="582" spans="1:48" hidden="1" x14ac:dyDescent="0.25">
      <c r="A582" t="s">
        <v>910</v>
      </c>
      <c r="B582" t="s">
        <v>273</v>
      </c>
      <c r="C582" t="s">
        <v>911</v>
      </c>
      <c r="E582" t="s">
        <v>272</v>
      </c>
      <c r="H582">
        <v>332420</v>
      </c>
      <c r="I582">
        <v>408</v>
      </c>
      <c r="J582" t="s">
        <v>912</v>
      </c>
      <c r="K582" t="s">
        <v>913</v>
      </c>
      <c r="L582" t="str">
        <f>VLOOKUP(K582,'LOOKUP INTERTIES 2023-11-08'!$B$2:$G$206,6,FALSE)</f>
        <v>Lower Yukon-Kuskokwim</v>
      </c>
      <c r="M582">
        <v>1</v>
      </c>
      <c r="N582" t="s">
        <v>352</v>
      </c>
      <c r="O582" s="10" t="s">
        <v>1204</v>
      </c>
      <c r="P582" s="10">
        <v>2021</v>
      </c>
      <c r="Q582" s="10" t="s">
        <v>1461</v>
      </c>
      <c r="S582">
        <v>0.21</v>
      </c>
      <c r="AB582" t="s">
        <v>364</v>
      </c>
      <c r="AI582" t="s">
        <v>353</v>
      </c>
      <c r="AK582" t="s">
        <v>355</v>
      </c>
      <c r="AU582" t="s">
        <v>1480</v>
      </c>
      <c r="AV582" t="s">
        <v>1652</v>
      </c>
    </row>
    <row r="583" spans="1:48" hidden="1" x14ac:dyDescent="0.25">
      <c r="A583" t="s">
        <v>910</v>
      </c>
      <c r="B583" t="s">
        <v>273</v>
      </c>
      <c r="C583" t="s">
        <v>911</v>
      </c>
      <c r="E583" t="s">
        <v>272</v>
      </c>
      <c r="H583">
        <v>332420</v>
      </c>
      <c r="I583">
        <v>408</v>
      </c>
      <c r="J583" t="s">
        <v>912</v>
      </c>
      <c r="K583" t="s">
        <v>913</v>
      </c>
      <c r="L583" t="str">
        <f>VLOOKUP(K583,'LOOKUP INTERTIES 2023-11-08'!$B$2:$G$206,6,FALSE)</f>
        <v>Lower Yukon-Kuskokwim</v>
      </c>
      <c r="M583">
        <v>2</v>
      </c>
      <c r="N583" t="s">
        <v>352</v>
      </c>
      <c r="O583" s="10" t="s">
        <v>1204</v>
      </c>
      <c r="P583" s="10">
        <v>2021</v>
      </c>
      <c r="Q583" s="10" t="s">
        <v>1461</v>
      </c>
      <c r="S583">
        <v>0.21</v>
      </c>
      <c r="AB583" t="s">
        <v>364</v>
      </c>
      <c r="AI583" t="s">
        <v>353</v>
      </c>
      <c r="AK583" t="s">
        <v>355</v>
      </c>
      <c r="AU583" t="s">
        <v>1480</v>
      </c>
      <c r="AV583" t="s">
        <v>1652</v>
      </c>
    </row>
    <row r="584" spans="1:48" hidden="1" x14ac:dyDescent="0.25">
      <c r="A584" t="s">
        <v>910</v>
      </c>
      <c r="B584" t="s">
        <v>273</v>
      </c>
      <c r="C584" t="s">
        <v>911</v>
      </c>
      <c r="E584" t="s">
        <v>272</v>
      </c>
      <c r="H584">
        <v>332420</v>
      </c>
      <c r="I584">
        <v>408</v>
      </c>
      <c r="J584" t="s">
        <v>912</v>
      </c>
      <c r="K584" t="s">
        <v>913</v>
      </c>
      <c r="L584" t="str">
        <f>VLOOKUP(K584,'LOOKUP INTERTIES 2023-11-08'!$B$2:$G$206,6,FALSE)</f>
        <v>Lower Yukon-Kuskokwim</v>
      </c>
      <c r="M584">
        <v>3</v>
      </c>
      <c r="N584" t="s">
        <v>352</v>
      </c>
      <c r="O584" s="10" t="s">
        <v>1204</v>
      </c>
      <c r="P584" s="10">
        <v>2021</v>
      </c>
      <c r="Q584" s="10" t="s">
        <v>1461</v>
      </c>
      <c r="S584">
        <v>0.21</v>
      </c>
      <c r="AB584" t="s">
        <v>371</v>
      </c>
      <c r="AI584" t="s">
        <v>353</v>
      </c>
      <c r="AK584" t="s">
        <v>355</v>
      </c>
      <c r="AU584" t="s">
        <v>1480</v>
      </c>
      <c r="AV584" t="s">
        <v>1470</v>
      </c>
    </row>
    <row r="585" spans="1:48" hidden="1" x14ac:dyDescent="0.25">
      <c r="A585" t="s">
        <v>910</v>
      </c>
      <c r="B585" t="s">
        <v>273</v>
      </c>
      <c r="C585" t="s">
        <v>911</v>
      </c>
      <c r="E585" t="s">
        <v>272</v>
      </c>
      <c r="H585">
        <v>332420</v>
      </c>
      <c r="I585">
        <v>408</v>
      </c>
      <c r="J585" t="s">
        <v>912</v>
      </c>
      <c r="K585" t="s">
        <v>913</v>
      </c>
      <c r="L585" t="str">
        <f>VLOOKUP(K585,'LOOKUP INTERTIES 2023-11-08'!$B$2:$G$206,6,FALSE)</f>
        <v>Lower Yukon-Kuskokwim</v>
      </c>
      <c r="M585">
        <v>4</v>
      </c>
      <c r="N585" t="s">
        <v>352</v>
      </c>
      <c r="O585" s="10" t="s">
        <v>1204</v>
      </c>
      <c r="P585" s="10">
        <v>2021</v>
      </c>
      <c r="Q585" s="10" t="s">
        <v>1461</v>
      </c>
      <c r="S585">
        <v>0.21</v>
      </c>
      <c r="AB585" t="s">
        <v>371</v>
      </c>
      <c r="AI585" t="s">
        <v>353</v>
      </c>
      <c r="AK585" t="s">
        <v>355</v>
      </c>
      <c r="AU585" t="s">
        <v>1462</v>
      </c>
      <c r="AV585" t="s">
        <v>1653</v>
      </c>
    </row>
    <row r="586" spans="1:48" hidden="1" x14ac:dyDescent="0.25">
      <c r="A586" t="s">
        <v>910</v>
      </c>
      <c r="B586" t="s">
        <v>273</v>
      </c>
      <c r="C586" t="s">
        <v>911</v>
      </c>
      <c r="E586" t="s">
        <v>272</v>
      </c>
      <c r="H586">
        <v>332420</v>
      </c>
      <c r="I586">
        <v>408</v>
      </c>
      <c r="J586" t="s">
        <v>912</v>
      </c>
      <c r="K586" t="s">
        <v>913</v>
      </c>
      <c r="L586" t="str">
        <f>VLOOKUP(K586,'LOOKUP INTERTIES 2023-11-08'!$B$2:$G$206,6,FALSE)</f>
        <v>Lower Yukon-Kuskokwim</v>
      </c>
      <c r="M586">
        <v>1</v>
      </c>
      <c r="N586" t="s">
        <v>352</v>
      </c>
      <c r="O586" s="10" t="s">
        <v>1204</v>
      </c>
      <c r="P586" s="10">
        <v>2021</v>
      </c>
      <c r="Q586" s="10" t="s">
        <v>1461</v>
      </c>
      <c r="S586">
        <v>0.21</v>
      </c>
      <c r="AB586" t="s">
        <v>364</v>
      </c>
      <c r="AI586" t="s">
        <v>353</v>
      </c>
      <c r="AK586" t="s">
        <v>355</v>
      </c>
      <c r="AU586" t="s">
        <v>1480</v>
      </c>
      <c r="AV586" t="s">
        <v>1652</v>
      </c>
    </row>
    <row r="587" spans="1:48" hidden="1" x14ac:dyDescent="0.25">
      <c r="A587" t="s">
        <v>910</v>
      </c>
      <c r="B587" t="s">
        <v>273</v>
      </c>
      <c r="C587" t="s">
        <v>911</v>
      </c>
      <c r="E587" t="s">
        <v>272</v>
      </c>
      <c r="H587">
        <v>332420</v>
      </c>
      <c r="I587">
        <v>408</v>
      </c>
      <c r="J587" t="s">
        <v>912</v>
      </c>
      <c r="K587" t="s">
        <v>913</v>
      </c>
      <c r="L587" t="str">
        <f>VLOOKUP(K587,'LOOKUP INTERTIES 2023-11-08'!$B$2:$G$206,6,FALSE)</f>
        <v>Lower Yukon-Kuskokwim</v>
      </c>
      <c r="M587">
        <v>2</v>
      </c>
      <c r="N587" t="s">
        <v>352</v>
      </c>
      <c r="O587" s="10" t="s">
        <v>1204</v>
      </c>
      <c r="P587" s="10">
        <v>2021</v>
      </c>
      <c r="Q587" s="10" t="s">
        <v>1461</v>
      </c>
      <c r="S587">
        <v>0.21</v>
      </c>
      <c r="AB587" t="s">
        <v>364</v>
      </c>
      <c r="AI587" t="s">
        <v>353</v>
      </c>
      <c r="AK587" t="s">
        <v>355</v>
      </c>
      <c r="AU587" t="s">
        <v>1480</v>
      </c>
      <c r="AV587" t="s">
        <v>1652</v>
      </c>
    </row>
    <row r="588" spans="1:48" hidden="1" x14ac:dyDescent="0.25">
      <c r="A588" t="s">
        <v>910</v>
      </c>
      <c r="B588" t="s">
        <v>273</v>
      </c>
      <c r="C588" t="s">
        <v>911</v>
      </c>
      <c r="E588" t="s">
        <v>272</v>
      </c>
      <c r="H588">
        <v>332420</v>
      </c>
      <c r="I588">
        <v>408</v>
      </c>
      <c r="J588" t="s">
        <v>912</v>
      </c>
      <c r="K588" t="s">
        <v>913</v>
      </c>
      <c r="L588" t="str">
        <f>VLOOKUP(K588,'LOOKUP INTERTIES 2023-11-08'!$B$2:$G$206,6,FALSE)</f>
        <v>Lower Yukon-Kuskokwim</v>
      </c>
      <c r="M588">
        <v>3</v>
      </c>
      <c r="N588" t="s">
        <v>352</v>
      </c>
      <c r="O588" s="10" t="s">
        <v>1204</v>
      </c>
      <c r="P588" s="10">
        <v>2021</v>
      </c>
      <c r="Q588" s="10" t="s">
        <v>1461</v>
      </c>
      <c r="S588">
        <v>0.21</v>
      </c>
      <c r="AB588" t="s">
        <v>371</v>
      </c>
      <c r="AI588" t="s">
        <v>353</v>
      </c>
      <c r="AK588" t="s">
        <v>355</v>
      </c>
      <c r="AU588" t="s">
        <v>1480</v>
      </c>
      <c r="AV588" t="s">
        <v>1470</v>
      </c>
    </row>
    <row r="589" spans="1:48" hidden="1" x14ac:dyDescent="0.25">
      <c r="A589" t="s">
        <v>910</v>
      </c>
      <c r="B589" t="s">
        <v>273</v>
      </c>
      <c r="C589" t="s">
        <v>911</v>
      </c>
      <c r="E589" t="s">
        <v>272</v>
      </c>
      <c r="H589">
        <v>332420</v>
      </c>
      <c r="I589">
        <v>408</v>
      </c>
      <c r="J589" t="s">
        <v>912</v>
      </c>
      <c r="K589" t="s">
        <v>913</v>
      </c>
      <c r="L589" t="str">
        <f>VLOOKUP(K589,'LOOKUP INTERTIES 2023-11-08'!$B$2:$G$206,6,FALSE)</f>
        <v>Lower Yukon-Kuskokwim</v>
      </c>
      <c r="M589">
        <v>4</v>
      </c>
      <c r="N589" t="s">
        <v>352</v>
      </c>
      <c r="O589" s="10" t="s">
        <v>1204</v>
      </c>
      <c r="P589" s="10">
        <v>2021</v>
      </c>
      <c r="Q589" s="10" t="s">
        <v>1461</v>
      </c>
      <c r="S589">
        <v>0.21</v>
      </c>
      <c r="AB589" t="s">
        <v>371</v>
      </c>
      <c r="AI589" t="s">
        <v>353</v>
      </c>
      <c r="AK589" t="s">
        <v>355</v>
      </c>
      <c r="AU589" t="s">
        <v>1462</v>
      </c>
      <c r="AV589" t="s">
        <v>1653</v>
      </c>
    </row>
    <row r="590" spans="1:48" hidden="1" x14ac:dyDescent="0.25">
      <c r="A590" t="s">
        <v>588</v>
      </c>
      <c r="B590" t="s">
        <v>275</v>
      </c>
      <c r="C590" t="s">
        <v>589</v>
      </c>
      <c r="D590">
        <v>13870</v>
      </c>
      <c r="E590" t="s">
        <v>274</v>
      </c>
      <c r="F590">
        <v>109</v>
      </c>
      <c r="H590">
        <v>332430</v>
      </c>
      <c r="I590">
        <v>45</v>
      </c>
      <c r="J590" t="s">
        <v>590</v>
      </c>
      <c r="K590" t="s">
        <v>591</v>
      </c>
      <c r="L590" t="str">
        <f>VLOOKUP(K590,'LOOKUP INTERTIES 2023-11-08'!$B$2:$G$206,6,FALSE)</f>
        <v>Bristol Bay</v>
      </c>
      <c r="M590" t="s">
        <v>1236</v>
      </c>
      <c r="N590" t="s">
        <v>1203</v>
      </c>
      <c r="O590" s="10" t="s">
        <v>1204</v>
      </c>
      <c r="P590" s="10">
        <v>2021</v>
      </c>
      <c r="Q590" s="10" t="s">
        <v>1458</v>
      </c>
      <c r="R590" t="s">
        <v>1205</v>
      </c>
      <c r="S590">
        <v>1.1000000000000001</v>
      </c>
      <c r="U590">
        <v>0.8</v>
      </c>
      <c r="V590">
        <v>1.1000000000000001</v>
      </c>
      <c r="W590">
        <v>1.1000000000000001</v>
      </c>
      <c r="X590">
        <v>0.5</v>
      </c>
      <c r="Y590" t="s">
        <v>1207</v>
      </c>
      <c r="Z590" t="s">
        <v>390</v>
      </c>
      <c r="AA590" t="s">
        <v>390</v>
      </c>
      <c r="AB590" t="s">
        <v>371</v>
      </c>
      <c r="AC590" t="s">
        <v>1206</v>
      </c>
      <c r="AD590">
        <v>5</v>
      </c>
      <c r="AE590">
        <v>1988</v>
      </c>
      <c r="AF590" t="s">
        <v>390</v>
      </c>
      <c r="AG590" t="s">
        <v>390</v>
      </c>
      <c r="AH590" t="s">
        <v>1207</v>
      </c>
      <c r="AI590" t="s">
        <v>353</v>
      </c>
      <c r="AJ590">
        <v>1</v>
      </c>
      <c r="AK590" t="s">
        <v>355</v>
      </c>
      <c r="AL590" t="s">
        <v>354</v>
      </c>
      <c r="AM590" t="s">
        <v>354</v>
      </c>
      <c r="AN590" t="s">
        <v>354</v>
      </c>
      <c r="AO590" t="s">
        <v>390</v>
      </c>
      <c r="AP590" t="s">
        <v>1209</v>
      </c>
      <c r="AQ590" t="s">
        <v>1207</v>
      </c>
      <c r="AR590" t="s">
        <v>1207</v>
      </c>
      <c r="AS590" t="s">
        <v>1207</v>
      </c>
    </row>
    <row r="591" spans="1:48" hidden="1" x14ac:dyDescent="0.25">
      <c r="A591" t="s">
        <v>588</v>
      </c>
      <c r="B591" t="s">
        <v>275</v>
      </c>
      <c r="C591" t="s">
        <v>589</v>
      </c>
      <c r="D591">
        <v>13870</v>
      </c>
      <c r="E591" t="s">
        <v>274</v>
      </c>
      <c r="F591">
        <v>109</v>
      </c>
      <c r="H591">
        <v>332430</v>
      </c>
      <c r="I591">
        <v>45</v>
      </c>
      <c r="J591" t="s">
        <v>590</v>
      </c>
      <c r="K591" t="s">
        <v>591</v>
      </c>
      <c r="L591" t="str">
        <f>VLOOKUP(K591,'LOOKUP INTERTIES 2023-11-08'!$B$2:$G$206,6,FALSE)</f>
        <v>Bristol Bay</v>
      </c>
      <c r="M591" t="s">
        <v>1237</v>
      </c>
      <c r="N591" t="s">
        <v>1203</v>
      </c>
      <c r="O591" s="10" t="s">
        <v>1204</v>
      </c>
      <c r="P591" s="10">
        <v>2021</v>
      </c>
      <c r="Q591" s="10" t="s">
        <v>1458</v>
      </c>
      <c r="R591" t="s">
        <v>1205</v>
      </c>
      <c r="S591">
        <v>1</v>
      </c>
      <c r="U591">
        <v>0.8</v>
      </c>
      <c r="V591">
        <v>1</v>
      </c>
      <c r="W591">
        <v>1</v>
      </c>
      <c r="X591">
        <v>0.5</v>
      </c>
      <c r="Y591" t="s">
        <v>1207</v>
      </c>
      <c r="Z591" t="s">
        <v>390</v>
      </c>
      <c r="AA591" t="s">
        <v>390</v>
      </c>
      <c r="AB591" t="s">
        <v>371</v>
      </c>
      <c r="AC591" t="s">
        <v>1206</v>
      </c>
      <c r="AD591">
        <v>11</v>
      </c>
      <c r="AE591">
        <v>2001</v>
      </c>
      <c r="AF591" t="s">
        <v>390</v>
      </c>
      <c r="AG591" t="s">
        <v>390</v>
      </c>
      <c r="AH591" t="s">
        <v>1207</v>
      </c>
      <c r="AI591" t="s">
        <v>353</v>
      </c>
      <c r="AJ591">
        <v>1</v>
      </c>
      <c r="AK591" t="s">
        <v>355</v>
      </c>
      <c r="AL591" t="s">
        <v>354</v>
      </c>
      <c r="AM591" t="s">
        <v>354</v>
      </c>
      <c r="AN591" t="s">
        <v>354</v>
      </c>
      <c r="AO591" t="s">
        <v>390</v>
      </c>
      <c r="AP591" t="s">
        <v>1209</v>
      </c>
      <c r="AQ591" t="s">
        <v>1207</v>
      </c>
      <c r="AR591" t="s">
        <v>1207</v>
      </c>
      <c r="AS591" t="s">
        <v>1207</v>
      </c>
    </row>
    <row r="592" spans="1:48" hidden="1" x14ac:dyDescent="0.25">
      <c r="A592" t="s">
        <v>588</v>
      </c>
      <c r="B592" t="s">
        <v>275</v>
      </c>
      <c r="C592" t="s">
        <v>589</v>
      </c>
      <c r="D592">
        <v>13870</v>
      </c>
      <c r="E592" t="s">
        <v>274</v>
      </c>
      <c r="F592">
        <v>109</v>
      </c>
      <c r="H592">
        <v>332430</v>
      </c>
      <c r="I592">
        <v>45</v>
      </c>
      <c r="J592" t="s">
        <v>590</v>
      </c>
      <c r="K592" t="s">
        <v>591</v>
      </c>
      <c r="L592" t="str">
        <f>VLOOKUP(K592,'LOOKUP INTERTIES 2023-11-08'!$B$2:$G$206,6,FALSE)</f>
        <v>Bristol Bay</v>
      </c>
      <c r="M592" t="s">
        <v>1238</v>
      </c>
      <c r="N592" t="s">
        <v>1203</v>
      </c>
      <c r="O592" s="10" t="s">
        <v>1204</v>
      </c>
      <c r="P592" s="10">
        <v>2021</v>
      </c>
      <c r="Q592" s="10" t="s">
        <v>1458</v>
      </c>
      <c r="R592" t="s">
        <v>1205</v>
      </c>
      <c r="S592">
        <v>1</v>
      </c>
      <c r="U592">
        <v>0.8</v>
      </c>
      <c r="V592">
        <v>1</v>
      </c>
      <c r="W592">
        <v>1</v>
      </c>
      <c r="X592">
        <v>0.5</v>
      </c>
      <c r="Y592" t="s">
        <v>1207</v>
      </c>
      <c r="Z592" t="s">
        <v>390</v>
      </c>
      <c r="AA592" t="s">
        <v>390</v>
      </c>
      <c r="AB592" t="s">
        <v>371</v>
      </c>
      <c r="AC592" t="s">
        <v>1206</v>
      </c>
      <c r="AD592">
        <v>3</v>
      </c>
      <c r="AE592">
        <v>2006</v>
      </c>
      <c r="AF592" t="s">
        <v>390</v>
      </c>
      <c r="AG592" t="s">
        <v>390</v>
      </c>
      <c r="AH592" t="s">
        <v>1207</v>
      </c>
      <c r="AI592" t="s">
        <v>353</v>
      </c>
      <c r="AJ592">
        <v>1</v>
      </c>
      <c r="AK592" t="s">
        <v>355</v>
      </c>
      <c r="AL592" t="s">
        <v>354</v>
      </c>
      <c r="AM592" t="s">
        <v>354</v>
      </c>
      <c r="AN592" t="s">
        <v>354</v>
      </c>
      <c r="AO592" t="s">
        <v>390</v>
      </c>
      <c r="AP592" t="s">
        <v>1209</v>
      </c>
      <c r="AQ592" t="s">
        <v>1207</v>
      </c>
      <c r="AR592" t="s">
        <v>1207</v>
      </c>
      <c r="AS592" t="s">
        <v>1207</v>
      </c>
    </row>
    <row r="593" spans="1:48" hidden="1" x14ac:dyDescent="0.25">
      <c r="A593" t="s">
        <v>588</v>
      </c>
      <c r="B593" t="s">
        <v>275</v>
      </c>
      <c r="C593" t="s">
        <v>589</v>
      </c>
      <c r="D593">
        <v>13870</v>
      </c>
      <c r="E593" t="s">
        <v>274</v>
      </c>
      <c r="F593">
        <v>109</v>
      </c>
      <c r="H593">
        <v>332430</v>
      </c>
      <c r="I593">
        <v>45</v>
      </c>
      <c r="J593" t="s">
        <v>590</v>
      </c>
      <c r="K593" t="s">
        <v>591</v>
      </c>
      <c r="L593" t="str">
        <f>VLOOKUP(K593,'LOOKUP INTERTIES 2023-11-08'!$B$2:$G$206,6,FALSE)</f>
        <v>Bristol Bay</v>
      </c>
      <c r="M593" t="s">
        <v>1263</v>
      </c>
      <c r="N593" t="s">
        <v>1203</v>
      </c>
      <c r="O593" s="10" t="s">
        <v>1204</v>
      </c>
      <c r="P593" s="10">
        <v>2021</v>
      </c>
      <c r="Q593" s="10" t="s">
        <v>1458</v>
      </c>
      <c r="R593" t="s">
        <v>1205</v>
      </c>
      <c r="S593">
        <v>1</v>
      </c>
      <c r="U593">
        <v>0.8</v>
      </c>
      <c r="V593">
        <v>1</v>
      </c>
      <c r="W593">
        <v>1</v>
      </c>
      <c r="X593">
        <v>0.5</v>
      </c>
      <c r="Y593" t="s">
        <v>1207</v>
      </c>
      <c r="Z593" t="s">
        <v>390</v>
      </c>
      <c r="AA593" t="s">
        <v>390</v>
      </c>
      <c r="AB593" t="s">
        <v>371</v>
      </c>
      <c r="AC593" t="s">
        <v>1206</v>
      </c>
      <c r="AD593">
        <v>4</v>
      </c>
      <c r="AE593">
        <v>2006</v>
      </c>
      <c r="AF593" t="s">
        <v>390</v>
      </c>
      <c r="AG593" t="s">
        <v>390</v>
      </c>
      <c r="AH593" t="s">
        <v>1207</v>
      </c>
      <c r="AI593" t="s">
        <v>353</v>
      </c>
      <c r="AJ593">
        <v>1</v>
      </c>
      <c r="AK593" t="s">
        <v>355</v>
      </c>
      <c r="AL593" t="s">
        <v>354</v>
      </c>
      <c r="AM593" t="s">
        <v>354</v>
      </c>
      <c r="AN593" t="s">
        <v>354</v>
      </c>
      <c r="AO593" t="s">
        <v>390</v>
      </c>
      <c r="AP593" t="s">
        <v>1209</v>
      </c>
      <c r="AQ593" t="s">
        <v>1207</v>
      </c>
      <c r="AR593" t="s">
        <v>1207</v>
      </c>
      <c r="AS593" t="s">
        <v>1207</v>
      </c>
    </row>
    <row r="594" spans="1:48" hidden="1" x14ac:dyDescent="0.25">
      <c r="A594" t="s">
        <v>588</v>
      </c>
      <c r="B594" t="s">
        <v>275</v>
      </c>
      <c r="C594" t="s">
        <v>589</v>
      </c>
      <c r="D594">
        <v>13870</v>
      </c>
      <c r="E594" t="s">
        <v>274</v>
      </c>
      <c r="F594">
        <v>109</v>
      </c>
      <c r="H594">
        <v>332430</v>
      </c>
      <c r="I594">
        <v>45</v>
      </c>
      <c r="J594" t="s">
        <v>590</v>
      </c>
      <c r="K594" t="s">
        <v>591</v>
      </c>
      <c r="L594" t="str">
        <f>VLOOKUP(K594,'LOOKUP INTERTIES 2023-11-08'!$B$2:$G$206,6,FALSE)</f>
        <v>Bristol Bay</v>
      </c>
      <c r="M594" t="s">
        <v>1252</v>
      </c>
      <c r="N594" t="s">
        <v>1203</v>
      </c>
      <c r="O594" s="10" t="s">
        <v>1204</v>
      </c>
      <c r="P594" s="10">
        <v>2021</v>
      </c>
      <c r="Q594" s="10" t="s">
        <v>1458</v>
      </c>
      <c r="R594" t="s">
        <v>1205</v>
      </c>
      <c r="S594">
        <v>1</v>
      </c>
      <c r="U594">
        <v>0.8</v>
      </c>
      <c r="V594">
        <v>1</v>
      </c>
      <c r="W594">
        <v>1</v>
      </c>
      <c r="X594">
        <v>0.5</v>
      </c>
      <c r="Y594" t="s">
        <v>1207</v>
      </c>
      <c r="Z594" t="s">
        <v>390</v>
      </c>
      <c r="AA594" t="s">
        <v>390</v>
      </c>
      <c r="AB594" t="s">
        <v>371</v>
      </c>
      <c r="AC594" t="s">
        <v>1206</v>
      </c>
      <c r="AD594">
        <v>3</v>
      </c>
      <c r="AE594">
        <v>2008</v>
      </c>
      <c r="AF594" t="s">
        <v>390</v>
      </c>
      <c r="AG594" t="s">
        <v>390</v>
      </c>
      <c r="AH594" t="s">
        <v>1207</v>
      </c>
      <c r="AI594" t="s">
        <v>353</v>
      </c>
      <c r="AJ594">
        <v>1</v>
      </c>
      <c r="AK594" t="s">
        <v>355</v>
      </c>
      <c r="AL594" t="s">
        <v>354</v>
      </c>
      <c r="AM594" t="s">
        <v>354</v>
      </c>
      <c r="AN594" t="s">
        <v>354</v>
      </c>
      <c r="AO594" t="s">
        <v>390</v>
      </c>
      <c r="AP594" t="s">
        <v>1209</v>
      </c>
      <c r="AQ594" t="s">
        <v>1207</v>
      </c>
      <c r="AR594" t="s">
        <v>1207</v>
      </c>
      <c r="AS594" t="s">
        <v>1207</v>
      </c>
    </row>
    <row r="595" spans="1:48" hidden="1" x14ac:dyDescent="0.25">
      <c r="A595" t="s">
        <v>588</v>
      </c>
      <c r="B595" t="s">
        <v>275</v>
      </c>
      <c r="C595" t="s">
        <v>589</v>
      </c>
      <c r="D595">
        <v>13870</v>
      </c>
      <c r="E595" t="s">
        <v>274</v>
      </c>
      <c r="F595">
        <v>109</v>
      </c>
      <c r="H595">
        <v>332430</v>
      </c>
      <c r="I595">
        <v>45</v>
      </c>
      <c r="J595" t="s">
        <v>590</v>
      </c>
      <c r="K595" t="s">
        <v>591</v>
      </c>
      <c r="L595" t="str">
        <f>VLOOKUP(K595,'LOOKUP INTERTIES 2023-11-08'!$B$2:$G$206,6,FALSE)</f>
        <v>Bristol Bay</v>
      </c>
      <c r="M595" t="s">
        <v>1253</v>
      </c>
      <c r="N595" t="s">
        <v>1203</v>
      </c>
      <c r="O595" s="10" t="s">
        <v>1204</v>
      </c>
      <c r="P595" s="10">
        <v>2021</v>
      </c>
      <c r="Q595" s="10" t="s">
        <v>1458</v>
      </c>
      <c r="R595" t="s">
        <v>1205</v>
      </c>
      <c r="S595">
        <v>1</v>
      </c>
      <c r="U595">
        <v>0.8</v>
      </c>
      <c r="V595">
        <v>1</v>
      </c>
      <c r="W595">
        <v>1</v>
      </c>
      <c r="X595">
        <v>0.5</v>
      </c>
      <c r="Y595" t="s">
        <v>1207</v>
      </c>
      <c r="Z595" t="s">
        <v>390</v>
      </c>
      <c r="AA595" t="s">
        <v>390</v>
      </c>
      <c r="AB595" t="s">
        <v>371</v>
      </c>
      <c r="AC595" t="s">
        <v>1206</v>
      </c>
      <c r="AD595">
        <v>5</v>
      </c>
      <c r="AE595">
        <v>2008</v>
      </c>
      <c r="AF595" t="s">
        <v>390</v>
      </c>
      <c r="AG595" t="s">
        <v>390</v>
      </c>
      <c r="AH595" t="s">
        <v>1207</v>
      </c>
      <c r="AI595" t="s">
        <v>353</v>
      </c>
      <c r="AJ595">
        <v>1</v>
      </c>
      <c r="AK595" t="s">
        <v>355</v>
      </c>
      <c r="AL595" t="s">
        <v>354</v>
      </c>
      <c r="AM595" t="s">
        <v>354</v>
      </c>
      <c r="AN595" t="s">
        <v>354</v>
      </c>
      <c r="AO595" t="s">
        <v>390</v>
      </c>
      <c r="AP595" t="s">
        <v>1209</v>
      </c>
      <c r="AQ595" t="s">
        <v>1207</v>
      </c>
      <c r="AR595" t="s">
        <v>1207</v>
      </c>
      <c r="AS595" t="s">
        <v>1207</v>
      </c>
    </row>
    <row r="596" spans="1:48" hidden="1" x14ac:dyDescent="0.25">
      <c r="A596" t="s">
        <v>588</v>
      </c>
      <c r="B596" t="s">
        <v>275</v>
      </c>
      <c r="C596" t="s">
        <v>589</v>
      </c>
      <c r="D596">
        <v>13870</v>
      </c>
      <c r="E596" t="s">
        <v>274</v>
      </c>
      <c r="F596">
        <v>109</v>
      </c>
      <c r="H596">
        <v>332430</v>
      </c>
      <c r="I596">
        <v>45</v>
      </c>
      <c r="J596" t="s">
        <v>590</v>
      </c>
      <c r="K596" t="s">
        <v>591</v>
      </c>
      <c r="L596" t="str">
        <f>VLOOKUP(K596,'LOOKUP INTERTIES 2023-11-08'!$B$2:$G$206,6,FALSE)</f>
        <v>Bristol Bay</v>
      </c>
      <c r="M596" t="s">
        <v>1255</v>
      </c>
      <c r="N596" t="s">
        <v>1203</v>
      </c>
      <c r="O596" s="10" t="s">
        <v>1204</v>
      </c>
      <c r="P596" s="10">
        <v>2021</v>
      </c>
      <c r="Q596" s="10" t="s">
        <v>1458</v>
      </c>
      <c r="R596" t="s">
        <v>1205</v>
      </c>
      <c r="S596">
        <v>0.5</v>
      </c>
      <c r="U596">
        <v>0.8</v>
      </c>
      <c r="V596">
        <v>0.5</v>
      </c>
      <c r="W596">
        <v>0.5</v>
      </c>
      <c r="X596">
        <v>0.1</v>
      </c>
      <c r="Y596" t="s">
        <v>1207</v>
      </c>
      <c r="Z596" t="s">
        <v>390</v>
      </c>
      <c r="AA596" t="s">
        <v>390</v>
      </c>
      <c r="AB596" t="s">
        <v>371</v>
      </c>
      <c r="AC596" t="s">
        <v>1206</v>
      </c>
      <c r="AD596">
        <v>12</v>
      </c>
      <c r="AE596">
        <v>2009</v>
      </c>
      <c r="AF596" t="s">
        <v>390</v>
      </c>
      <c r="AG596" t="s">
        <v>390</v>
      </c>
      <c r="AH596" t="s">
        <v>1207</v>
      </c>
      <c r="AI596" t="s">
        <v>353</v>
      </c>
      <c r="AJ596">
        <v>1</v>
      </c>
      <c r="AK596" t="s">
        <v>355</v>
      </c>
      <c r="AL596" t="s">
        <v>354</v>
      </c>
      <c r="AM596" t="s">
        <v>354</v>
      </c>
      <c r="AN596" t="s">
        <v>354</v>
      </c>
      <c r="AO596" t="s">
        <v>390</v>
      </c>
      <c r="AP596" t="s">
        <v>1209</v>
      </c>
      <c r="AQ596" t="s">
        <v>1207</v>
      </c>
      <c r="AR596" t="s">
        <v>1207</v>
      </c>
      <c r="AS596" t="s">
        <v>1207</v>
      </c>
    </row>
    <row r="597" spans="1:48" hidden="1" x14ac:dyDescent="0.25">
      <c r="A597" t="s">
        <v>588</v>
      </c>
      <c r="B597" t="s">
        <v>275</v>
      </c>
      <c r="C597" t="s">
        <v>589</v>
      </c>
      <c r="D597">
        <v>13870</v>
      </c>
      <c r="E597" t="s">
        <v>274</v>
      </c>
      <c r="F597">
        <v>109</v>
      </c>
      <c r="H597">
        <v>332430</v>
      </c>
      <c r="I597">
        <v>45</v>
      </c>
      <c r="J597" t="s">
        <v>590</v>
      </c>
      <c r="K597" t="s">
        <v>591</v>
      </c>
      <c r="L597" t="str">
        <f>VLOOKUP(K597,'LOOKUP INTERTIES 2023-11-08'!$B$2:$G$206,6,FALSE)</f>
        <v>Bristol Bay</v>
      </c>
      <c r="M597" t="s">
        <v>1265</v>
      </c>
      <c r="N597" t="s">
        <v>1203</v>
      </c>
      <c r="O597" s="10" t="s">
        <v>1204</v>
      </c>
      <c r="P597" s="10">
        <v>2021</v>
      </c>
      <c r="Q597" s="10" t="s">
        <v>1458</v>
      </c>
      <c r="R597" t="s">
        <v>1205</v>
      </c>
      <c r="S597">
        <v>2.2000000000000002</v>
      </c>
      <c r="U597">
        <v>0.8</v>
      </c>
      <c r="V597">
        <v>2.2000000000000002</v>
      </c>
      <c r="W597">
        <v>2.2000000000000002</v>
      </c>
      <c r="X597">
        <v>1</v>
      </c>
      <c r="Y597" t="s">
        <v>1207</v>
      </c>
      <c r="Z597" t="s">
        <v>390</v>
      </c>
      <c r="AA597" t="s">
        <v>390</v>
      </c>
      <c r="AB597" t="s">
        <v>371</v>
      </c>
      <c r="AC597" t="s">
        <v>1206</v>
      </c>
      <c r="AD597">
        <v>6</v>
      </c>
      <c r="AE597">
        <v>2019</v>
      </c>
      <c r="AF597" t="s">
        <v>390</v>
      </c>
      <c r="AG597" t="s">
        <v>390</v>
      </c>
      <c r="AH597" t="s">
        <v>1207</v>
      </c>
      <c r="AI597" t="s">
        <v>353</v>
      </c>
      <c r="AJ597">
        <v>1</v>
      </c>
      <c r="AK597" t="s">
        <v>355</v>
      </c>
      <c r="AL597" t="s">
        <v>354</v>
      </c>
      <c r="AM597" t="s">
        <v>354</v>
      </c>
      <c r="AN597" t="s">
        <v>354</v>
      </c>
      <c r="AO597" t="s">
        <v>390</v>
      </c>
      <c r="AP597" t="s">
        <v>1209</v>
      </c>
      <c r="AQ597" t="s">
        <v>1207</v>
      </c>
      <c r="AR597" t="s">
        <v>354</v>
      </c>
      <c r="AS597" t="s">
        <v>354</v>
      </c>
    </row>
    <row r="598" spans="1:48" hidden="1" x14ac:dyDescent="0.25">
      <c r="A598" t="s">
        <v>588</v>
      </c>
      <c r="B598" t="s">
        <v>275</v>
      </c>
      <c r="C598" t="s">
        <v>589</v>
      </c>
      <c r="D598">
        <v>13870</v>
      </c>
      <c r="E598" t="s">
        <v>274</v>
      </c>
      <c r="F598">
        <v>109</v>
      </c>
      <c r="H598">
        <v>332430</v>
      </c>
      <c r="I598">
        <v>45</v>
      </c>
      <c r="J598" t="s">
        <v>590</v>
      </c>
      <c r="K598" t="s">
        <v>591</v>
      </c>
      <c r="L598" t="str">
        <f>VLOOKUP(K598,'LOOKUP INTERTIES 2023-11-08'!$B$2:$G$206,6,FALSE)</f>
        <v>Bristol Bay</v>
      </c>
      <c r="M598" t="s">
        <v>1256</v>
      </c>
      <c r="N598" t="s">
        <v>1203</v>
      </c>
      <c r="O598" s="10" t="s">
        <v>1204</v>
      </c>
      <c r="P598" s="10">
        <v>2021</v>
      </c>
      <c r="Q598" s="10" t="s">
        <v>1458</v>
      </c>
      <c r="R598" t="s">
        <v>1205</v>
      </c>
      <c r="S598">
        <v>2.2000000000000002</v>
      </c>
      <c r="U598">
        <v>0.8</v>
      </c>
      <c r="V598">
        <v>2.2000000000000002</v>
      </c>
      <c r="W598">
        <v>2.2000000000000002</v>
      </c>
      <c r="X598">
        <v>1</v>
      </c>
      <c r="Y598" t="s">
        <v>1207</v>
      </c>
      <c r="Z598" t="s">
        <v>390</v>
      </c>
      <c r="AA598" t="s">
        <v>390</v>
      </c>
      <c r="AB598" t="s">
        <v>371</v>
      </c>
      <c r="AC598" t="s">
        <v>1206</v>
      </c>
      <c r="AD598">
        <v>6</v>
      </c>
      <c r="AE598">
        <v>2019</v>
      </c>
      <c r="AF598" t="s">
        <v>390</v>
      </c>
      <c r="AG598" t="s">
        <v>390</v>
      </c>
      <c r="AH598" t="s">
        <v>1207</v>
      </c>
      <c r="AI598" t="s">
        <v>353</v>
      </c>
      <c r="AJ598">
        <v>1</v>
      </c>
      <c r="AK598" t="s">
        <v>355</v>
      </c>
      <c r="AL598" t="s">
        <v>354</v>
      </c>
      <c r="AM598" t="s">
        <v>354</v>
      </c>
      <c r="AN598" t="s">
        <v>354</v>
      </c>
      <c r="AO598" t="s">
        <v>390</v>
      </c>
      <c r="AP598" t="s">
        <v>1209</v>
      </c>
      <c r="AQ598" t="s">
        <v>1207</v>
      </c>
      <c r="AR598" t="s">
        <v>354</v>
      </c>
      <c r="AS598" t="s">
        <v>354</v>
      </c>
    </row>
    <row r="599" spans="1:48" hidden="1" x14ac:dyDescent="0.25">
      <c r="A599" t="s">
        <v>588</v>
      </c>
      <c r="B599" t="s">
        <v>275</v>
      </c>
      <c r="C599" t="s">
        <v>589</v>
      </c>
      <c r="D599">
        <v>13870</v>
      </c>
      <c r="E599" t="s">
        <v>274</v>
      </c>
      <c r="F599">
        <v>109</v>
      </c>
      <c r="H599">
        <v>332430</v>
      </c>
      <c r="I599">
        <v>45</v>
      </c>
      <c r="J599" t="s">
        <v>590</v>
      </c>
      <c r="K599" t="s">
        <v>591</v>
      </c>
      <c r="L599" t="str">
        <f>VLOOKUP(K599,'LOOKUP INTERTIES 2023-11-08'!$B$2:$G$206,6,FALSE)</f>
        <v>Bristol Bay</v>
      </c>
      <c r="M599" t="s">
        <v>1211</v>
      </c>
      <c r="N599" t="s">
        <v>1203</v>
      </c>
      <c r="O599" s="10" t="s">
        <v>1204</v>
      </c>
      <c r="P599" s="10">
        <v>2021</v>
      </c>
      <c r="Q599" s="10" t="s">
        <v>1458</v>
      </c>
      <c r="R599" t="s">
        <v>1205</v>
      </c>
      <c r="S599">
        <v>0.3</v>
      </c>
      <c r="U599" t="s">
        <v>390</v>
      </c>
      <c r="V599">
        <v>0.3</v>
      </c>
      <c r="W599">
        <v>0.3</v>
      </c>
      <c r="X599" t="s">
        <v>390</v>
      </c>
      <c r="Y599" t="s">
        <v>1207</v>
      </c>
      <c r="Z599" t="s">
        <v>390</v>
      </c>
      <c r="AA599" t="s">
        <v>390</v>
      </c>
      <c r="AB599" t="s">
        <v>1411</v>
      </c>
      <c r="AC599" t="s">
        <v>1206</v>
      </c>
      <c r="AD599">
        <v>1</v>
      </c>
      <c r="AE599">
        <v>1961</v>
      </c>
      <c r="AF599">
        <v>2</v>
      </c>
      <c r="AG599">
        <v>2009</v>
      </c>
      <c r="AH599" t="s">
        <v>1207</v>
      </c>
      <c r="AI599" t="s">
        <v>353</v>
      </c>
      <c r="AJ599">
        <v>1</v>
      </c>
      <c r="AK599" t="s">
        <v>355</v>
      </c>
      <c r="AL599" t="s">
        <v>354</v>
      </c>
      <c r="AM599" t="s">
        <v>354</v>
      </c>
      <c r="AN599" t="s">
        <v>354</v>
      </c>
      <c r="AO599" t="s">
        <v>390</v>
      </c>
      <c r="AP599" t="s">
        <v>354</v>
      </c>
      <c r="AQ599" t="s">
        <v>354</v>
      </c>
      <c r="AR599" t="s">
        <v>354</v>
      </c>
      <c r="AS599" t="s">
        <v>354</v>
      </c>
    </row>
    <row r="600" spans="1:48" hidden="1" x14ac:dyDescent="0.25">
      <c r="A600" t="s">
        <v>588</v>
      </c>
      <c r="B600" t="s">
        <v>275</v>
      </c>
      <c r="C600" t="s">
        <v>589</v>
      </c>
      <c r="D600">
        <v>13870</v>
      </c>
      <c r="E600" t="s">
        <v>274</v>
      </c>
      <c r="F600">
        <v>109</v>
      </c>
      <c r="H600">
        <v>332430</v>
      </c>
      <c r="I600">
        <v>45</v>
      </c>
      <c r="J600" t="s">
        <v>590</v>
      </c>
      <c r="K600" t="s">
        <v>591</v>
      </c>
      <c r="L600" t="str">
        <f>VLOOKUP(K600,'LOOKUP INTERTIES 2023-11-08'!$B$2:$G$206,6,FALSE)</f>
        <v>Bristol Bay</v>
      </c>
      <c r="M600" t="s">
        <v>1232</v>
      </c>
      <c r="N600" t="s">
        <v>1203</v>
      </c>
      <c r="O600" s="10" t="s">
        <v>1204</v>
      </c>
      <c r="P600" s="10">
        <v>2021</v>
      </c>
      <c r="Q600" s="10" t="s">
        <v>1458</v>
      </c>
      <c r="R600" t="s">
        <v>1205</v>
      </c>
      <c r="S600">
        <v>0.5</v>
      </c>
      <c r="U600" t="s">
        <v>390</v>
      </c>
      <c r="V600">
        <v>0.5</v>
      </c>
      <c r="W600">
        <v>0.5</v>
      </c>
      <c r="X600" t="s">
        <v>390</v>
      </c>
      <c r="Y600" t="s">
        <v>1207</v>
      </c>
      <c r="Z600" t="s">
        <v>390</v>
      </c>
      <c r="AA600" t="s">
        <v>390</v>
      </c>
      <c r="AB600" t="s">
        <v>1411</v>
      </c>
      <c r="AC600" t="s">
        <v>1206</v>
      </c>
      <c r="AD600">
        <v>9</v>
      </c>
      <c r="AE600">
        <v>1967</v>
      </c>
      <c r="AF600">
        <v>5</v>
      </c>
      <c r="AG600">
        <v>2001</v>
      </c>
      <c r="AH600" t="s">
        <v>1207</v>
      </c>
      <c r="AI600" t="s">
        <v>353</v>
      </c>
      <c r="AJ600">
        <v>1</v>
      </c>
      <c r="AK600" t="s">
        <v>355</v>
      </c>
      <c r="AL600" t="s">
        <v>354</v>
      </c>
      <c r="AM600" t="s">
        <v>354</v>
      </c>
      <c r="AN600" t="s">
        <v>354</v>
      </c>
      <c r="AO600" t="s">
        <v>390</v>
      </c>
      <c r="AP600" t="s">
        <v>354</v>
      </c>
      <c r="AQ600" t="s">
        <v>354</v>
      </c>
      <c r="AR600" t="s">
        <v>1207</v>
      </c>
      <c r="AS600" t="s">
        <v>354</v>
      </c>
    </row>
    <row r="601" spans="1:48" hidden="1" x14ac:dyDescent="0.25">
      <c r="A601" t="s">
        <v>588</v>
      </c>
      <c r="B601" t="s">
        <v>275</v>
      </c>
      <c r="C601" t="s">
        <v>589</v>
      </c>
      <c r="D601">
        <v>13870</v>
      </c>
      <c r="E601" t="s">
        <v>274</v>
      </c>
      <c r="F601">
        <v>109</v>
      </c>
      <c r="H601">
        <v>332430</v>
      </c>
      <c r="I601">
        <v>45</v>
      </c>
      <c r="J601" t="s">
        <v>590</v>
      </c>
      <c r="K601" t="s">
        <v>591</v>
      </c>
      <c r="L601" t="str">
        <f>VLOOKUP(K601,'LOOKUP INTERTIES 2023-11-08'!$B$2:$G$206,6,FALSE)</f>
        <v>Bristol Bay</v>
      </c>
      <c r="M601" t="s">
        <v>1212</v>
      </c>
      <c r="N601" t="s">
        <v>1203</v>
      </c>
      <c r="O601" s="10" t="s">
        <v>1204</v>
      </c>
      <c r="P601" s="10">
        <v>2021</v>
      </c>
      <c r="Q601" s="10" t="s">
        <v>1458</v>
      </c>
      <c r="R601" t="s">
        <v>1205</v>
      </c>
      <c r="S601">
        <v>0.7</v>
      </c>
      <c r="U601" t="s">
        <v>390</v>
      </c>
      <c r="V601">
        <v>0.7</v>
      </c>
      <c r="W601">
        <v>0.7</v>
      </c>
      <c r="X601" t="s">
        <v>390</v>
      </c>
      <c r="Y601" t="s">
        <v>1207</v>
      </c>
      <c r="Z601" t="s">
        <v>390</v>
      </c>
      <c r="AA601" t="s">
        <v>390</v>
      </c>
      <c r="AB601" t="s">
        <v>1411</v>
      </c>
      <c r="AC601" t="s">
        <v>1206</v>
      </c>
      <c r="AD601">
        <v>12</v>
      </c>
      <c r="AE601">
        <v>1973</v>
      </c>
      <c r="AF601">
        <v>3</v>
      </c>
      <c r="AG601">
        <v>2007</v>
      </c>
      <c r="AH601" t="s">
        <v>1207</v>
      </c>
      <c r="AI601" t="s">
        <v>353</v>
      </c>
      <c r="AJ601">
        <v>1</v>
      </c>
      <c r="AK601" t="s">
        <v>355</v>
      </c>
      <c r="AL601" t="s">
        <v>354</v>
      </c>
      <c r="AM601" t="s">
        <v>354</v>
      </c>
      <c r="AN601" t="s">
        <v>354</v>
      </c>
      <c r="AO601" t="s">
        <v>390</v>
      </c>
      <c r="AP601" t="s">
        <v>354</v>
      </c>
      <c r="AQ601" t="s">
        <v>354</v>
      </c>
      <c r="AR601" t="s">
        <v>1207</v>
      </c>
      <c r="AS601" t="s">
        <v>354</v>
      </c>
    </row>
    <row r="602" spans="1:48" hidden="1" x14ac:dyDescent="0.25">
      <c r="A602" t="s">
        <v>588</v>
      </c>
      <c r="B602" t="s">
        <v>275</v>
      </c>
      <c r="C602" t="s">
        <v>589</v>
      </c>
      <c r="D602">
        <v>13870</v>
      </c>
      <c r="E602" t="s">
        <v>274</v>
      </c>
      <c r="F602">
        <v>109</v>
      </c>
      <c r="H602">
        <v>332430</v>
      </c>
      <c r="I602">
        <v>45</v>
      </c>
      <c r="J602" t="s">
        <v>590</v>
      </c>
      <c r="K602" t="s">
        <v>591</v>
      </c>
      <c r="L602" t="str">
        <f>VLOOKUP(K602,'LOOKUP INTERTIES 2023-11-08'!$B$2:$G$206,6,FALSE)</f>
        <v>Bristol Bay</v>
      </c>
      <c r="M602" t="s">
        <v>1217</v>
      </c>
      <c r="N602" t="s">
        <v>1203</v>
      </c>
      <c r="O602" s="10" t="s">
        <v>1204</v>
      </c>
      <c r="P602" s="10">
        <v>2021</v>
      </c>
      <c r="Q602" s="10" t="s">
        <v>1458</v>
      </c>
      <c r="R602" t="s">
        <v>1205</v>
      </c>
      <c r="S602">
        <v>1</v>
      </c>
      <c r="U602" t="s">
        <v>390</v>
      </c>
      <c r="V602">
        <v>1</v>
      </c>
      <c r="W602">
        <v>1</v>
      </c>
      <c r="X602" t="s">
        <v>390</v>
      </c>
      <c r="Y602" t="s">
        <v>1207</v>
      </c>
      <c r="Z602" t="s">
        <v>390</v>
      </c>
      <c r="AA602" t="s">
        <v>390</v>
      </c>
      <c r="AB602" t="s">
        <v>1411</v>
      </c>
      <c r="AC602" t="s">
        <v>1206</v>
      </c>
      <c r="AD602">
        <v>12</v>
      </c>
      <c r="AE602">
        <v>1976</v>
      </c>
      <c r="AF602">
        <v>10</v>
      </c>
      <c r="AG602">
        <v>2007</v>
      </c>
      <c r="AH602" t="s">
        <v>1207</v>
      </c>
      <c r="AI602" t="s">
        <v>353</v>
      </c>
      <c r="AJ602">
        <v>1</v>
      </c>
      <c r="AK602" t="s">
        <v>355</v>
      </c>
      <c r="AL602" t="s">
        <v>354</v>
      </c>
      <c r="AM602" t="s">
        <v>354</v>
      </c>
      <c r="AN602" t="s">
        <v>354</v>
      </c>
      <c r="AO602" t="s">
        <v>390</v>
      </c>
      <c r="AP602" t="s">
        <v>354</v>
      </c>
      <c r="AQ602" t="s">
        <v>1207</v>
      </c>
      <c r="AR602" t="s">
        <v>1207</v>
      </c>
      <c r="AS602" t="s">
        <v>1207</v>
      </c>
    </row>
    <row r="603" spans="1:48" hidden="1" x14ac:dyDescent="0.25">
      <c r="A603" t="s">
        <v>588</v>
      </c>
      <c r="B603" t="s">
        <v>275</v>
      </c>
      <c r="C603" t="s">
        <v>589</v>
      </c>
      <c r="D603">
        <v>13870</v>
      </c>
      <c r="E603" t="s">
        <v>274</v>
      </c>
      <c r="F603">
        <v>109</v>
      </c>
      <c r="H603">
        <v>332430</v>
      </c>
      <c r="I603">
        <v>45</v>
      </c>
      <c r="J603" t="s">
        <v>590</v>
      </c>
      <c r="K603" t="s">
        <v>591</v>
      </c>
      <c r="L603" t="str">
        <f>VLOOKUP(K603,'LOOKUP INTERTIES 2023-11-08'!$B$2:$G$206,6,FALSE)</f>
        <v>Bristol Bay</v>
      </c>
      <c r="M603" t="s">
        <v>1269</v>
      </c>
      <c r="N603" t="s">
        <v>1203</v>
      </c>
      <c r="O603" s="10" t="s">
        <v>1204</v>
      </c>
      <c r="P603" s="10">
        <v>2021</v>
      </c>
      <c r="Q603" s="10" t="s">
        <v>1458</v>
      </c>
      <c r="R603" t="s">
        <v>1205</v>
      </c>
      <c r="S603">
        <v>0.8</v>
      </c>
      <c r="U603" t="s">
        <v>390</v>
      </c>
      <c r="V603">
        <v>0.8</v>
      </c>
      <c r="W603">
        <v>0.8</v>
      </c>
      <c r="X603" t="s">
        <v>390</v>
      </c>
      <c r="Y603" t="s">
        <v>1207</v>
      </c>
      <c r="Z603" t="s">
        <v>390</v>
      </c>
      <c r="AA603" t="s">
        <v>390</v>
      </c>
      <c r="AB603" t="s">
        <v>1411</v>
      </c>
      <c r="AC603" t="s">
        <v>1206</v>
      </c>
      <c r="AD603">
        <v>3</v>
      </c>
      <c r="AE603">
        <v>1985</v>
      </c>
      <c r="AF603">
        <v>4</v>
      </c>
      <c r="AG603">
        <v>2006</v>
      </c>
      <c r="AH603" t="s">
        <v>1207</v>
      </c>
      <c r="AI603" t="s">
        <v>353</v>
      </c>
      <c r="AJ603">
        <v>1</v>
      </c>
      <c r="AK603" t="s">
        <v>355</v>
      </c>
      <c r="AL603" t="s">
        <v>354</v>
      </c>
      <c r="AM603" t="s">
        <v>354</v>
      </c>
      <c r="AN603" t="s">
        <v>354</v>
      </c>
      <c r="AO603" t="s">
        <v>390</v>
      </c>
      <c r="AP603" t="s">
        <v>354</v>
      </c>
      <c r="AQ603" t="s">
        <v>1207</v>
      </c>
      <c r="AR603" t="s">
        <v>1207</v>
      </c>
      <c r="AS603" t="s">
        <v>1207</v>
      </c>
    </row>
    <row r="604" spans="1:48" hidden="1" x14ac:dyDescent="0.25">
      <c r="A604" t="s">
        <v>588</v>
      </c>
      <c r="B604" t="s">
        <v>275</v>
      </c>
      <c r="C604" t="s">
        <v>589</v>
      </c>
      <c r="D604">
        <v>13870</v>
      </c>
      <c r="E604" t="s">
        <v>274</v>
      </c>
      <c r="F604">
        <v>109</v>
      </c>
      <c r="H604">
        <v>332430</v>
      </c>
      <c r="I604">
        <v>45</v>
      </c>
      <c r="J604" t="s">
        <v>590</v>
      </c>
      <c r="K604" t="s">
        <v>591</v>
      </c>
      <c r="L604" t="str">
        <f>VLOOKUP(K604,'LOOKUP INTERTIES 2023-11-08'!$B$2:$G$206,6,FALSE)</f>
        <v>Bristol Bay</v>
      </c>
      <c r="M604" t="s">
        <v>1230</v>
      </c>
      <c r="N604" t="s">
        <v>1203</v>
      </c>
      <c r="O604" s="10" t="s">
        <v>1204</v>
      </c>
      <c r="P604" s="10">
        <v>2021</v>
      </c>
      <c r="Q604" s="10" t="s">
        <v>1458</v>
      </c>
      <c r="R604" t="s">
        <v>1205</v>
      </c>
      <c r="S604">
        <v>0.8</v>
      </c>
      <c r="U604" t="s">
        <v>390</v>
      </c>
      <c r="V604">
        <v>0.8</v>
      </c>
      <c r="W604">
        <v>0.8</v>
      </c>
      <c r="X604" t="s">
        <v>390</v>
      </c>
      <c r="Y604" t="s">
        <v>1207</v>
      </c>
      <c r="Z604" t="s">
        <v>390</v>
      </c>
      <c r="AA604" t="s">
        <v>390</v>
      </c>
      <c r="AB604" t="s">
        <v>1411</v>
      </c>
      <c r="AC604" t="s">
        <v>1206</v>
      </c>
      <c r="AD604">
        <v>3</v>
      </c>
      <c r="AE604">
        <v>1985</v>
      </c>
      <c r="AF604">
        <v>3</v>
      </c>
      <c r="AG604">
        <v>2006</v>
      </c>
      <c r="AH604" t="s">
        <v>1207</v>
      </c>
      <c r="AI604" t="s">
        <v>353</v>
      </c>
      <c r="AJ604">
        <v>1</v>
      </c>
      <c r="AK604" t="s">
        <v>355</v>
      </c>
      <c r="AL604" t="s">
        <v>354</v>
      </c>
      <c r="AM604" t="s">
        <v>354</v>
      </c>
      <c r="AN604" t="s">
        <v>354</v>
      </c>
      <c r="AO604" t="s">
        <v>390</v>
      </c>
      <c r="AP604" t="s">
        <v>354</v>
      </c>
      <c r="AQ604" t="s">
        <v>1207</v>
      </c>
      <c r="AR604" t="s">
        <v>1207</v>
      </c>
      <c r="AS604" t="s">
        <v>1207</v>
      </c>
    </row>
    <row r="605" spans="1:48" hidden="1" x14ac:dyDescent="0.25">
      <c r="A605" t="s">
        <v>922</v>
      </c>
      <c r="B605" t="s">
        <v>277</v>
      </c>
      <c r="C605" t="s">
        <v>923</v>
      </c>
      <c r="E605" t="s">
        <v>276</v>
      </c>
      <c r="G605" t="s">
        <v>1619</v>
      </c>
      <c r="H605">
        <v>332440</v>
      </c>
      <c r="I605">
        <v>357</v>
      </c>
      <c r="J605" t="s">
        <v>924</v>
      </c>
      <c r="K605" t="s">
        <v>925</v>
      </c>
      <c r="L605" t="str">
        <f>VLOOKUP(K605,'LOOKUP INTERTIES 2023-11-08'!$B$2:$G$206,6,FALSE)</f>
        <v>Kodiak</v>
      </c>
      <c r="N605" t="s">
        <v>1215</v>
      </c>
      <c r="O605" s="10" t="s">
        <v>1216</v>
      </c>
      <c r="Q605" s="10" t="s">
        <v>191</v>
      </c>
      <c r="S605">
        <v>0.125</v>
      </c>
      <c r="AB605" t="s">
        <v>371</v>
      </c>
      <c r="AE605">
        <v>1987</v>
      </c>
      <c r="AI605" t="s">
        <v>353</v>
      </c>
      <c r="AJ605">
        <v>1</v>
      </c>
      <c r="AK605" t="s">
        <v>385</v>
      </c>
      <c r="AO605">
        <v>0</v>
      </c>
    </row>
    <row r="606" spans="1:48" hidden="1" x14ac:dyDescent="0.25">
      <c r="A606" t="s">
        <v>922</v>
      </c>
      <c r="B606" t="s">
        <v>277</v>
      </c>
      <c r="C606" t="s">
        <v>923</v>
      </c>
      <c r="E606" t="s">
        <v>276</v>
      </c>
      <c r="H606">
        <v>332440</v>
      </c>
      <c r="I606">
        <v>357</v>
      </c>
      <c r="J606" t="s">
        <v>924</v>
      </c>
      <c r="K606" t="s">
        <v>925</v>
      </c>
      <c r="L606" t="str">
        <f>VLOOKUP(K606,'LOOKUP INTERTIES 2023-11-08'!$B$2:$G$206,6,FALSE)</f>
        <v>Kodiak</v>
      </c>
      <c r="M606">
        <v>1</v>
      </c>
      <c r="N606" t="s">
        <v>352</v>
      </c>
      <c r="O606" s="10" t="s">
        <v>1204</v>
      </c>
      <c r="P606" s="10">
        <v>2021</v>
      </c>
      <c r="Q606" s="10" t="s">
        <v>1461</v>
      </c>
      <c r="S606">
        <v>4.4999999999999998E-2</v>
      </c>
      <c r="AB606" t="s">
        <v>371</v>
      </c>
      <c r="AI606" t="s">
        <v>353</v>
      </c>
      <c r="AK606" t="s">
        <v>355</v>
      </c>
      <c r="AU606" t="s">
        <v>1480</v>
      </c>
      <c r="AV606" t="s">
        <v>1620</v>
      </c>
    </row>
    <row r="607" spans="1:48" hidden="1" x14ac:dyDescent="0.25">
      <c r="A607" t="s">
        <v>922</v>
      </c>
      <c r="B607" t="s">
        <v>277</v>
      </c>
      <c r="C607" t="s">
        <v>923</v>
      </c>
      <c r="E607" t="s">
        <v>276</v>
      </c>
      <c r="H607">
        <v>332440</v>
      </c>
      <c r="I607">
        <v>357</v>
      </c>
      <c r="J607" t="s">
        <v>924</v>
      </c>
      <c r="K607" t="s">
        <v>925</v>
      </c>
      <c r="L607" t="str">
        <f>VLOOKUP(K607,'LOOKUP INTERTIES 2023-11-08'!$B$2:$G$206,6,FALSE)</f>
        <v>Kodiak</v>
      </c>
      <c r="M607">
        <v>2</v>
      </c>
      <c r="N607" t="s">
        <v>352</v>
      </c>
      <c r="O607" s="10" t="s">
        <v>1204</v>
      </c>
      <c r="P607" s="10">
        <v>2021</v>
      </c>
      <c r="Q607" s="10" t="s">
        <v>1461</v>
      </c>
      <c r="S607">
        <v>0.10100000000000001</v>
      </c>
      <c r="AB607" t="s">
        <v>371</v>
      </c>
      <c r="AI607" t="s">
        <v>353</v>
      </c>
      <c r="AK607" t="s">
        <v>355</v>
      </c>
      <c r="AU607" t="s">
        <v>1480</v>
      </c>
      <c r="AV607" t="s">
        <v>1621</v>
      </c>
    </row>
    <row r="608" spans="1:48" hidden="1" x14ac:dyDescent="0.25">
      <c r="A608" t="s">
        <v>922</v>
      </c>
      <c r="B608" t="s">
        <v>277</v>
      </c>
      <c r="C608" t="s">
        <v>923</v>
      </c>
      <c r="E608" t="s">
        <v>276</v>
      </c>
      <c r="H608">
        <v>332440</v>
      </c>
      <c r="I608">
        <v>357</v>
      </c>
      <c r="J608" t="s">
        <v>924</v>
      </c>
      <c r="K608" t="s">
        <v>925</v>
      </c>
      <c r="L608" t="str">
        <f>VLOOKUP(K608,'LOOKUP INTERTIES 2023-11-08'!$B$2:$G$206,6,FALSE)</f>
        <v>Kodiak</v>
      </c>
      <c r="M608">
        <v>3</v>
      </c>
      <c r="N608" t="s">
        <v>352</v>
      </c>
      <c r="O608" s="10" t="s">
        <v>1204</v>
      </c>
      <c r="P608" s="10">
        <v>2021</v>
      </c>
      <c r="Q608" s="10" t="s">
        <v>1461</v>
      </c>
      <c r="S608">
        <v>0.19</v>
      </c>
      <c r="AB608" t="s">
        <v>371</v>
      </c>
      <c r="AI608" t="s">
        <v>353</v>
      </c>
      <c r="AK608" t="s">
        <v>355</v>
      </c>
      <c r="AU608" t="s">
        <v>1480</v>
      </c>
      <c r="AV608" t="s">
        <v>1622</v>
      </c>
    </row>
    <row r="609" spans="1:48" hidden="1" x14ac:dyDescent="0.25">
      <c r="A609" t="s">
        <v>926</v>
      </c>
      <c r="B609" t="s">
        <v>279</v>
      </c>
      <c r="C609" t="s">
        <v>927</v>
      </c>
      <c r="E609" t="s">
        <v>278</v>
      </c>
      <c r="H609">
        <v>332450</v>
      </c>
      <c r="I609">
        <v>662</v>
      </c>
      <c r="J609" t="s">
        <v>928</v>
      </c>
      <c r="K609" t="s">
        <v>929</v>
      </c>
      <c r="L609" t="str">
        <f>VLOOKUP(K609,'LOOKUP INTERTIES 2023-11-08'!$B$2:$G$206,6,FALSE)</f>
        <v>Bristol Bay</v>
      </c>
      <c r="M609">
        <v>1</v>
      </c>
      <c r="N609" t="s">
        <v>352</v>
      </c>
      <c r="O609" s="10" t="s">
        <v>1204</v>
      </c>
      <c r="P609" s="10">
        <v>2021</v>
      </c>
      <c r="Q609" s="10" t="s">
        <v>1461</v>
      </c>
      <c r="S609">
        <v>9.5000000000000001E-2</v>
      </c>
      <c r="AB609" t="s">
        <v>371</v>
      </c>
      <c r="AI609" t="s">
        <v>353</v>
      </c>
      <c r="AK609" t="s">
        <v>355</v>
      </c>
      <c r="AU609" t="s">
        <v>1462</v>
      </c>
      <c r="AV609" t="s">
        <v>1595</v>
      </c>
    </row>
    <row r="610" spans="1:48" hidden="1" x14ac:dyDescent="0.25">
      <c r="A610" t="s">
        <v>926</v>
      </c>
      <c r="B610" t="s">
        <v>279</v>
      </c>
      <c r="C610" t="s">
        <v>927</v>
      </c>
      <c r="E610" t="s">
        <v>278</v>
      </c>
      <c r="H610">
        <v>332450</v>
      </c>
      <c r="I610">
        <v>662</v>
      </c>
      <c r="J610" t="s">
        <v>928</v>
      </c>
      <c r="K610" t="s">
        <v>929</v>
      </c>
      <c r="L610" t="str">
        <f>VLOOKUP(K610,'LOOKUP INTERTIES 2023-11-08'!$B$2:$G$206,6,FALSE)</f>
        <v>Bristol Bay</v>
      </c>
      <c r="M610">
        <v>2</v>
      </c>
      <c r="N610" t="s">
        <v>352</v>
      </c>
      <c r="O610" s="10" t="s">
        <v>1204</v>
      </c>
      <c r="P610" s="10">
        <v>2021</v>
      </c>
      <c r="Q610" s="10" t="s">
        <v>1461</v>
      </c>
      <c r="S610">
        <v>6.2E-2</v>
      </c>
      <c r="AB610" t="s">
        <v>364</v>
      </c>
      <c r="AI610" t="s">
        <v>353</v>
      </c>
      <c r="AK610" t="s">
        <v>355</v>
      </c>
      <c r="AU610" t="s">
        <v>1462</v>
      </c>
      <c r="AV610" t="s">
        <v>1604</v>
      </c>
    </row>
    <row r="611" spans="1:48" hidden="1" x14ac:dyDescent="0.25">
      <c r="A611" t="s">
        <v>926</v>
      </c>
      <c r="B611" t="s">
        <v>279</v>
      </c>
      <c r="C611" t="s">
        <v>927</v>
      </c>
      <c r="E611" t="s">
        <v>278</v>
      </c>
      <c r="H611">
        <v>332450</v>
      </c>
      <c r="I611">
        <v>662</v>
      </c>
      <c r="J611" t="s">
        <v>928</v>
      </c>
      <c r="K611" t="s">
        <v>929</v>
      </c>
      <c r="L611" t="str">
        <f>VLOOKUP(K611,'LOOKUP INTERTIES 2023-11-08'!$B$2:$G$206,6,FALSE)</f>
        <v>Bristol Bay</v>
      </c>
      <c r="M611">
        <v>3</v>
      </c>
      <c r="N611" t="s">
        <v>352</v>
      </c>
      <c r="O611" s="10" t="s">
        <v>1204</v>
      </c>
      <c r="P611" s="10">
        <v>2021</v>
      </c>
      <c r="Q611" s="10" t="s">
        <v>1461</v>
      </c>
      <c r="S611">
        <v>6.2E-2</v>
      </c>
      <c r="AB611" t="s">
        <v>364</v>
      </c>
      <c r="AI611" t="s">
        <v>353</v>
      </c>
      <c r="AK611" t="s">
        <v>355</v>
      </c>
      <c r="AU611" t="s">
        <v>1462</v>
      </c>
      <c r="AV611" t="s">
        <v>1668</v>
      </c>
    </row>
    <row r="612" spans="1:48" hidden="1" x14ac:dyDescent="0.25">
      <c r="A612" t="s">
        <v>930</v>
      </c>
      <c r="B612" t="s">
        <v>281</v>
      </c>
      <c r="C612" t="s">
        <v>931</v>
      </c>
      <c r="D612">
        <v>29297</v>
      </c>
      <c r="E612" t="s">
        <v>280</v>
      </c>
      <c r="F612">
        <v>6702</v>
      </c>
      <c r="H612">
        <v>332460</v>
      </c>
      <c r="I612">
        <v>24</v>
      </c>
      <c r="J612" t="s">
        <v>932</v>
      </c>
      <c r="K612" t="s">
        <v>933</v>
      </c>
      <c r="L612" t="str">
        <f>VLOOKUP(K612,'LOOKUP INTERTIES 2023-11-08'!$B$2:$G$206,6,FALSE)</f>
        <v>Southeast</v>
      </c>
      <c r="M612" t="s">
        <v>1319</v>
      </c>
      <c r="N612" t="s">
        <v>1215</v>
      </c>
      <c r="O612" s="10" t="s">
        <v>1216</v>
      </c>
      <c r="P612" s="10">
        <v>2021</v>
      </c>
      <c r="Q612" s="10" t="s">
        <v>1458</v>
      </c>
      <c r="R612" t="s">
        <v>1246</v>
      </c>
      <c r="S612">
        <v>0.6</v>
      </c>
      <c r="U612">
        <v>0.8</v>
      </c>
      <c r="V612">
        <v>0.5</v>
      </c>
      <c r="W612">
        <v>0.5</v>
      </c>
      <c r="X612">
        <v>0.1</v>
      </c>
      <c r="Y612" t="s">
        <v>1207</v>
      </c>
      <c r="Z612" t="s">
        <v>390</v>
      </c>
      <c r="AA612" t="s">
        <v>390</v>
      </c>
      <c r="AB612" t="s">
        <v>371</v>
      </c>
      <c r="AC612" t="s">
        <v>1206</v>
      </c>
      <c r="AD612">
        <v>7</v>
      </c>
      <c r="AE612">
        <v>1984</v>
      </c>
      <c r="AF612" t="s">
        <v>390</v>
      </c>
      <c r="AG612" t="s">
        <v>390</v>
      </c>
      <c r="AH612" t="s">
        <v>1207</v>
      </c>
      <c r="AI612" t="s">
        <v>353</v>
      </c>
      <c r="AJ612">
        <v>1</v>
      </c>
      <c r="AK612" t="s">
        <v>385</v>
      </c>
      <c r="AL612" t="s">
        <v>354</v>
      </c>
      <c r="AM612" t="s">
        <v>354</v>
      </c>
      <c r="AN612" t="s">
        <v>354</v>
      </c>
      <c r="AO612" t="s">
        <v>390</v>
      </c>
      <c r="AP612" t="s">
        <v>1209</v>
      </c>
      <c r="AQ612" t="s">
        <v>1207</v>
      </c>
      <c r="AR612" t="s">
        <v>354</v>
      </c>
      <c r="AS612" t="s">
        <v>354</v>
      </c>
    </row>
    <row r="613" spans="1:48" hidden="1" x14ac:dyDescent="0.25">
      <c r="A613" t="s">
        <v>930</v>
      </c>
      <c r="B613" t="s">
        <v>281</v>
      </c>
      <c r="C613" t="s">
        <v>931</v>
      </c>
      <c r="D613">
        <v>29297</v>
      </c>
      <c r="E613" t="s">
        <v>280</v>
      </c>
      <c r="F613">
        <v>6702</v>
      </c>
      <c r="H613">
        <v>332460</v>
      </c>
      <c r="I613">
        <v>24</v>
      </c>
      <c r="J613" t="s">
        <v>932</v>
      </c>
      <c r="K613" t="s">
        <v>933</v>
      </c>
      <c r="L613" t="str">
        <f>VLOOKUP(K613,'LOOKUP INTERTIES 2023-11-08'!$B$2:$G$206,6,FALSE)</f>
        <v>Southeast</v>
      </c>
      <c r="M613" t="s">
        <v>1320</v>
      </c>
      <c r="N613" t="s">
        <v>1215</v>
      </c>
      <c r="O613" s="10" t="s">
        <v>1216</v>
      </c>
      <c r="P613" s="10">
        <v>2021</v>
      </c>
      <c r="Q613" s="10" t="s">
        <v>1458</v>
      </c>
      <c r="R613" t="s">
        <v>1246</v>
      </c>
      <c r="S613">
        <v>0.8</v>
      </c>
      <c r="U613">
        <v>0.8</v>
      </c>
      <c r="V613">
        <v>0.1</v>
      </c>
      <c r="W613">
        <v>0.1</v>
      </c>
      <c r="X613">
        <v>0.1</v>
      </c>
      <c r="Y613" t="s">
        <v>1207</v>
      </c>
      <c r="Z613" t="s">
        <v>390</v>
      </c>
      <c r="AA613" t="s">
        <v>390</v>
      </c>
      <c r="AB613" t="s">
        <v>371</v>
      </c>
      <c r="AC613" t="s">
        <v>1206</v>
      </c>
      <c r="AD613">
        <v>5</v>
      </c>
      <c r="AE613">
        <v>1984</v>
      </c>
      <c r="AF613" t="s">
        <v>390</v>
      </c>
      <c r="AG613" t="s">
        <v>390</v>
      </c>
      <c r="AH613" t="s">
        <v>1207</v>
      </c>
      <c r="AI613" t="s">
        <v>353</v>
      </c>
      <c r="AJ613">
        <v>1</v>
      </c>
      <c r="AK613" t="s">
        <v>385</v>
      </c>
      <c r="AL613" t="s">
        <v>354</v>
      </c>
      <c r="AM613" t="s">
        <v>354</v>
      </c>
      <c r="AN613" t="s">
        <v>354</v>
      </c>
      <c r="AO613" t="s">
        <v>390</v>
      </c>
      <c r="AP613" t="s">
        <v>1209</v>
      </c>
      <c r="AQ613" t="s">
        <v>1207</v>
      </c>
      <c r="AR613" t="s">
        <v>354</v>
      </c>
      <c r="AS613" t="s">
        <v>354</v>
      </c>
    </row>
    <row r="614" spans="1:48" hidden="1" x14ac:dyDescent="0.25">
      <c r="A614" t="s">
        <v>930</v>
      </c>
      <c r="B614" t="s">
        <v>281</v>
      </c>
      <c r="C614" t="s">
        <v>931</v>
      </c>
      <c r="D614">
        <v>29297</v>
      </c>
      <c r="E614" t="s">
        <v>280</v>
      </c>
      <c r="F614">
        <v>6702</v>
      </c>
      <c r="H614">
        <v>332460</v>
      </c>
      <c r="I614">
        <v>24</v>
      </c>
      <c r="J614" t="s">
        <v>932</v>
      </c>
      <c r="K614" t="s">
        <v>933</v>
      </c>
      <c r="L614" t="str">
        <f>VLOOKUP(K614,'LOOKUP INTERTIES 2023-11-08'!$B$2:$G$206,6,FALSE)</f>
        <v>Southeast</v>
      </c>
      <c r="M614" t="s">
        <v>1259</v>
      </c>
      <c r="N614" t="s">
        <v>1203</v>
      </c>
      <c r="O614" s="10" t="s">
        <v>1204</v>
      </c>
      <c r="P614" s="10">
        <v>2021</v>
      </c>
      <c r="Q614" s="10" t="s">
        <v>1458</v>
      </c>
      <c r="R614" t="s">
        <v>1246</v>
      </c>
      <c r="S614">
        <v>0.4</v>
      </c>
      <c r="U614">
        <v>0.9</v>
      </c>
      <c r="V614">
        <v>0.4</v>
      </c>
      <c r="W614">
        <v>0.4</v>
      </c>
      <c r="X614">
        <v>0.2</v>
      </c>
      <c r="Y614" t="s">
        <v>1207</v>
      </c>
      <c r="Z614" t="s">
        <v>390</v>
      </c>
      <c r="AA614" t="s">
        <v>390</v>
      </c>
      <c r="AB614" t="s">
        <v>371</v>
      </c>
      <c r="AC614" t="s">
        <v>1206</v>
      </c>
      <c r="AD614">
        <v>9</v>
      </c>
      <c r="AE614">
        <v>2008</v>
      </c>
      <c r="AF614" t="s">
        <v>390</v>
      </c>
      <c r="AG614" t="s">
        <v>390</v>
      </c>
      <c r="AH614" t="s">
        <v>1207</v>
      </c>
      <c r="AI614" t="s">
        <v>353</v>
      </c>
      <c r="AJ614">
        <v>1</v>
      </c>
      <c r="AK614" t="s">
        <v>355</v>
      </c>
      <c r="AL614" t="s">
        <v>354</v>
      </c>
      <c r="AM614" t="s">
        <v>354</v>
      </c>
      <c r="AN614" t="s">
        <v>354</v>
      </c>
      <c r="AO614" t="s">
        <v>390</v>
      </c>
      <c r="AP614" t="s">
        <v>1209</v>
      </c>
      <c r="AQ614" t="s">
        <v>1207</v>
      </c>
      <c r="AR614" t="s">
        <v>354</v>
      </c>
      <c r="AS614" t="s">
        <v>354</v>
      </c>
    </row>
    <row r="615" spans="1:48" hidden="1" x14ac:dyDescent="0.25">
      <c r="A615" t="s">
        <v>930</v>
      </c>
      <c r="B615" t="s">
        <v>281</v>
      </c>
      <c r="C615" t="s">
        <v>931</v>
      </c>
      <c r="D615">
        <v>29297</v>
      </c>
      <c r="E615" t="s">
        <v>280</v>
      </c>
      <c r="F615">
        <v>6702</v>
      </c>
      <c r="H615">
        <v>332460</v>
      </c>
      <c r="I615">
        <v>24</v>
      </c>
      <c r="J615" t="s">
        <v>932</v>
      </c>
      <c r="K615" t="s">
        <v>933</v>
      </c>
      <c r="L615" t="str">
        <f>VLOOKUP(K615,'LOOKUP INTERTIES 2023-11-08'!$B$2:$G$206,6,FALSE)</f>
        <v>Southeast</v>
      </c>
      <c r="M615" t="s">
        <v>1260</v>
      </c>
      <c r="N615" t="s">
        <v>1203</v>
      </c>
      <c r="O615" s="10" t="s">
        <v>1204</v>
      </c>
      <c r="P615" s="10">
        <v>2021</v>
      </c>
      <c r="Q615" s="10" t="s">
        <v>1458</v>
      </c>
      <c r="R615" t="s">
        <v>1246</v>
      </c>
      <c r="S615">
        <v>0.4</v>
      </c>
      <c r="U615">
        <v>0.9</v>
      </c>
      <c r="V615">
        <v>0.4</v>
      </c>
      <c r="W615">
        <v>0.4</v>
      </c>
      <c r="X615">
        <v>0.2</v>
      </c>
      <c r="Y615" t="s">
        <v>1207</v>
      </c>
      <c r="Z615" t="s">
        <v>390</v>
      </c>
      <c r="AA615" t="s">
        <v>390</v>
      </c>
      <c r="AB615" t="s">
        <v>371</v>
      </c>
      <c r="AC615" t="s">
        <v>1206</v>
      </c>
      <c r="AD615">
        <v>9</v>
      </c>
      <c r="AE615">
        <v>2008</v>
      </c>
      <c r="AF615" t="s">
        <v>390</v>
      </c>
      <c r="AG615" t="s">
        <v>390</v>
      </c>
      <c r="AH615" t="s">
        <v>1207</v>
      </c>
      <c r="AI615" t="s">
        <v>353</v>
      </c>
      <c r="AJ615">
        <v>1</v>
      </c>
      <c r="AK615" t="s">
        <v>355</v>
      </c>
      <c r="AL615" t="s">
        <v>354</v>
      </c>
      <c r="AM615" t="s">
        <v>354</v>
      </c>
      <c r="AN615" t="s">
        <v>354</v>
      </c>
      <c r="AO615" t="s">
        <v>390</v>
      </c>
      <c r="AP615" t="s">
        <v>1209</v>
      </c>
      <c r="AQ615" t="s">
        <v>1207</v>
      </c>
      <c r="AR615" t="s">
        <v>354</v>
      </c>
      <c r="AS615" t="s">
        <v>354</v>
      </c>
    </row>
    <row r="616" spans="1:48" hidden="1" x14ac:dyDescent="0.25">
      <c r="A616" t="s">
        <v>930</v>
      </c>
      <c r="B616" t="s">
        <v>281</v>
      </c>
      <c r="C616" t="s">
        <v>931</v>
      </c>
      <c r="D616">
        <v>29297</v>
      </c>
      <c r="E616" t="s">
        <v>280</v>
      </c>
      <c r="F616">
        <v>6702</v>
      </c>
      <c r="H616">
        <v>332460</v>
      </c>
      <c r="I616">
        <v>24</v>
      </c>
      <c r="J616" t="s">
        <v>932</v>
      </c>
      <c r="K616" t="s">
        <v>933</v>
      </c>
      <c r="L616" t="str">
        <f>VLOOKUP(K616,'LOOKUP INTERTIES 2023-11-08'!$B$2:$G$206,6,FALSE)</f>
        <v>Southeast</v>
      </c>
      <c r="M616" t="s">
        <v>1229</v>
      </c>
      <c r="N616" t="s">
        <v>1203</v>
      </c>
      <c r="O616" s="10" t="s">
        <v>1204</v>
      </c>
      <c r="P616" s="10">
        <v>2021</v>
      </c>
      <c r="Q616" s="10" t="s">
        <v>1458</v>
      </c>
      <c r="R616" t="s">
        <v>1246</v>
      </c>
      <c r="S616">
        <v>0.2</v>
      </c>
      <c r="U616">
        <v>0.8</v>
      </c>
      <c r="V616">
        <v>0.2</v>
      </c>
      <c r="W616">
        <v>0.2</v>
      </c>
      <c r="X616">
        <v>0.1</v>
      </c>
      <c r="Y616" t="s">
        <v>1207</v>
      </c>
      <c r="Z616" t="s">
        <v>390</v>
      </c>
      <c r="AA616" t="s">
        <v>390</v>
      </c>
      <c r="AB616" t="s">
        <v>371</v>
      </c>
      <c r="AC616" t="s">
        <v>1206</v>
      </c>
      <c r="AD616">
        <v>9</v>
      </c>
      <c r="AE616">
        <v>2008</v>
      </c>
      <c r="AF616" t="s">
        <v>390</v>
      </c>
      <c r="AG616" t="s">
        <v>390</v>
      </c>
      <c r="AH616" t="s">
        <v>1207</v>
      </c>
      <c r="AI616" t="s">
        <v>353</v>
      </c>
      <c r="AJ616">
        <v>1</v>
      </c>
      <c r="AK616" t="s">
        <v>355</v>
      </c>
      <c r="AL616" t="s">
        <v>354</v>
      </c>
      <c r="AM616" t="s">
        <v>354</v>
      </c>
      <c r="AN616" t="s">
        <v>354</v>
      </c>
      <c r="AO616" t="s">
        <v>390</v>
      </c>
      <c r="AP616" t="s">
        <v>1209</v>
      </c>
      <c r="AQ616" t="s">
        <v>1207</v>
      </c>
      <c r="AR616" t="s">
        <v>354</v>
      </c>
      <c r="AS616" t="s">
        <v>354</v>
      </c>
    </row>
    <row r="617" spans="1:48" hidden="1" x14ac:dyDescent="0.25">
      <c r="A617" t="s">
        <v>930</v>
      </c>
      <c r="B617" t="s">
        <v>281</v>
      </c>
      <c r="C617" t="s">
        <v>931</v>
      </c>
      <c r="D617">
        <v>29297</v>
      </c>
      <c r="E617" t="s">
        <v>280</v>
      </c>
      <c r="F617">
        <v>6702</v>
      </c>
      <c r="H617">
        <v>332460</v>
      </c>
      <c r="I617">
        <v>24</v>
      </c>
      <c r="J617" t="s">
        <v>932</v>
      </c>
      <c r="K617" t="s">
        <v>933</v>
      </c>
      <c r="L617" t="str">
        <f>VLOOKUP(K617,'LOOKUP INTERTIES 2023-11-08'!$B$2:$G$206,6,FALSE)</f>
        <v>Southeast</v>
      </c>
      <c r="M617" t="s">
        <v>1219</v>
      </c>
      <c r="N617" t="s">
        <v>1203</v>
      </c>
      <c r="O617" s="10" t="s">
        <v>1204</v>
      </c>
      <c r="P617" s="10">
        <v>2021</v>
      </c>
      <c r="Q617" s="10" t="s">
        <v>1458</v>
      </c>
      <c r="R617" t="s">
        <v>1246</v>
      </c>
      <c r="S617">
        <v>0.3</v>
      </c>
      <c r="U617" t="s">
        <v>390</v>
      </c>
      <c r="V617">
        <v>0.3</v>
      </c>
      <c r="W617">
        <v>0.3</v>
      </c>
      <c r="X617" t="s">
        <v>390</v>
      </c>
      <c r="Y617" t="s">
        <v>354</v>
      </c>
      <c r="Z617" t="s">
        <v>390</v>
      </c>
      <c r="AA617" t="s">
        <v>390</v>
      </c>
      <c r="AB617" t="s">
        <v>1411</v>
      </c>
      <c r="AC617" t="s">
        <v>1206</v>
      </c>
      <c r="AD617">
        <v>12</v>
      </c>
      <c r="AE617">
        <v>1989</v>
      </c>
      <c r="AF617">
        <v>12</v>
      </c>
      <c r="AG617">
        <v>2011</v>
      </c>
      <c r="AH617" t="s">
        <v>1207</v>
      </c>
      <c r="AI617" t="s">
        <v>353</v>
      </c>
      <c r="AJ617">
        <v>1</v>
      </c>
      <c r="AK617" t="s">
        <v>355</v>
      </c>
      <c r="AL617" t="s">
        <v>354</v>
      </c>
      <c r="AM617" t="s">
        <v>354</v>
      </c>
      <c r="AN617" t="s">
        <v>354</v>
      </c>
      <c r="AO617" t="s">
        <v>390</v>
      </c>
      <c r="AP617" t="s">
        <v>354</v>
      </c>
      <c r="AQ617" t="s">
        <v>354</v>
      </c>
      <c r="AR617" t="s">
        <v>354</v>
      </c>
      <c r="AS617" t="s">
        <v>354</v>
      </c>
    </row>
    <row r="618" spans="1:48" hidden="1" x14ac:dyDescent="0.25">
      <c r="A618" t="s">
        <v>930</v>
      </c>
      <c r="B618" t="s">
        <v>281</v>
      </c>
      <c r="C618" t="s">
        <v>931</v>
      </c>
      <c r="D618">
        <v>29297</v>
      </c>
      <c r="E618" t="s">
        <v>280</v>
      </c>
      <c r="F618">
        <v>6702</v>
      </c>
      <c r="H618">
        <v>332460</v>
      </c>
      <c r="I618">
        <v>24</v>
      </c>
      <c r="J618" t="s">
        <v>932</v>
      </c>
      <c r="K618" t="s">
        <v>933</v>
      </c>
      <c r="L618" t="str">
        <f>VLOOKUP(K618,'LOOKUP INTERTIES 2023-11-08'!$B$2:$G$206,6,FALSE)</f>
        <v>Southeast</v>
      </c>
      <c r="M618" t="s">
        <v>1220</v>
      </c>
      <c r="N618" t="s">
        <v>1203</v>
      </c>
      <c r="O618" s="10" t="s">
        <v>1204</v>
      </c>
      <c r="P618" s="10">
        <v>2021</v>
      </c>
      <c r="Q618" s="10" t="s">
        <v>1458</v>
      </c>
      <c r="R618" t="s">
        <v>1246</v>
      </c>
      <c r="S618">
        <v>0.1</v>
      </c>
      <c r="U618" t="s">
        <v>390</v>
      </c>
      <c r="V618">
        <v>0.1</v>
      </c>
      <c r="W618">
        <v>0.1</v>
      </c>
      <c r="X618" t="s">
        <v>390</v>
      </c>
      <c r="Y618" t="s">
        <v>354</v>
      </c>
      <c r="Z618" t="s">
        <v>390</v>
      </c>
      <c r="AA618" t="s">
        <v>390</v>
      </c>
      <c r="AB618" t="s">
        <v>1411</v>
      </c>
      <c r="AC618" t="s">
        <v>1206</v>
      </c>
      <c r="AD618">
        <v>7</v>
      </c>
      <c r="AE618">
        <v>1964</v>
      </c>
      <c r="AF618">
        <v>12</v>
      </c>
      <c r="AG618">
        <v>2011</v>
      </c>
      <c r="AH618" t="s">
        <v>1207</v>
      </c>
      <c r="AI618" t="s">
        <v>353</v>
      </c>
      <c r="AJ618">
        <v>1</v>
      </c>
      <c r="AK618" t="s">
        <v>355</v>
      </c>
      <c r="AL618" t="s">
        <v>354</v>
      </c>
      <c r="AM618" t="s">
        <v>354</v>
      </c>
      <c r="AN618" t="s">
        <v>354</v>
      </c>
      <c r="AO618" t="s">
        <v>390</v>
      </c>
      <c r="AP618" t="s">
        <v>354</v>
      </c>
      <c r="AQ618" t="s">
        <v>354</v>
      </c>
      <c r="AR618" t="s">
        <v>354</v>
      </c>
      <c r="AS618" t="s">
        <v>354</v>
      </c>
    </row>
    <row r="619" spans="1:48" hidden="1" x14ac:dyDescent="0.25">
      <c r="A619" t="s">
        <v>930</v>
      </c>
      <c r="B619" t="s">
        <v>281</v>
      </c>
      <c r="C619" t="s">
        <v>931</v>
      </c>
      <c r="D619">
        <v>29297</v>
      </c>
      <c r="E619" t="s">
        <v>280</v>
      </c>
      <c r="F619">
        <v>6702</v>
      </c>
      <c r="H619">
        <v>332460</v>
      </c>
      <c r="I619">
        <v>24</v>
      </c>
      <c r="J619" t="s">
        <v>932</v>
      </c>
      <c r="K619" t="s">
        <v>933</v>
      </c>
      <c r="L619" t="str">
        <f>VLOOKUP(K619,'LOOKUP INTERTIES 2023-11-08'!$B$2:$G$206,6,FALSE)</f>
        <v>Southeast</v>
      </c>
      <c r="M619" t="s">
        <v>1221</v>
      </c>
      <c r="N619" t="s">
        <v>1203</v>
      </c>
      <c r="O619" s="10" t="s">
        <v>1204</v>
      </c>
      <c r="P619" s="10">
        <v>2021</v>
      </c>
      <c r="Q619" s="10" t="s">
        <v>1458</v>
      </c>
      <c r="R619" t="s">
        <v>1246</v>
      </c>
      <c r="S619">
        <v>0.2</v>
      </c>
      <c r="U619" t="s">
        <v>390</v>
      </c>
      <c r="V619">
        <v>0.2</v>
      </c>
      <c r="W619">
        <v>0.2</v>
      </c>
      <c r="X619" t="s">
        <v>390</v>
      </c>
      <c r="Y619" t="s">
        <v>354</v>
      </c>
      <c r="Z619" t="s">
        <v>390</v>
      </c>
      <c r="AA619" t="s">
        <v>390</v>
      </c>
      <c r="AB619" t="s">
        <v>1411</v>
      </c>
      <c r="AC619" t="s">
        <v>1206</v>
      </c>
      <c r="AD619">
        <v>9</v>
      </c>
      <c r="AE619">
        <v>1974</v>
      </c>
      <c r="AF619">
        <v>12</v>
      </c>
      <c r="AG619">
        <v>2011</v>
      </c>
      <c r="AH619" t="s">
        <v>1207</v>
      </c>
      <c r="AI619" t="s">
        <v>353</v>
      </c>
      <c r="AJ619">
        <v>1</v>
      </c>
      <c r="AK619" t="s">
        <v>355</v>
      </c>
      <c r="AL619" t="s">
        <v>354</v>
      </c>
      <c r="AM619" t="s">
        <v>354</v>
      </c>
      <c r="AN619" t="s">
        <v>354</v>
      </c>
      <c r="AO619" t="s">
        <v>390</v>
      </c>
      <c r="AP619" t="s">
        <v>354</v>
      </c>
      <c r="AQ619" t="s">
        <v>354</v>
      </c>
      <c r="AR619" t="s">
        <v>354</v>
      </c>
      <c r="AS619" t="s">
        <v>354</v>
      </c>
    </row>
    <row r="620" spans="1:48" hidden="1" x14ac:dyDescent="0.25">
      <c r="A620" t="s">
        <v>930</v>
      </c>
      <c r="B620" t="s">
        <v>281</v>
      </c>
      <c r="C620" t="s">
        <v>931</v>
      </c>
      <c r="D620">
        <v>29297</v>
      </c>
      <c r="E620" t="s">
        <v>280</v>
      </c>
      <c r="F620">
        <v>6702</v>
      </c>
      <c r="H620">
        <v>332460</v>
      </c>
      <c r="I620">
        <v>24</v>
      </c>
      <c r="J620" t="s">
        <v>932</v>
      </c>
      <c r="K620" t="s">
        <v>933</v>
      </c>
      <c r="L620" t="str">
        <f>VLOOKUP(K620,'LOOKUP INTERTIES 2023-11-08'!$B$2:$G$206,6,FALSE)</f>
        <v>Southeast</v>
      </c>
      <c r="M620" t="s">
        <v>1222</v>
      </c>
      <c r="N620" t="s">
        <v>1203</v>
      </c>
      <c r="O620" s="10" t="s">
        <v>1204</v>
      </c>
      <c r="P620" s="10">
        <v>2021</v>
      </c>
      <c r="Q620" s="10" t="s">
        <v>1458</v>
      </c>
      <c r="R620" t="s">
        <v>1246</v>
      </c>
      <c r="S620">
        <v>0.2</v>
      </c>
      <c r="U620" t="s">
        <v>390</v>
      </c>
      <c r="V620">
        <v>0.2</v>
      </c>
      <c r="W620">
        <v>0.2</v>
      </c>
      <c r="X620" t="s">
        <v>390</v>
      </c>
      <c r="Y620" t="s">
        <v>354</v>
      </c>
      <c r="Z620" t="s">
        <v>390</v>
      </c>
      <c r="AA620" t="s">
        <v>390</v>
      </c>
      <c r="AB620" t="s">
        <v>1411</v>
      </c>
      <c r="AC620" t="s">
        <v>1206</v>
      </c>
      <c r="AD620">
        <v>6</v>
      </c>
      <c r="AE620">
        <v>1980</v>
      </c>
      <c r="AF620">
        <v>12</v>
      </c>
      <c r="AG620">
        <v>2011</v>
      </c>
      <c r="AH620" t="s">
        <v>1207</v>
      </c>
      <c r="AI620" t="s">
        <v>353</v>
      </c>
      <c r="AJ620">
        <v>1</v>
      </c>
      <c r="AK620" t="s">
        <v>355</v>
      </c>
      <c r="AL620" t="s">
        <v>354</v>
      </c>
      <c r="AM620" t="s">
        <v>354</v>
      </c>
      <c r="AN620" t="s">
        <v>354</v>
      </c>
      <c r="AO620" t="s">
        <v>390</v>
      </c>
      <c r="AP620" t="s">
        <v>354</v>
      </c>
      <c r="AQ620" t="s">
        <v>354</v>
      </c>
      <c r="AR620" t="s">
        <v>354</v>
      </c>
      <c r="AS620" t="s">
        <v>354</v>
      </c>
    </row>
    <row r="621" spans="1:48" hidden="1" x14ac:dyDescent="0.25">
      <c r="A621" t="s">
        <v>930</v>
      </c>
      <c r="B621" t="s">
        <v>281</v>
      </c>
      <c r="C621" t="s">
        <v>931</v>
      </c>
      <c r="D621">
        <v>29297</v>
      </c>
      <c r="E621" t="s">
        <v>280</v>
      </c>
      <c r="F621">
        <v>6702</v>
      </c>
      <c r="H621">
        <v>332460</v>
      </c>
      <c r="I621">
        <v>24</v>
      </c>
      <c r="J621" t="s">
        <v>932</v>
      </c>
      <c r="K621" t="s">
        <v>933</v>
      </c>
      <c r="L621" t="str">
        <f>VLOOKUP(K621,'LOOKUP INTERTIES 2023-11-08'!$B$2:$G$206,6,FALSE)</f>
        <v>Southeast</v>
      </c>
      <c r="M621" t="s">
        <v>1223</v>
      </c>
      <c r="N621" t="s">
        <v>1203</v>
      </c>
      <c r="O621" s="10" t="s">
        <v>1204</v>
      </c>
      <c r="P621" s="10">
        <v>2021</v>
      </c>
      <c r="Q621" s="10" t="s">
        <v>1458</v>
      </c>
      <c r="R621" t="s">
        <v>1246</v>
      </c>
      <c r="S621">
        <v>0.4</v>
      </c>
      <c r="U621" t="s">
        <v>390</v>
      </c>
      <c r="V621">
        <v>0.4</v>
      </c>
      <c r="W621">
        <v>0.4</v>
      </c>
      <c r="X621" t="s">
        <v>390</v>
      </c>
      <c r="Y621" t="s">
        <v>354</v>
      </c>
      <c r="Z621" t="s">
        <v>390</v>
      </c>
      <c r="AA621" t="s">
        <v>390</v>
      </c>
      <c r="AB621" t="s">
        <v>1411</v>
      </c>
      <c r="AC621" t="s">
        <v>1206</v>
      </c>
      <c r="AD621">
        <v>7</v>
      </c>
      <c r="AE621">
        <v>1990</v>
      </c>
      <c r="AF621">
        <v>12</v>
      </c>
      <c r="AG621">
        <v>2011</v>
      </c>
      <c r="AH621" t="s">
        <v>1207</v>
      </c>
      <c r="AI621" t="s">
        <v>353</v>
      </c>
      <c r="AJ621">
        <v>1</v>
      </c>
      <c r="AK621" t="s">
        <v>355</v>
      </c>
      <c r="AL621" t="s">
        <v>354</v>
      </c>
      <c r="AM621" t="s">
        <v>354</v>
      </c>
      <c r="AN621" t="s">
        <v>354</v>
      </c>
      <c r="AO621" t="s">
        <v>390</v>
      </c>
      <c r="AP621" t="s">
        <v>354</v>
      </c>
      <c r="AQ621" t="s">
        <v>1207</v>
      </c>
      <c r="AR621" t="s">
        <v>354</v>
      </c>
      <c r="AS621" t="s">
        <v>354</v>
      </c>
    </row>
    <row r="622" spans="1:48" hidden="1" x14ac:dyDescent="0.25">
      <c r="A622" t="s">
        <v>485</v>
      </c>
      <c r="B622" t="s">
        <v>283</v>
      </c>
      <c r="C622" t="s">
        <v>486</v>
      </c>
      <c r="D622">
        <v>14856</v>
      </c>
      <c r="E622" t="s">
        <v>282</v>
      </c>
      <c r="F622">
        <v>91</v>
      </c>
      <c r="I622">
        <v>212</v>
      </c>
      <c r="J622" t="s">
        <v>464</v>
      </c>
      <c r="K622" t="s">
        <v>465</v>
      </c>
      <c r="L622" t="str">
        <f>VLOOKUP(K622,'LOOKUP INTERTIES 2023-11-08'!$B$2:$G$206,6,FALSE)</f>
        <v>Southeast</v>
      </c>
      <c r="M622" t="s">
        <v>1211</v>
      </c>
      <c r="N622" t="s">
        <v>1215</v>
      </c>
      <c r="O622" s="10" t="s">
        <v>1216</v>
      </c>
      <c r="P622" s="10">
        <v>2021</v>
      </c>
      <c r="Q622" s="10" t="s">
        <v>1458</v>
      </c>
      <c r="R622" t="s">
        <v>1205</v>
      </c>
      <c r="S622">
        <v>1.6</v>
      </c>
      <c r="U622">
        <v>0.8</v>
      </c>
      <c r="V622">
        <v>1.6</v>
      </c>
      <c r="W622">
        <v>1.6</v>
      </c>
      <c r="X622">
        <v>0.7</v>
      </c>
      <c r="Y622" t="s">
        <v>1207</v>
      </c>
      <c r="Z622" t="s">
        <v>390</v>
      </c>
      <c r="AA622" t="s">
        <v>390</v>
      </c>
      <c r="AB622" t="s">
        <v>371</v>
      </c>
      <c r="AC622" t="s">
        <v>1206</v>
      </c>
      <c r="AD622">
        <v>3</v>
      </c>
      <c r="AE622">
        <v>1954</v>
      </c>
      <c r="AF622" t="s">
        <v>390</v>
      </c>
      <c r="AG622" t="s">
        <v>390</v>
      </c>
      <c r="AH622" t="s">
        <v>1207</v>
      </c>
      <c r="AI622" t="s">
        <v>353</v>
      </c>
      <c r="AJ622">
        <v>1</v>
      </c>
      <c r="AK622" t="s">
        <v>385</v>
      </c>
      <c r="AL622" t="s">
        <v>354</v>
      </c>
      <c r="AM622" t="s">
        <v>354</v>
      </c>
      <c r="AN622" t="s">
        <v>354</v>
      </c>
      <c r="AO622" t="s">
        <v>390</v>
      </c>
      <c r="AP622" t="s">
        <v>1218</v>
      </c>
      <c r="AQ622" t="s">
        <v>1207</v>
      </c>
      <c r="AR622" t="s">
        <v>354</v>
      </c>
      <c r="AS622" t="s">
        <v>354</v>
      </c>
    </row>
    <row r="623" spans="1:48" hidden="1" x14ac:dyDescent="0.25">
      <c r="A623" t="s">
        <v>485</v>
      </c>
      <c r="B623" t="s">
        <v>283</v>
      </c>
      <c r="C623" t="s">
        <v>486</v>
      </c>
      <c r="D623">
        <v>14856</v>
      </c>
      <c r="E623" t="s">
        <v>282</v>
      </c>
      <c r="F623">
        <v>91</v>
      </c>
      <c r="I623">
        <v>212</v>
      </c>
      <c r="J623" t="s">
        <v>464</v>
      </c>
      <c r="K623" t="s">
        <v>465</v>
      </c>
      <c r="L623" t="str">
        <f>VLOOKUP(K623,'LOOKUP INTERTIES 2023-11-08'!$B$2:$G$206,6,FALSE)</f>
        <v>Southeast</v>
      </c>
      <c r="M623" t="s">
        <v>1219</v>
      </c>
      <c r="N623" t="s">
        <v>1203</v>
      </c>
      <c r="O623" s="10" t="s">
        <v>1204</v>
      </c>
      <c r="P623" s="10">
        <v>2021</v>
      </c>
      <c r="Q623" s="10" t="s">
        <v>1458</v>
      </c>
      <c r="R623" t="s">
        <v>1205</v>
      </c>
      <c r="S623">
        <v>2.6</v>
      </c>
      <c r="U623">
        <v>0.8</v>
      </c>
      <c r="V623">
        <v>1.7</v>
      </c>
      <c r="W623">
        <v>1.7</v>
      </c>
      <c r="X623">
        <v>1.4</v>
      </c>
      <c r="Y623" t="s">
        <v>1207</v>
      </c>
      <c r="Z623" t="s">
        <v>390</v>
      </c>
      <c r="AA623" t="s">
        <v>390</v>
      </c>
      <c r="AB623" t="s">
        <v>371</v>
      </c>
      <c r="AC623" t="s">
        <v>1206</v>
      </c>
      <c r="AD623">
        <v>12</v>
      </c>
      <c r="AE623">
        <v>1972</v>
      </c>
      <c r="AF623" t="s">
        <v>390</v>
      </c>
      <c r="AG623" t="s">
        <v>390</v>
      </c>
      <c r="AH623" t="s">
        <v>1207</v>
      </c>
      <c r="AI623" t="s">
        <v>353</v>
      </c>
      <c r="AJ623">
        <v>1</v>
      </c>
      <c r="AK623" t="s">
        <v>355</v>
      </c>
      <c r="AL623" t="s">
        <v>354</v>
      </c>
      <c r="AM623" t="s">
        <v>354</v>
      </c>
      <c r="AN623" t="s">
        <v>354</v>
      </c>
      <c r="AO623" t="s">
        <v>390</v>
      </c>
      <c r="AP623" t="s">
        <v>1218</v>
      </c>
      <c r="AQ623" t="s">
        <v>1207</v>
      </c>
      <c r="AR623" t="s">
        <v>1207</v>
      </c>
      <c r="AS623" t="s">
        <v>1207</v>
      </c>
    </row>
    <row r="624" spans="1:48" hidden="1" x14ac:dyDescent="0.25">
      <c r="A624" t="s">
        <v>485</v>
      </c>
      <c r="B624" t="s">
        <v>283</v>
      </c>
      <c r="C624" t="s">
        <v>486</v>
      </c>
      <c r="D624">
        <v>14856</v>
      </c>
      <c r="E624" t="s">
        <v>282</v>
      </c>
      <c r="F624">
        <v>91</v>
      </c>
      <c r="I624">
        <v>212</v>
      </c>
      <c r="J624" t="s">
        <v>464</v>
      </c>
      <c r="K624" t="s">
        <v>465</v>
      </c>
      <c r="L624" t="str">
        <f>VLOOKUP(K624,'LOOKUP INTERTIES 2023-11-08'!$B$2:$G$206,6,FALSE)</f>
        <v>Southeast</v>
      </c>
      <c r="M624" t="s">
        <v>1221</v>
      </c>
      <c r="N624" t="s">
        <v>1203</v>
      </c>
      <c r="O624" s="10" t="s">
        <v>1204</v>
      </c>
      <c r="P624" s="10">
        <v>2021</v>
      </c>
      <c r="Q624" s="10" t="s">
        <v>1458</v>
      </c>
      <c r="R624" t="s">
        <v>1205</v>
      </c>
      <c r="S624">
        <v>1.2</v>
      </c>
      <c r="U624">
        <v>0.8</v>
      </c>
      <c r="V624">
        <v>1</v>
      </c>
      <c r="W624">
        <v>1</v>
      </c>
      <c r="X624">
        <v>0.5</v>
      </c>
      <c r="Y624" t="s">
        <v>1207</v>
      </c>
      <c r="Z624" t="s">
        <v>390</v>
      </c>
      <c r="AA624" t="s">
        <v>390</v>
      </c>
      <c r="AB624" t="s">
        <v>371</v>
      </c>
      <c r="AC624" t="s">
        <v>1206</v>
      </c>
      <c r="AD624">
        <v>10</v>
      </c>
      <c r="AE624">
        <v>1965</v>
      </c>
      <c r="AF624" t="s">
        <v>390</v>
      </c>
      <c r="AG624" t="s">
        <v>390</v>
      </c>
      <c r="AH624" t="s">
        <v>1207</v>
      </c>
      <c r="AI624" t="s">
        <v>353</v>
      </c>
      <c r="AJ624">
        <v>1</v>
      </c>
      <c r="AK624" t="s">
        <v>355</v>
      </c>
      <c r="AL624" t="s">
        <v>354</v>
      </c>
      <c r="AM624" t="s">
        <v>354</v>
      </c>
      <c r="AN624" t="s">
        <v>354</v>
      </c>
      <c r="AO624" t="s">
        <v>390</v>
      </c>
      <c r="AP624" t="s">
        <v>1218</v>
      </c>
      <c r="AQ624" t="s">
        <v>1207</v>
      </c>
      <c r="AR624" t="s">
        <v>1207</v>
      </c>
      <c r="AS624" t="s">
        <v>1207</v>
      </c>
    </row>
    <row r="625" spans="1:48" hidden="1" x14ac:dyDescent="0.25">
      <c r="A625" t="s">
        <v>485</v>
      </c>
      <c r="B625" t="s">
        <v>283</v>
      </c>
      <c r="C625" t="s">
        <v>486</v>
      </c>
      <c r="D625">
        <v>14856</v>
      </c>
      <c r="E625" t="s">
        <v>282</v>
      </c>
      <c r="F625">
        <v>91</v>
      </c>
      <c r="I625">
        <v>212</v>
      </c>
      <c r="J625" t="s">
        <v>464</v>
      </c>
      <c r="K625" t="s">
        <v>465</v>
      </c>
      <c r="L625" t="str">
        <f>VLOOKUP(K625,'LOOKUP INTERTIES 2023-11-08'!$B$2:$G$206,6,FALSE)</f>
        <v>Southeast</v>
      </c>
      <c r="M625" t="s">
        <v>1222</v>
      </c>
      <c r="N625" t="s">
        <v>1203</v>
      </c>
      <c r="O625" s="10" t="s">
        <v>1204</v>
      </c>
      <c r="P625" s="10">
        <v>2021</v>
      </c>
      <c r="Q625" s="10" t="s">
        <v>1458</v>
      </c>
      <c r="R625" t="s">
        <v>1205</v>
      </c>
      <c r="S625">
        <v>0.6</v>
      </c>
      <c r="U625">
        <v>0.8</v>
      </c>
      <c r="V625">
        <v>0.6</v>
      </c>
      <c r="W625">
        <v>0.6</v>
      </c>
      <c r="X625">
        <v>0.3</v>
      </c>
      <c r="Y625" t="s">
        <v>1207</v>
      </c>
      <c r="Z625" t="s">
        <v>390</v>
      </c>
      <c r="AA625" t="s">
        <v>390</v>
      </c>
      <c r="AB625" t="s">
        <v>371</v>
      </c>
      <c r="AC625" t="s">
        <v>1206</v>
      </c>
      <c r="AD625">
        <v>3</v>
      </c>
      <c r="AE625">
        <v>1979</v>
      </c>
      <c r="AF625" t="s">
        <v>390</v>
      </c>
      <c r="AG625" t="s">
        <v>390</v>
      </c>
      <c r="AH625" t="s">
        <v>1207</v>
      </c>
      <c r="AI625" t="s">
        <v>353</v>
      </c>
      <c r="AJ625">
        <v>1</v>
      </c>
      <c r="AK625" t="s">
        <v>355</v>
      </c>
      <c r="AL625" t="s">
        <v>354</v>
      </c>
      <c r="AM625" t="s">
        <v>354</v>
      </c>
      <c r="AN625" t="s">
        <v>354</v>
      </c>
      <c r="AO625" t="s">
        <v>390</v>
      </c>
      <c r="AP625" t="s">
        <v>1209</v>
      </c>
      <c r="AQ625" t="s">
        <v>1207</v>
      </c>
      <c r="AR625" t="s">
        <v>1207</v>
      </c>
      <c r="AS625" t="s">
        <v>1207</v>
      </c>
    </row>
    <row r="626" spans="1:48" hidden="1" x14ac:dyDescent="0.25">
      <c r="A626" t="s">
        <v>485</v>
      </c>
      <c r="B626" t="s">
        <v>283</v>
      </c>
      <c r="C626" t="s">
        <v>486</v>
      </c>
      <c r="D626">
        <v>14856</v>
      </c>
      <c r="E626" t="s">
        <v>282</v>
      </c>
      <c r="F626">
        <v>91</v>
      </c>
      <c r="I626">
        <v>212</v>
      </c>
      <c r="J626" t="s">
        <v>464</v>
      </c>
      <c r="K626" t="s">
        <v>465</v>
      </c>
      <c r="L626" t="str">
        <f>VLOOKUP(K626,'LOOKUP INTERTIES 2023-11-08'!$B$2:$G$206,6,FALSE)</f>
        <v>Southeast</v>
      </c>
      <c r="M626" t="s">
        <v>1223</v>
      </c>
      <c r="N626" t="s">
        <v>1203</v>
      </c>
      <c r="O626" s="10" t="s">
        <v>1204</v>
      </c>
      <c r="P626" s="10">
        <v>2021</v>
      </c>
      <c r="Q626" s="10" t="s">
        <v>1458</v>
      </c>
      <c r="R626" t="s">
        <v>1205</v>
      </c>
      <c r="S626">
        <v>0.8</v>
      </c>
      <c r="U626">
        <v>0.8</v>
      </c>
      <c r="V626">
        <v>0.7</v>
      </c>
      <c r="W626">
        <v>0.7</v>
      </c>
      <c r="X626">
        <v>0.4</v>
      </c>
      <c r="Y626" t="s">
        <v>1207</v>
      </c>
      <c r="Z626" t="s">
        <v>390</v>
      </c>
      <c r="AA626" t="s">
        <v>390</v>
      </c>
      <c r="AB626" t="s">
        <v>371</v>
      </c>
      <c r="AC626" t="s">
        <v>1206</v>
      </c>
      <c r="AD626">
        <v>3</v>
      </c>
      <c r="AE626">
        <v>1979</v>
      </c>
      <c r="AF626" t="s">
        <v>390</v>
      </c>
      <c r="AG626" t="s">
        <v>390</v>
      </c>
      <c r="AH626" t="s">
        <v>1207</v>
      </c>
      <c r="AI626" t="s">
        <v>353</v>
      </c>
      <c r="AJ626">
        <v>1</v>
      </c>
      <c r="AK626" t="s">
        <v>355</v>
      </c>
      <c r="AL626" t="s">
        <v>354</v>
      </c>
      <c r="AM626" t="s">
        <v>354</v>
      </c>
      <c r="AN626" t="s">
        <v>354</v>
      </c>
      <c r="AO626" t="s">
        <v>390</v>
      </c>
      <c r="AP626" t="s">
        <v>1209</v>
      </c>
      <c r="AQ626" t="s">
        <v>1207</v>
      </c>
      <c r="AR626" t="s">
        <v>1207</v>
      </c>
      <c r="AS626" t="s">
        <v>1207</v>
      </c>
    </row>
    <row r="627" spans="1:48" hidden="1" x14ac:dyDescent="0.25">
      <c r="A627" t="s">
        <v>485</v>
      </c>
      <c r="B627" t="s">
        <v>283</v>
      </c>
      <c r="C627" t="s">
        <v>486</v>
      </c>
      <c r="D627">
        <v>14856</v>
      </c>
      <c r="E627" t="s">
        <v>282</v>
      </c>
      <c r="F627">
        <v>91</v>
      </c>
      <c r="I627">
        <v>212</v>
      </c>
      <c r="J627" t="s">
        <v>464</v>
      </c>
      <c r="K627" t="s">
        <v>465</v>
      </c>
      <c r="L627" t="str">
        <f>VLOOKUP(K627,'LOOKUP INTERTIES 2023-11-08'!$B$2:$G$206,6,FALSE)</f>
        <v>Southeast</v>
      </c>
      <c r="M627" t="s">
        <v>1259</v>
      </c>
      <c r="N627" t="s">
        <v>1203</v>
      </c>
      <c r="O627" s="10" t="s">
        <v>1204</v>
      </c>
      <c r="P627" s="10">
        <v>2021</v>
      </c>
      <c r="Q627" s="10" t="s">
        <v>1458</v>
      </c>
      <c r="R627" t="s">
        <v>1205</v>
      </c>
      <c r="S627">
        <v>2.6</v>
      </c>
      <c r="U627">
        <v>0.8</v>
      </c>
      <c r="V627">
        <v>2.2999999999999998</v>
      </c>
      <c r="W627">
        <v>2.2999999999999998</v>
      </c>
      <c r="X627">
        <v>1.5</v>
      </c>
      <c r="Y627" t="s">
        <v>1207</v>
      </c>
      <c r="Z627" t="s">
        <v>390</v>
      </c>
      <c r="AA627" t="s">
        <v>390</v>
      </c>
      <c r="AB627" t="s">
        <v>371</v>
      </c>
      <c r="AC627" t="s">
        <v>1206</v>
      </c>
      <c r="AD627">
        <v>9</v>
      </c>
      <c r="AE627">
        <v>1993</v>
      </c>
      <c r="AF627" t="s">
        <v>390</v>
      </c>
      <c r="AG627" t="s">
        <v>390</v>
      </c>
      <c r="AH627" t="s">
        <v>1207</v>
      </c>
      <c r="AI627" t="s">
        <v>353</v>
      </c>
      <c r="AJ627">
        <v>1</v>
      </c>
      <c r="AK627" t="s">
        <v>355</v>
      </c>
      <c r="AL627" t="s">
        <v>354</v>
      </c>
      <c r="AM627" t="s">
        <v>354</v>
      </c>
      <c r="AN627" t="s">
        <v>354</v>
      </c>
      <c r="AO627" t="s">
        <v>390</v>
      </c>
      <c r="AP627" t="s">
        <v>1218</v>
      </c>
      <c r="AQ627" t="s">
        <v>1207</v>
      </c>
      <c r="AR627" t="s">
        <v>1207</v>
      </c>
      <c r="AS627" t="s">
        <v>1207</v>
      </c>
    </row>
    <row r="628" spans="1:48" hidden="1" x14ac:dyDescent="0.25">
      <c r="A628" t="s">
        <v>485</v>
      </c>
      <c r="B628" t="s">
        <v>283</v>
      </c>
      <c r="C628" t="s">
        <v>486</v>
      </c>
      <c r="D628">
        <v>14856</v>
      </c>
      <c r="E628" t="s">
        <v>282</v>
      </c>
      <c r="F628">
        <v>91</v>
      </c>
      <c r="I628">
        <v>212</v>
      </c>
      <c r="J628" t="s">
        <v>464</v>
      </c>
      <c r="K628" t="s">
        <v>465</v>
      </c>
      <c r="L628" t="str">
        <f>VLOOKUP(K628,'LOOKUP INTERTIES 2023-11-08'!$B$2:$G$206,6,FALSE)</f>
        <v>Southeast</v>
      </c>
      <c r="M628" t="s">
        <v>1260</v>
      </c>
      <c r="N628" t="s">
        <v>1203</v>
      </c>
      <c r="O628" s="10" t="s">
        <v>1204</v>
      </c>
      <c r="P628" s="10">
        <v>2021</v>
      </c>
      <c r="Q628" s="10" t="s">
        <v>1458</v>
      </c>
      <c r="R628" t="s">
        <v>1205</v>
      </c>
      <c r="S628">
        <v>2.6</v>
      </c>
      <c r="U628">
        <v>0.8</v>
      </c>
      <c r="V628">
        <v>2.2999999999999998</v>
      </c>
      <c r="W628">
        <v>2.2999999999999998</v>
      </c>
      <c r="X628">
        <v>1.5</v>
      </c>
      <c r="Y628" t="s">
        <v>1207</v>
      </c>
      <c r="Z628" t="s">
        <v>390</v>
      </c>
      <c r="AA628" t="s">
        <v>390</v>
      </c>
      <c r="AB628" t="s">
        <v>371</v>
      </c>
      <c r="AC628" t="s">
        <v>1206</v>
      </c>
      <c r="AD628">
        <v>8</v>
      </c>
      <c r="AE628">
        <v>2001</v>
      </c>
      <c r="AF628" t="s">
        <v>390</v>
      </c>
      <c r="AG628" t="s">
        <v>390</v>
      </c>
      <c r="AH628" t="s">
        <v>1207</v>
      </c>
      <c r="AI628" t="s">
        <v>353</v>
      </c>
      <c r="AJ628">
        <v>1</v>
      </c>
      <c r="AK628" t="s">
        <v>355</v>
      </c>
      <c r="AL628" t="s">
        <v>354</v>
      </c>
      <c r="AM628" t="s">
        <v>354</v>
      </c>
      <c r="AN628" t="s">
        <v>354</v>
      </c>
      <c r="AO628" t="s">
        <v>390</v>
      </c>
      <c r="AP628" t="s">
        <v>1218</v>
      </c>
      <c r="AQ628" t="s">
        <v>1207</v>
      </c>
      <c r="AR628" t="s">
        <v>1207</v>
      </c>
      <c r="AS628" t="s">
        <v>1207</v>
      </c>
    </row>
    <row r="629" spans="1:48" hidden="1" x14ac:dyDescent="0.25">
      <c r="A629" t="s">
        <v>485</v>
      </c>
      <c r="B629" t="s">
        <v>283</v>
      </c>
      <c r="C629" t="s">
        <v>486</v>
      </c>
      <c r="D629">
        <v>14856</v>
      </c>
      <c r="E629" t="s">
        <v>282</v>
      </c>
      <c r="F629">
        <v>91</v>
      </c>
      <c r="I629">
        <v>212</v>
      </c>
      <c r="J629" t="s">
        <v>464</v>
      </c>
      <c r="K629" t="s">
        <v>465</v>
      </c>
      <c r="L629" t="str">
        <f>VLOOKUP(K629,'LOOKUP INTERTIES 2023-11-08'!$B$2:$G$206,6,FALSE)</f>
        <v>Southeast</v>
      </c>
      <c r="M629" t="s">
        <v>1229</v>
      </c>
      <c r="N629" t="s">
        <v>1203</v>
      </c>
      <c r="O629" s="10" t="s">
        <v>1204</v>
      </c>
      <c r="P629" s="10">
        <v>2021</v>
      </c>
      <c r="Q629" s="10" t="s">
        <v>1458</v>
      </c>
      <c r="R629" t="s">
        <v>1205</v>
      </c>
      <c r="S629">
        <v>2.5</v>
      </c>
      <c r="U629">
        <v>0.8</v>
      </c>
      <c r="V629">
        <v>2.2000000000000002</v>
      </c>
      <c r="W629">
        <v>2.2000000000000002</v>
      </c>
      <c r="X629">
        <v>1.2</v>
      </c>
      <c r="Y629" t="s">
        <v>1207</v>
      </c>
      <c r="Z629" t="s">
        <v>390</v>
      </c>
      <c r="AA629" t="s">
        <v>390</v>
      </c>
      <c r="AB629" t="s">
        <v>371</v>
      </c>
      <c r="AC629" t="s">
        <v>1206</v>
      </c>
      <c r="AD629">
        <v>10</v>
      </c>
      <c r="AE629">
        <v>2012</v>
      </c>
      <c r="AF629" t="s">
        <v>390</v>
      </c>
      <c r="AG629" t="s">
        <v>390</v>
      </c>
      <c r="AH629" t="s">
        <v>1207</v>
      </c>
      <c r="AI629" t="s">
        <v>353</v>
      </c>
      <c r="AJ629">
        <v>1</v>
      </c>
      <c r="AK629" t="s">
        <v>355</v>
      </c>
      <c r="AL629" t="s">
        <v>354</v>
      </c>
      <c r="AM629" t="s">
        <v>354</v>
      </c>
      <c r="AN629" t="s">
        <v>354</v>
      </c>
      <c r="AO629" t="s">
        <v>390</v>
      </c>
      <c r="AP629" t="s">
        <v>1209</v>
      </c>
      <c r="AQ629" t="s">
        <v>1207</v>
      </c>
      <c r="AR629" t="s">
        <v>1207</v>
      </c>
      <c r="AS629" t="s">
        <v>1207</v>
      </c>
    </row>
    <row r="630" spans="1:48" hidden="1" x14ac:dyDescent="0.25">
      <c r="A630" t="s">
        <v>485</v>
      </c>
      <c r="B630" t="s">
        <v>283</v>
      </c>
      <c r="C630" t="s">
        <v>486</v>
      </c>
      <c r="D630">
        <v>14856</v>
      </c>
      <c r="E630" t="s">
        <v>282</v>
      </c>
      <c r="F630">
        <v>91</v>
      </c>
      <c r="I630">
        <v>212</v>
      </c>
      <c r="J630" t="s">
        <v>464</v>
      </c>
      <c r="K630" t="s">
        <v>465</v>
      </c>
      <c r="L630" t="str">
        <f>VLOOKUP(K630,'LOOKUP INTERTIES 2023-11-08'!$B$2:$G$206,6,FALSE)</f>
        <v>Southeast</v>
      </c>
      <c r="M630" t="s">
        <v>1220</v>
      </c>
      <c r="N630" t="s">
        <v>1203</v>
      </c>
      <c r="O630" s="10" t="s">
        <v>1204</v>
      </c>
      <c r="P630" s="10">
        <v>2021</v>
      </c>
      <c r="Q630" s="10" t="s">
        <v>1458</v>
      </c>
      <c r="R630" t="s">
        <v>1205</v>
      </c>
      <c r="S630">
        <v>0.3</v>
      </c>
      <c r="U630">
        <v>0.8</v>
      </c>
      <c r="V630">
        <v>0.2</v>
      </c>
      <c r="W630">
        <v>0.2</v>
      </c>
      <c r="X630">
        <v>0.1</v>
      </c>
      <c r="Y630" t="s">
        <v>1207</v>
      </c>
      <c r="Z630" t="s">
        <v>390</v>
      </c>
      <c r="AA630" t="s">
        <v>390</v>
      </c>
      <c r="AB630" t="s">
        <v>1411</v>
      </c>
      <c r="AC630" t="s">
        <v>1206</v>
      </c>
      <c r="AD630">
        <v>12</v>
      </c>
      <c r="AE630">
        <v>1972</v>
      </c>
      <c r="AF630">
        <v>8</v>
      </c>
      <c r="AG630">
        <v>2017</v>
      </c>
      <c r="AH630" t="s">
        <v>1207</v>
      </c>
      <c r="AI630" t="s">
        <v>353</v>
      </c>
      <c r="AJ630">
        <v>1</v>
      </c>
      <c r="AK630" t="s">
        <v>355</v>
      </c>
      <c r="AL630" t="s">
        <v>354</v>
      </c>
      <c r="AM630" t="s">
        <v>354</v>
      </c>
      <c r="AN630" t="s">
        <v>354</v>
      </c>
      <c r="AO630" t="s">
        <v>390</v>
      </c>
      <c r="AP630" t="s">
        <v>1209</v>
      </c>
      <c r="AQ630" t="s">
        <v>1207</v>
      </c>
      <c r="AR630" t="s">
        <v>1207</v>
      </c>
      <c r="AS630" t="s">
        <v>1207</v>
      </c>
    </row>
    <row r="631" spans="1:48" hidden="1" x14ac:dyDescent="0.25">
      <c r="A631" t="s">
        <v>715</v>
      </c>
      <c r="B631" t="s">
        <v>41</v>
      </c>
      <c r="C631" t="s">
        <v>394</v>
      </c>
      <c r="D631">
        <v>219</v>
      </c>
      <c r="E631" t="s">
        <v>29</v>
      </c>
      <c r="F631">
        <v>423</v>
      </c>
      <c r="H631">
        <v>331150</v>
      </c>
      <c r="I631">
        <v>2</v>
      </c>
      <c r="J631" t="s">
        <v>483</v>
      </c>
      <c r="K631" t="s">
        <v>484</v>
      </c>
      <c r="L631" t="str">
        <f>VLOOKUP(K631,'LOOKUP INTERTIES 2023-11-08'!$B$2:$G$206,6,FALSE)</f>
        <v>Southeast</v>
      </c>
      <c r="M631">
        <v>1</v>
      </c>
      <c r="N631" t="s">
        <v>352</v>
      </c>
      <c r="O631" s="10" t="s">
        <v>1204</v>
      </c>
      <c r="P631" s="10">
        <v>2021</v>
      </c>
      <c r="Q631" s="10" t="s">
        <v>1461</v>
      </c>
      <c r="S631">
        <v>0.8</v>
      </c>
      <c r="AB631" t="s">
        <v>371</v>
      </c>
      <c r="AI631" t="s">
        <v>353</v>
      </c>
      <c r="AK631" t="s">
        <v>355</v>
      </c>
      <c r="AU631" t="s">
        <v>1467</v>
      </c>
      <c r="AV631" t="s">
        <v>1490</v>
      </c>
    </row>
    <row r="632" spans="1:48" hidden="1" x14ac:dyDescent="0.25">
      <c r="A632" t="s">
        <v>715</v>
      </c>
      <c r="B632" t="s">
        <v>41</v>
      </c>
      <c r="C632" t="s">
        <v>394</v>
      </c>
      <c r="D632">
        <v>219</v>
      </c>
      <c r="E632" t="s">
        <v>29</v>
      </c>
      <c r="F632">
        <v>423</v>
      </c>
      <c r="H632">
        <v>331150</v>
      </c>
      <c r="I632">
        <v>2</v>
      </c>
      <c r="J632" t="s">
        <v>483</v>
      </c>
      <c r="K632" t="s">
        <v>484</v>
      </c>
      <c r="L632" t="str">
        <f>VLOOKUP(K632,'LOOKUP INTERTIES 2023-11-08'!$B$2:$G$206,6,FALSE)</f>
        <v>Southeast</v>
      </c>
      <c r="M632">
        <v>2</v>
      </c>
      <c r="N632" t="s">
        <v>352</v>
      </c>
      <c r="O632" s="10" t="s">
        <v>1204</v>
      </c>
      <c r="P632" s="10">
        <v>2021</v>
      </c>
      <c r="Q632" s="10" t="s">
        <v>1461</v>
      </c>
      <c r="S632">
        <v>0.33</v>
      </c>
      <c r="AB632" t="s">
        <v>371</v>
      </c>
      <c r="AI632" t="s">
        <v>353</v>
      </c>
      <c r="AK632" t="s">
        <v>355</v>
      </c>
      <c r="AU632" t="s">
        <v>1467</v>
      </c>
      <c r="AV632" t="s">
        <v>1473</v>
      </c>
    </row>
    <row r="633" spans="1:48" hidden="1" x14ac:dyDescent="0.25">
      <c r="A633" t="s">
        <v>715</v>
      </c>
      <c r="B633" t="s">
        <v>41</v>
      </c>
      <c r="C633" t="s">
        <v>394</v>
      </c>
      <c r="D633">
        <v>219</v>
      </c>
      <c r="E633" t="s">
        <v>29</v>
      </c>
      <c r="F633">
        <v>423</v>
      </c>
      <c r="H633">
        <v>331150</v>
      </c>
      <c r="I633">
        <v>2</v>
      </c>
      <c r="J633" t="s">
        <v>483</v>
      </c>
      <c r="K633" t="s">
        <v>484</v>
      </c>
      <c r="L633" t="str">
        <f>VLOOKUP(K633,'LOOKUP INTERTIES 2023-11-08'!$B$2:$G$206,6,FALSE)</f>
        <v>Southeast</v>
      </c>
      <c r="M633">
        <v>3</v>
      </c>
      <c r="N633" t="s">
        <v>352</v>
      </c>
      <c r="O633" s="10" t="s">
        <v>1204</v>
      </c>
      <c r="P633" s="10">
        <v>2021</v>
      </c>
      <c r="Q633" s="10" t="s">
        <v>1461</v>
      </c>
      <c r="S633">
        <v>0.315</v>
      </c>
      <c r="AB633" t="s">
        <v>371</v>
      </c>
      <c r="AI633" t="s">
        <v>353</v>
      </c>
      <c r="AK633" t="s">
        <v>355</v>
      </c>
      <c r="AU633" t="s">
        <v>1467</v>
      </c>
      <c r="AV633" t="s">
        <v>1491</v>
      </c>
    </row>
    <row r="634" spans="1:48" hidden="1" x14ac:dyDescent="0.25">
      <c r="A634" t="s">
        <v>940</v>
      </c>
      <c r="B634" t="s">
        <v>285</v>
      </c>
      <c r="C634" t="s">
        <v>941</v>
      </c>
      <c r="E634" t="s">
        <v>284</v>
      </c>
      <c r="H634">
        <v>332480</v>
      </c>
      <c r="I634">
        <v>425</v>
      </c>
      <c r="J634" t="s">
        <v>942</v>
      </c>
      <c r="K634" t="s">
        <v>943</v>
      </c>
      <c r="L634" t="str">
        <f>VLOOKUP(K634,'LOOKUP INTERTIES 2023-11-08'!$B$2:$G$206,6,FALSE)</f>
        <v>Bristol Bay</v>
      </c>
      <c r="M634">
        <v>1</v>
      </c>
      <c r="N634" t="s">
        <v>352</v>
      </c>
      <c r="O634" s="10" t="s">
        <v>1204</v>
      </c>
      <c r="P634" s="10">
        <v>2021</v>
      </c>
      <c r="Q634" s="10" t="s">
        <v>1461</v>
      </c>
      <c r="S634">
        <v>9.9000000000000005E-2</v>
      </c>
      <c r="AB634" t="s">
        <v>371</v>
      </c>
      <c r="AD634">
        <v>9</v>
      </c>
      <c r="AE634">
        <v>2008</v>
      </c>
      <c r="AI634" t="s">
        <v>353</v>
      </c>
      <c r="AK634" t="s">
        <v>355</v>
      </c>
      <c r="AU634" t="s">
        <v>1462</v>
      </c>
      <c r="AV634" t="s">
        <v>1582</v>
      </c>
    </row>
    <row r="635" spans="1:48" hidden="1" x14ac:dyDescent="0.25">
      <c r="A635" t="s">
        <v>940</v>
      </c>
      <c r="B635" t="s">
        <v>285</v>
      </c>
      <c r="C635" t="s">
        <v>941</v>
      </c>
      <c r="E635" t="s">
        <v>284</v>
      </c>
      <c r="H635">
        <v>332480</v>
      </c>
      <c r="I635">
        <v>425</v>
      </c>
      <c r="J635" t="s">
        <v>942</v>
      </c>
      <c r="K635" t="s">
        <v>943</v>
      </c>
      <c r="L635" t="str">
        <f>VLOOKUP(K635,'LOOKUP INTERTIES 2023-11-08'!$B$2:$G$206,6,FALSE)</f>
        <v>Bristol Bay</v>
      </c>
      <c r="M635">
        <v>2</v>
      </c>
      <c r="N635" t="s">
        <v>352</v>
      </c>
      <c r="O635" s="10" t="s">
        <v>1204</v>
      </c>
      <c r="P635" s="10">
        <v>2021</v>
      </c>
      <c r="Q635" s="10" t="s">
        <v>1461</v>
      </c>
      <c r="S635">
        <v>9.9000000000000005E-2</v>
      </c>
      <c r="AB635" t="s">
        <v>371</v>
      </c>
      <c r="AD635">
        <v>9</v>
      </c>
      <c r="AE635">
        <v>2008</v>
      </c>
      <c r="AI635" t="s">
        <v>353</v>
      </c>
      <c r="AK635" t="s">
        <v>355</v>
      </c>
      <c r="AU635" t="s">
        <v>1462</v>
      </c>
      <c r="AV635" t="s">
        <v>1659</v>
      </c>
    </row>
    <row r="636" spans="1:48" hidden="1" x14ac:dyDescent="0.25">
      <c r="A636" t="s">
        <v>940</v>
      </c>
      <c r="B636" t="s">
        <v>285</v>
      </c>
      <c r="C636" t="s">
        <v>941</v>
      </c>
      <c r="E636" t="s">
        <v>284</v>
      </c>
      <c r="H636">
        <v>332480</v>
      </c>
      <c r="I636">
        <v>425</v>
      </c>
      <c r="J636" t="s">
        <v>942</v>
      </c>
      <c r="K636" t="s">
        <v>943</v>
      </c>
      <c r="L636" t="str">
        <f>VLOOKUP(K636,'LOOKUP INTERTIES 2023-11-08'!$B$2:$G$206,6,FALSE)</f>
        <v>Bristol Bay</v>
      </c>
      <c r="M636">
        <v>3</v>
      </c>
      <c r="N636" t="s">
        <v>352</v>
      </c>
      <c r="O636" s="10" t="s">
        <v>1204</v>
      </c>
      <c r="P636" s="10">
        <v>2021</v>
      </c>
      <c r="Q636" s="10" t="s">
        <v>1461</v>
      </c>
      <c r="S636">
        <v>9.9000000000000005E-2</v>
      </c>
      <c r="AB636" t="s">
        <v>364</v>
      </c>
      <c r="AD636">
        <v>9</v>
      </c>
      <c r="AE636">
        <v>2008</v>
      </c>
      <c r="AI636" t="s">
        <v>353</v>
      </c>
      <c r="AK636" t="s">
        <v>355</v>
      </c>
      <c r="AU636" t="s">
        <v>1462</v>
      </c>
      <c r="AV636" t="s">
        <v>1659</v>
      </c>
    </row>
    <row r="637" spans="1:48" hidden="1" x14ac:dyDescent="0.25">
      <c r="A637" t="s">
        <v>940</v>
      </c>
      <c r="B637" t="s">
        <v>285</v>
      </c>
      <c r="C637" t="s">
        <v>941</v>
      </c>
      <c r="E637" t="s">
        <v>284</v>
      </c>
      <c r="H637">
        <v>332480</v>
      </c>
      <c r="I637">
        <v>425</v>
      </c>
      <c r="J637" t="s">
        <v>942</v>
      </c>
      <c r="K637" t="s">
        <v>943</v>
      </c>
      <c r="L637" t="str">
        <f>VLOOKUP(K637,'LOOKUP INTERTIES 2023-11-08'!$B$2:$G$206,6,FALSE)</f>
        <v>Bristol Bay</v>
      </c>
      <c r="N637" t="s">
        <v>473</v>
      </c>
      <c r="O637" s="10" t="s">
        <v>501</v>
      </c>
      <c r="Q637" s="10" t="s">
        <v>191</v>
      </c>
      <c r="S637">
        <v>0.2</v>
      </c>
      <c r="AB637" t="s">
        <v>364</v>
      </c>
      <c r="AD637">
        <v>2</v>
      </c>
      <c r="AE637">
        <v>2005</v>
      </c>
      <c r="AI637" t="s">
        <v>353</v>
      </c>
      <c r="AJ637">
        <v>1</v>
      </c>
      <c r="AK637" t="s">
        <v>474</v>
      </c>
      <c r="AO637">
        <v>2</v>
      </c>
      <c r="AT637" t="s">
        <v>1660</v>
      </c>
    </row>
    <row r="638" spans="1:48" hidden="1" x14ac:dyDescent="0.25">
      <c r="A638" t="s">
        <v>947</v>
      </c>
      <c r="B638" t="s">
        <v>287</v>
      </c>
      <c r="C638" t="s">
        <v>948</v>
      </c>
      <c r="E638" t="s">
        <v>286</v>
      </c>
      <c r="H638">
        <v>332490</v>
      </c>
      <c r="J638" t="s">
        <v>949</v>
      </c>
      <c r="K638" t="s">
        <v>950</v>
      </c>
      <c r="L638" t="str">
        <f>VLOOKUP(K638,'LOOKUP INTERTIES 2023-11-08'!$B$2:$G$206,6,FALSE)</f>
        <v>Lower Yukon-Kuskokwim</v>
      </c>
      <c r="M638">
        <v>1</v>
      </c>
      <c r="N638" t="s">
        <v>352</v>
      </c>
      <c r="O638" s="10" t="s">
        <v>1204</v>
      </c>
      <c r="P638" s="10">
        <v>2021</v>
      </c>
      <c r="Q638" s="10" t="s">
        <v>1461</v>
      </c>
      <c r="S638">
        <v>6.5000000000000002E-2</v>
      </c>
      <c r="AB638" t="s">
        <v>364</v>
      </c>
      <c r="AI638" t="s">
        <v>353</v>
      </c>
      <c r="AK638" t="s">
        <v>355</v>
      </c>
      <c r="AU638" t="s">
        <v>1462</v>
      </c>
      <c r="AV638" t="s">
        <v>1463</v>
      </c>
    </row>
    <row r="639" spans="1:48" hidden="1" x14ac:dyDescent="0.25">
      <c r="A639" t="s">
        <v>947</v>
      </c>
      <c r="B639" t="s">
        <v>287</v>
      </c>
      <c r="C639" t="s">
        <v>948</v>
      </c>
      <c r="E639" t="s">
        <v>286</v>
      </c>
      <c r="H639">
        <v>332490</v>
      </c>
      <c r="I639">
        <v>0</v>
      </c>
      <c r="J639" t="s">
        <v>949</v>
      </c>
      <c r="K639" t="s">
        <v>950</v>
      </c>
      <c r="L639" t="str">
        <f>VLOOKUP(K639,'LOOKUP INTERTIES 2023-11-08'!$B$2:$G$206,6,FALSE)</f>
        <v>Lower Yukon-Kuskokwim</v>
      </c>
      <c r="M639">
        <v>2</v>
      </c>
      <c r="N639" t="s">
        <v>352</v>
      </c>
      <c r="O639" s="10" t="s">
        <v>1204</v>
      </c>
      <c r="P639" s="10">
        <v>2021</v>
      </c>
      <c r="Q639" s="10" t="s">
        <v>1461</v>
      </c>
      <c r="S639">
        <v>5.5E-2</v>
      </c>
      <c r="AB639" t="s">
        <v>371</v>
      </c>
      <c r="AI639" t="s">
        <v>353</v>
      </c>
      <c r="AK639" t="s">
        <v>355</v>
      </c>
      <c r="AU639" t="s">
        <v>1462</v>
      </c>
      <c r="AV639" t="s">
        <v>1464</v>
      </c>
    </row>
    <row r="640" spans="1:48" hidden="1" x14ac:dyDescent="0.25">
      <c r="A640" t="s">
        <v>961</v>
      </c>
      <c r="B640" t="s">
        <v>289</v>
      </c>
      <c r="C640" t="s">
        <v>962</v>
      </c>
      <c r="E640" t="s">
        <v>288</v>
      </c>
      <c r="H640">
        <v>332500</v>
      </c>
      <c r="I640">
        <v>399</v>
      </c>
      <c r="J640" t="s">
        <v>963</v>
      </c>
      <c r="K640" t="s">
        <v>964</v>
      </c>
      <c r="L640" t="str">
        <f>VLOOKUP(K640,'LOOKUP INTERTIES 2023-11-08'!$B$2:$G$206,6,FALSE)</f>
        <v>Bristol Bay</v>
      </c>
      <c r="M640">
        <v>1</v>
      </c>
      <c r="N640" t="s">
        <v>352</v>
      </c>
      <c r="O640" s="10" t="s">
        <v>1204</v>
      </c>
      <c r="P640" s="10">
        <v>2021</v>
      </c>
      <c r="Q640" s="10" t="s">
        <v>1461</v>
      </c>
      <c r="S640">
        <v>0.27600000000000002</v>
      </c>
      <c r="AB640" t="s">
        <v>371</v>
      </c>
      <c r="AD640">
        <v>9</v>
      </c>
      <c r="AE640">
        <v>2019</v>
      </c>
      <c r="AI640" t="s">
        <v>353</v>
      </c>
      <c r="AK640" t="s">
        <v>355</v>
      </c>
      <c r="AU640" t="s">
        <v>1480</v>
      </c>
      <c r="AV640" t="s">
        <v>1599</v>
      </c>
    </row>
    <row r="641" spans="1:48" hidden="1" x14ac:dyDescent="0.25">
      <c r="A641" t="s">
        <v>961</v>
      </c>
      <c r="B641" t="s">
        <v>289</v>
      </c>
      <c r="C641" t="s">
        <v>962</v>
      </c>
      <c r="E641" t="s">
        <v>288</v>
      </c>
      <c r="H641">
        <v>332500</v>
      </c>
      <c r="I641">
        <v>399</v>
      </c>
      <c r="J641" t="s">
        <v>963</v>
      </c>
      <c r="K641" t="s">
        <v>964</v>
      </c>
      <c r="L641" t="str">
        <f>VLOOKUP(K641,'LOOKUP INTERTIES 2023-11-08'!$B$2:$G$206,6,FALSE)</f>
        <v>Bristol Bay</v>
      </c>
      <c r="M641">
        <v>2</v>
      </c>
      <c r="N641" t="s">
        <v>352</v>
      </c>
      <c r="O641" s="10" t="s">
        <v>1204</v>
      </c>
      <c r="P641" s="10">
        <v>2021</v>
      </c>
      <c r="Q641" s="10" t="s">
        <v>1461</v>
      </c>
      <c r="S641">
        <v>0.27600000000000002</v>
      </c>
      <c r="AB641" t="s">
        <v>371</v>
      </c>
      <c r="AD641">
        <v>9</v>
      </c>
      <c r="AE641">
        <v>2019</v>
      </c>
      <c r="AI641" t="s">
        <v>353</v>
      </c>
      <c r="AK641" t="s">
        <v>355</v>
      </c>
      <c r="AU641" t="s">
        <v>1462</v>
      </c>
      <c r="AV641" t="s">
        <v>1599</v>
      </c>
    </row>
    <row r="642" spans="1:48" hidden="1" x14ac:dyDescent="0.25">
      <c r="A642" t="s">
        <v>961</v>
      </c>
      <c r="B642" t="s">
        <v>289</v>
      </c>
      <c r="C642" t="s">
        <v>962</v>
      </c>
      <c r="E642" t="s">
        <v>288</v>
      </c>
      <c r="H642">
        <v>332500</v>
      </c>
      <c r="I642">
        <v>399</v>
      </c>
      <c r="J642" t="s">
        <v>963</v>
      </c>
      <c r="K642" t="s">
        <v>964</v>
      </c>
      <c r="L642" t="str">
        <f>VLOOKUP(K642,'LOOKUP INTERTIES 2023-11-08'!$B$2:$G$206,6,FALSE)</f>
        <v>Bristol Bay</v>
      </c>
      <c r="M642">
        <v>3</v>
      </c>
      <c r="N642" t="s">
        <v>352</v>
      </c>
      <c r="O642" s="10" t="s">
        <v>1204</v>
      </c>
      <c r="P642" s="10">
        <v>2021</v>
      </c>
      <c r="Q642" s="10" t="s">
        <v>1461</v>
      </c>
      <c r="S642">
        <v>0.15</v>
      </c>
      <c r="AB642" t="s">
        <v>371</v>
      </c>
      <c r="AD642">
        <v>9</v>
      </c>
      <c r="AE642">
        <v>2019</v>
      </c>
      <c r="AI642" t="s">
        <v>353</v>
      </c>
      <c r="AK642" t="s">
        <v>355</v>
      </c>
      <c r="AU642" t="s">
        <v>1462</v>
      </c>
      <c r="AV642" t="s">
        <v>1582</v>
      </c>
    </row>
    <row r="643" spans="1:48" hidden="1" x14ac:dyDescent="0.25">
      <c r="A643" t="s">
        <v>781</v>
      </c>
      <c r="B643" t="s">
        <v>291</v>
      </c>
      <c r="C643" t="s">
        <v>782</v>
      </c>
      <c r="E643" t="s">
        <v>290</v>
      </c>
      <c r="H643">
        <v>332510</v>
      </c>
      <c r="I643">
        <v>395</v>
      </c>
      <c r="J643" t="s">
        <v>783</v>
      </c>
      <c r="K643" t="s">
        <v>784</v>
      </c>
      <c r="L643" t="str">
        <f>VLOOKUP(K643,'LOOKUP INTERTIES 2023-11-08'!$B$2:$G$206,6,FALSE)</f>
        <v>Lower Yukon-Kuskokwim</v>
      </c>
      <c r="N643" t="s">
        <v>456</v>
      </c>
      <c r="O643" s="10" t="s">
        <v>1301</v>
      </c>
      <c r="S643">
        <v>0.29499999999999998</v>
      </c>
      <c r="T643">
        <v>0.13500000000000001</v>
      </c>
      <c r="AB643" t="s">
        <v>371</v>
      </c>
      <c r="AE643">
        <v>2014</v>
      </c>
      <c r="AK643" t="s">
        <v>457</v>
      </c>
      <c r="AT643" t="s">
        <v>1649</v>
      </c>
    </row>
    <row r="644" spans="1:48" hidden="1" x14ac:dyDescent="0.25">
      <c r="A644" t="s">
        <v>781</v>
      </c>
      <c r="B644" t="s">
        <v>291</v>
      </c>
      <c r="C644" t="s">
        <v>782</v>
      </c>
      <c r="E644" t="s">
        <v>290</v>
      </c>
      <c r="H644">
        <v>332510</v>
      </c>
      <c r="I644">
        <v>395</v>
      </c>
      <c r="J644" t="s">
        <v>783</v>
      </c>
      <c r="K644" t="s">
        <v>784</v>
      </c>
      <c r="L644" t="str">
        <f>VLOOKUP(K644,'LOOKUP INTERTIES 2023-11-08'!$B$2:$G$206,6,FALSE)</f>
        <v>Lower Yukon-Kuskokwim</v>
      </c>
      <c r="M644">
        <v>2</v>
      </c>
      <c r="N644" t="s">
        <v>352</v>
      </c>
      <c r="O644" s="10" t="s">
        <v>1204</v>
      </c>
      <c r="P644" s="10">
        <v>2021</v>
      </c>
      <c r="Q644" s="10" t="s">
        <v>1461</v>
      </c>
      <c r="S644">
        <v>0.27500000000000002</v>
      </c>
      <c r="AB644" t="s">
        <v>371</v>
      </c>
      <c r="AI644" t="s">
        <v>353</v>
      </c>
      <c r="AK644" t="s">
        <v>355</v>
      </c>
      <c r="AU644" t="s">
        <v>1480</v>
      </c>
      <c r="AV644" t="s">
        <v>1596</v>
      </c>
    </row>
    <row r="645" spans="1:48" hidden="1" x14ac:dyDescent="0.25">
      <c r="A645" t="s">
        <v>781</v>
      </c>
      <c r="B645" t="s">
        <v>291</v>
      </c>
      <c r="C645" t="s">
        <v>782</v>
      </c>
      <c r="E645" t="s">
        <v>290</v>
      </c>
      <c r="H645">
        <v>332510</v>
      </c>
      <c r="I645">
        <v>395</v>
      </c>
      <c r="J645" t="s">
        <v>783</v>
      </c>
      <c r="K645" t="s">
        <v>784</v>
      </c>
      <c r="L645" t="str">
        <f>VLOOKUP(K645,'LOOKUP INTERTIES 2023-11-08'!$B$2:$G$206,6,FALSE)</f>
        <v>Lower Yukon-Kuskokwim</v>
      </c>
      <c r="M645">
        <v>3</v>
      </c>
      <c r="N645" t="s">
        <v>352</v>
      </c>
      <c r="O645" s="10" t="s">
        <v>1204</v>
      </c>
      <c r="P645" s="10">
        <v>2021</v>
      </c>
      <c r="Q645" s="10" t="s">
        <v>1461</v>
      </c>
      <c r="S645">
        <v>0.27500000000000002</v>
      </c>
      <c r="AB645" t="s">
        <v>364</v>
      </c>
      <c r="AI645" t="s">
        <v>353</v>
      </c>
      <c r="AK645" t="s">
        <v>355</v>
      </c>
      <c r="AU645" t="s">
        <v>1480</v>
      </c>
      <c r="AV645" t="s">
        <v>1596</v>
      </c>
    </row>
    <row r="646" spans="1:48" hidden="1" x14ac:dyDescent="0.25">
      <c r="A646" t="s">
        <v>781</v>
      </c>
      <c r="B646" t="s">
        <v>291</v>
      </c>
      <c r="C646" t="s">
        <v>782</v>
      </c>
      <c r="E646" t="s">
        <v>290</v>
      </c>
      <c r="H646">
        <v>332510</v>
      </c>
      <c r="I646">
        <v>395</v>
      </c>
      <c r="J646" t="s">
        <v>783</v>
      </c>
      <c r="K646" t="s">
        <v>784</v>
      </c>
      <c r="L646" t="str">
        <f>VLOOKUP(K646,'LOOKUP INTERTIES 2023-11-08'!$B$2:$G$206,6,FALSE)</f>
        <v>Lower Yukon-Kuskokwim</v>
      </c>
      <c r="M646">
        <v>4</v>
      </c>
      <c r="N646" t="s">
        <v>352</v>
      </c>
      <c r="O646" s="10" t="s">
        <v>1204</v>
      </c>
      <c r="P646" s="10">
        <v>2021</v>
      </c>
      <c r="Q646" s="10" t="s">
        <v>1461</v>
      </c>
      <c r="S646">
        <v>0.14000000000000001</v>
      </c>
      <c r="AB646" t="s">
        <v>371</v>
      </c>
      <c r="AI646" t="s">
        <v>353</v>
      </c>
      <c r="AK646" t="s">
        <v>355</v>
      </c>
      <c r="AU646" t="s">
        <v>1480</v>
      </c>
      <c r="AV646" t="s">
        <v>1470</v>
      </c>
    </row>
    <row r="647" spans="1:48" hidden="1" x14ac:dyDescent="0.25">
      <c r="A647" t="s">
        <v>781</v>
      </c>
      <c r="B647" t="s">
        <v>291</v>
      </c>
      <c r="C647" t="s">
        <v>782</v>
      </c>
      <c r="E647" t="s">
        <v>290</v>
      </c>
      <c r="H647">
        <v>332510</v>
      </c>
      <c r="I647">
        <v>395</v>
      </c>
      <c r="J647" t="s">
        <v>783</v>
      </c>
      <c r="K647" t="s">
        <v>784</v>
      </c>
      <c r="L647" t="str">
        <f>VLOOKUP(K647,'LOOKUP INTERTIES 2023-11-08'!$B$2:$G$206,6,FALSE)</f>
        <v>Lower Yukon-Kuskokwim</v>
      </c>
      <c r="M647">
        <v>2</v>
      </c>
      <c r="N647" t="s">
        <v>352</v>
      </c>
      <c r="O647" s="10" t="s">
        <v>1204</v>
      </c>
      <c r="P647" s="10">
        <v>2021</v>
      </c>
      <c r="Q647" s="10" t="s">
        <v>1461</v>
      </c>
      <c r="S647">
        <v>0.27500000000000002</v>
      </c>
      <c r="AB647" t="s">
        <v>371</v>
      </c>
      <c r="AI647" t="s">
        <v>353</v>
      </c>
      <c r="AK647" t="s">
        <v>355</v>
      </c>
      <c r="AU647" t="s">
        <v>1480</v>
      </c>
      <c r="AV647" t="s">
        <v>1596</v>
      </c>
    </row>
    <row r="648" spans="1:48" hidden="1" x14ac:dyDescent="0.25">
      <c r="A648" t="s">
        <v>781</v>
      </c>
      <c r="B648" t="s">
        <v>291</v>
      </c>
      <c r="C648" t="s">
        <v>782</v>
      </c>
      <c r="E648" t="s">
        <v>290</v>
      </c>
      <c r="H648">
        <v>332510</v>
      </c>
      <c r="I648">
        <v>395</v>
      </c>
      <c r="J648" t="s">
        <v>783</v>
      </c>
      <c r="K648" t="s">
        <v>784</v>
      </c>
      <c r="L648" t="str">
        <f>VLOOKUP(K648,'LOOKUP INTERTIES 2023-11-08'!$B$2:$G$206,6,FALSE)</f>
        <v>Lower Yukon-Kuskokwim</v>
      </c>
      <c r="M648">
        <v>3</v>
      </c>
      <c r="N648" t="s">
        <v>352</v>
      </c>
      <c r="O648" s="10" t="s">
        <v>1204</v>
      </c>
      <c r="P648" s="10">
        <v>2021</v>
      </c>
      <c r="Q648" s="10" t="s">
        <v>1461</v>
      </c>
      <c r="S648">
        <v>0.27500000000000002</v>
      </c>
      <c r="AB648" t="s">
        <v>364</v>
      </c>
      <c r="AI648" t="s">
        <v>353</v>
      </c>
      <c r="AK648" t="s">
        <v>355</v>
      </c>
      <c r="AU648" t="s">
        <v>1480</v>
      </c>
      <c r="AV648" t="s">
        <v>1596</v>
      </c>
    </row>
    <row r="649" spans="1:48" hidden="1" x14ac:dyDescent="0.25">
      <c r="A649" t="s">
        <v>781</v>
      </c>
      <c r="B649" t="s">
        <v>291</v>
      </c>
      <c r="C649" t="s">
        <v>782</v>
      </c>
      <c r="E649" t="s">
        <v>290</v>
      </c>
      <c r="H649">
        <v>332510</v>
      </c>
      <c r="I649">
        <v>395</v>
      </c>
      <c r="J649" t="s">
        <v>783</v>
      </c>
      <c r="K649" t="s">
        <v>784</v>
      </c>
      <c r="L649" t="str">
        <f>VLOOKUP(K649,'LOOKUP INTERTIES 2023-11-08'!$B$2:$G$206,6,FALSE)</f>
        <v>Lower Yukon-Kuskokwim</v>
      </c>
      <c r="M649">
        <v>4</v>
      </c>
      <c r="N649" t="s">
        <v>352</v>
      </c>
      <c r="O649" s="10" t="s">
        <v>1204</v>
      </c>
      <c r="P649" s="10">
        <v>2021</v>
      </c>
      <c r="Q649" s="10" t="s">
        <v>1461</v>
      </c>
      <c r="S649">
        <v>0.14000000000000001</v>
      </c>
      <c r="AB649" t="s">
        <v>371</v>
      </c>
      <c r="AI649" t="s">
        <v>353</v>
      </c>
      <c r="AK649" t="s">
        <v>355</v>
      </c>
      <c r="AU649" t="s">
        <v>1480</v>
      </c>
      <c r="AV649" t="s">
        <v>1470</v>
      </c>
    </row>
    <row r="650" spans="1:48" hidden="1" x14ac:dyDescent="0.25">
      <c r="A650" t="s">
        <v>781</v>
      </c>
      <c r="B650" t="s">
        <v>291</v>
      </c>
      <c r="C650" t="s">
        <v>782</v>
      </c>
      <c r="E650" t="s">
        <v>290</v>
      </c>
      <c r="H650">
        <v>332510</v>
      </c>
      <c r="I650">
        <v>395</v>
      </c>
      <c r="J650" t="s">
        <v>783</v>
      </c>
      <c r="K650" t="s">
        <v>784</v>
      </c>
      <c r="L650" t="str">
        <f>VLOOKUP(K650,'LOOKUP INTERTIES 2023-11-08'!$B$2:$G$206,6,FALSE)</f>
        <v>Lower Yukon-Kuskokwim</v>
      </c>
      <c r="M650">
        <v>1</v>
      </c>
      <c r="N650" t="s">
        <v>352</v>
      </c>
      <c r="O650" s="10" t="s">
        <v>1204</v>
      </c>
      <c r="P650" s="10">
        <v>2021</v>
      </c>
      <c r="Q650" s="10" t="s">
        <v>1461</v>
      </c>
      <c r="S650">
        <v>0.23499999999999999</v>
      </c>
      <c r="AB650" t="s">
        <v>371</v>
      </c>
      <c r="AD650">
        <v>7</v>
      </c>
      <c r="AE650">
        <v>2020</v>
      </c>
      <c r="AI650" t="s">
        <v>353</v>
      </c>
      <c r="AK650" t="s">
        <v>355</v>
      </c>
      <c r="AU650" t="s">
        <v>1480</v>
      </c>
      <c r="AV650" t="s">
        <v>1650</v>
      </c>
    </row>
    <row r="651" spans="1:48" hidden="1" x14ac:dyDescent="0.25">
      <c r="A651" t="s">
        <v>781</v>
      </c>
      <c r="B651" t="s">
        <v>291</v>
      </c>
      <c r="C651" t="s">
        <v>782</v>
      </c>
      <c r="E651" t="s">
        <v>290</v>
      </c>
      <c r="H651">
        <v>332510</v>
      </c>
      <c r="I651">
        <v>395</v>
      </c>
      <c r="J651" t="s">
        <v>783</v>
      </c>
      <c r="K651" t="s">
        <v>784</v>
      </c>
      <c r="L651" t="str">
        <f>VLOOKUP(K651,'LOOKUP INTERTIES 2023-11-08'!$B$2:$G$206,6,FALSE)</f>
        <v>Lower Yukon-Kuskokwim</v>
      </c>
      <c r="M651">
        <v>1</v>
      </c>
      <c r="N651" t="s">
        <v>352</v>
      </c>
      <c r="O651" s="10" t="s">
        <v>1204</v>
      </c>
      <c r="P651" s="10">
        <v>2021</v>
      </c>
      <c r="Q651" s="10" t="s">
        <v>1461</v>
      </c>
      <c r="S651">
        <v>0.23499999999999999</v>
      </c>
      <c r="AB651" t="s">
        <v>371</v>
      </c>
      <c r="AD651">
        <v>7</v>
      </c>
      <c r="AE651">
        <v>2020</v>
      </c>
      <c r="AI651" t="s">
        <v>353</v>
      </c>
      <c r="AK651" t="s">
        <v>355</v>
      </c>
      <c r="AU651" t="s">
        <v>1480</v>
      </c>
      <c r="AV651" t="s">
        <v>1650</v>
      </c>
    </row>
    <row r="652" spans="1:48" hidden="1" x14ac:dyDescent="0.25">
      <c r="A652" t="s">
        <v>781</v>
      </c>
      <c r="B652" t="s">
        <v>291</v>
      </c>
      <c r="C652" t="s">
        <v>782</v>
      </c>
      <c r="E652" t="s">
        <v>290</v>
      </c>
      <c r="H652">
        <v>332510</v>
      </c>
      <c r="I652">
        <v>395</v>
      </c>
      <c r="J652" t="s">
        <v>783</v>
      </c>
      <c r="K652" t="s">
        <v>784</v>
      </c>
      <c r="L652" t="str">
        <f>VLOOKUP(K652,'LOOKUP INTERTIES 2023-11-08'!$B$2:$G$206,6,FALSE)</f>
        <v>Lower Yukon-Kuskokwim</v>
      </c>
      <c r="N652" t="s">
        <v>473</v>
      </c>
      <c r="O652" s="10" t="s">
        <v>501</v>
      </c>
      <c r="Q652" s="10" t="s">
        <v>191</v>
      </c>
      <c r="S652">
        <v>0.47500000000000003</v>
      </c>
      <c r="AB652" t="s">
        <v>371</v>
      </c>
      <c r="AD652">
        <v>12</v>
      </c>
      <c r="AE652">
        <v>2010</v>
      </c>
      <c r="AI652" t="s">
        <v>353</v>
      </c>
      <c r="AJ652">
        <v>1</v>
      </c>
      <c r="AK652" t="s">
        <v>474</v>
      </c>
      <c r="AO652">
        <v>5</v>
      </c>
    </row>
    <row r="653" spans="1:48" hidden="1" x14ac:dyDescent="0.25">
      <c r="A653" t="s">
        <v>971</v>
      </c>
      <c r="B653" t="s">
        <v>293</v>
      </c>
      <c r="C653" t="s">
        <v>972</v>
      </c>
      <c r="E653" t="s">
        <v>292</v>
      </c>
      <c r="H653">
        <v>332520</v>
      </c>
      <c r="I653">
        <v>759</v>
      </c>
      <c r="J653" t="s">
        <v>973</v>
      </c>
      <c r="K653" t="s">
        <v>974</v>
      </c>
      <c r="L653" t="str">
        <f>VLOOKUP(K653,'LOOKUP INTERTIES 2023-11-08'!$B$2:$G$206,6,FALSE)</f>
        <v>Yukon-Koyukuk/Upper Tanana</v>
      </c>
      <c r="M653">
        <v>2</v>
      </c>
      <c r="N653" t="s">
        <v>352</v>
      </c>
      <c r="O653" s="10" t="s">
        <v>1204</v>
      </c>
      <c r="P653" s="10">
        <v>2021</v>
      </c>
      <c r="Q653" s="10" t="s">
        <v>1461</v>
      </c>
      <c r="S653">
        <v>0.105</v>
      </c>
      <c r="AB653" t="s">
        <v>364</v>
      </c>
      <c r="AD653">
        <v>6</v>
      </c>
      <c r="AE653">
        <v>2013</v>
      </c>
      <c r="AI653" t="s">
        <v>353</v>
      </c>
      <c r="AK653" t="s">
        <v>355</v>
      </c>
      <c r="AU653" t="s">
        <v>1480</v>
      </c>
      <c r="AV653" t="s">
        <v>1684</v>
      </c>
    </row>
    <row r="654" spans="1:48" hidden="1" x14ac:dyDescent="0.25">
      <c r="A654" t="s">
        <v>971</v>
      </c>
      <c r="B654" t="s">
        <v>293</v>
      </c>
      <c r="C654" t="s">
        <v>972</v>
      </c>
      <c r="E654" t="s">
        <v>292</v>
      </c>
      <c r="H654">
        <v>332520</v>
      </c>
      <c r="I654">
        <v>759</v>
      </c>
      <c r="J654" t="s">
        <v>973</v>
      </c>
      <c r="K654" t="s">
        <v>974</v>
      </c>
      <c r="L654" t="str">
        <f>VLOOKUP(K654,'LOOKUP INTERTIES 2023-11-08'!$B$2:$G$206,6,FALSE)</f>
        <v>Yukon-Koyukuk/Upper Tanana</v>
      </c>
      <c r="M654">
        <v>1</v>
      </c>
      <c r="N654" t="s">
        <v>352</v>
      </c>
      <c r="O654" s="10" t="s">
        <v>1204</v>
      </c>
      <c r="P654" s="10">
        <v>2021</v>
      </c>
      <c r="Q654" s="10" t="s">
        <v>1461</v>
      </c>
      <c r="S654">
        <v>0.11</v>
      </c>
      <c r="AB654" t="s">
        <v>371</v>
      </c>
      <c r="AD654">
        <v>6</v>
      </c>
      <c r="AE654">
        <v>2015</v>
      </c>
      <c r="AI654" t="s">
        <v>353</v>
      </c>
      <c r="AK654" t="s">
        <v>355</v>
      </c>
      <c r="AU654" t="s">
        <v>1480</v>
      </c>
      <c r="AV654" t="s">
        <v>1582</v>
      </c>
    </row>
    <row r="655" spans="1:48" hidden="1" x14ac:dyDescent="0.25">
      <c r="A655" t="s">
        <v>971</v>
      </c>
      <c r="B655" t="s">
        <v>293</v>
      </c>
      <c r="C655" t="s">
        <v>972</v>
      </c>
      <c r="E655" t="s">
        <v>292</v>
      </c>
      <c r="H655">
        <v>332520</v>
      </c>
      <c r="I655">
        <v>759</v>
      </c>
      <c r="J655" t="s">
        <v>973</v>
      </c>
      <c r="K655" t="s">
        <v>974</v>
      </c>
      <c r="L655" t="str">
        <f>VLOOKUP(K655,'LOOKUP INTERTIES 2023-11-08'!$B$2:$G$206,6,FALSE)</f>
        <v>Yukon-Koyukuk/Upper Tanana</v>
      </c>
      <c r="M655">
        <v>3</v>
      </c>
      <c r="N655" t="s">
        <v>352</v>
      </c>
      <c r="O655" s="10" t="s">
        <v>1204</v>
      </c>
      <c r="P655" s="10">
        <v>2021</v>
      </c>
      <c r="Q655" s="10" t="s">
        <v>1461</v>
      </c>
      <c r="S655">
        <v>4.4999999999999998E-2</v>
      </c>
      <c r="AB655" t="s">
        <v>371</v>
      </c>
      <c r="AD655">
        <v>6</v>
      </c>
      <c r="AE655">
        <v>2018</v>
      </c>
      <c r="AI655" t="s">
        <v>353</v>
      </c>
      <c r="AK655" t="s">
        <v>355</v>
      </c>
      <c r="AU655" t="s">
        <v>1487</v>
      </c>
      <c r="AV655" t="s">
        <v>1685</v>
      </c>
    </row>
    <row r="656" spans="1:48" hidden="1" x14ac:dyDescent="0.25">
      <c r="A656" t="s">
        <v>1157</v>
      </c>
      <c r="B656" t="s">
        <v>1158</v>
      </c>
      <c r="C656" t="s">
        <v>1159</v>
      </c>
      <c r="E656" t="s">
        <v>1160</v>
      </c>
      <c r="J656" t="s">
        <v>361</v>
      </c>
      <c r="K656" t="s">
        <v>362</v>
      </c>
      <c r="L656" t="str">
        <f>VLOOKUP(K656,'LOOKUP INTERTIES 2023-11-08'!$B$2:$G$206,6,FALSE)</f>
        <v>Railbelt</v>
      </c>
      <c r="N656" t="s">
        <v>502</v>
      </c>
      <c r="O656" s="10" t="s">
        <v>1304</v>
      </c>
      <c r="Q656" s="10" t="s">
        <v>191</v>
      </c>
      <c r="S656">
        <v>0.14000000000000001</v>
      </c>
      <c r="AB656" t="s">
        <v>371</v>
      </c>
      <c r="AD656">
        <v>8</v>
      </c>
      <c r="AE656">
        <v>2018</v>
      </c>
      <c r="AI656" t="s">
        <v>353</v>
      </c>
      <c r="AJ656">
        <v>1</v>
      </c>
      <c r="AK656" t="s">
        <v>503</v>
      </c>
      <c r="AO656">
        <v>0</v>
      </c>
    </row>
    <row r="657" spans="1:48" hidden="1" x14ac:dyDescent="0.25">
      <c r="A657" t="s">
        <v>1157</v>
      </c>
      <c r="B657" t="s">
        <v>1158</v>
      </c>
      <c r="C657" t="s">
        <v>1159</v>
      </c>
      <c r="E657" t="s">
        <v>1160</v>
      </c>
      <c r="J657" t="s">
        <v>361</v>
      </c>
      <c r="K657" t="s">
        <v>362</v>
      </c>
      <c r="L657" t="str">
        <f>VLOOKUP(K657,'LOOKUP INTERTIES 2023-11-08'!$B$2:$G$206,6,FALSE)</f>
        <v>Railbelt</v>
      </c>
      <c r="N657" t="s">
        <v>502</v>
      </c>
      <c r="O657" s="10" t="s">
        <v>1304</v>
      </c>
      <c r="Q657" s="10" t="s">
        <v>1457</v>
      </c>
      <c r="S657">
        <v>1.2</v>
      </c>
      <c r="AB657" t="s">
        <v>371</v>
      </c>
      <c r="AD657">
        <v>11</v>
      </c>
      <c r="AE657">
        <v>2019</v>
      </c>
      <c r="AK657" t="s">
        <v>503</v>
      </c>
    </row>
    <row r="658" spans="1:48" hidden="1" x14ac:dyDescent="0.25">
      <c r="A658" t="s">
        <v>978</v>
      </c>
      <c r="B658" t="s">
        <v>295</v>
      </c>
      <c r="C658" t="s">
        <v>979</v>
      </c>
      <c r="E658" t="s">
        <v>294</v>
      </c>
      <c r="H658">
        <v>332530</v>
      </c>
      <c r="I658">
        <v>364</v>
      </c>
      <c r="J658" t="s">
        <v>980</v>
      </c>
      <c r="K658" t="s">
        <v>981</v>
      </c>
      <c r="L658" t="str">
        <f>VLOOKUP(K658,'LOOKUP INTERTIES 2023-11-08'!$B$2:$G$206,6,FALSE)</f>
        <v>Yukon-Koyukuk/Upper Tanana</v>
      </c>
      <c r="M658">
        <v>1</v>
      </c>
      <c r="N658" t="s">
        <v>352</v>
      </c>
      <c r="O658" s="10" t="s">
        <v>1204</v>
      </c>
      <c r="P658" s="10">
        <v>2021</v>
      </c>
      <c r="Q658" s="10" t="s">
        <v>1461</v>
      </c>
      <c r="S658">
        <v>0.23</v>
      </c>
      <c r="AB658" t="s">
        <v>371</v>
      </c>
      <c r="AI658" t="s">
        <v>353</v>
      </c>
      <c r="AK658" t="s">
        <v>355</v>
      </c>
      <c r="AU658" t="s">
        <v>1480</v>
      </c>
      <c r="AV658" t="s">
        <v>1571</v>
      </c>
    </row>
    <row r="659" spans="1:48" hidden="1" x14ac:dyDescent="0.25">
      <c r="A659" t="s">
        <v>978</v>
      </c>
      <c r="B659" t="s">
        <v>295</v>
      </c>
      <c r="C659" t="s">
        <v>979</v>
      </c>
      <c r="E659" t="s">
        <v>294</v>
      </c>
      <c r="H659">
        <v>332530</v>
      </c>
      <c r="I659">
        <v>364</v>
      </c>
      <c r="J659" t="s">
        <v>980</v>
      </c>
      <c r="K659" t="s">
        <v>981</v>
      </c>
      <c r="L659" t="str">
        <f>VLOOKUP(K659,'LOOKUP INTERTIES 2023-11-08'!$B$2:$G$206,6,FALSE)</f>
        <v>Yukon-Koyukuk/Upper Tanana</v>
      </c>
      <c r="M659">
        <v>2</v>
      </c>
      <c r="N659" t="s">
        <v>352</v>
      </c>
      <c r="O659" s="10" t="s">
        <v>1204</v>
      </c>
      <c r="P659" s="10">
        <v>2021</v>
      </c>
      <c r="Q659" s="10" t="s">
        <v>1461</v>
      </c>
      <c r="S659">
        <v>0.18</v>
      </c>
      <c r="AB659" t="s">
        <v>371</v>
      </c>
      <c r="AI659" t="s">
        <v>353</v>
      </c>
      <c r="AK659" t="s">
        <v>355</v>
      </c>
      <c r="AU659" t="s">
        <v>1462</v>
      </c>
      <c r="AV659" t="s">
        <v>1571</v>
      </c>
    </row>
    <row r="660" spans="1:48" hidden="1" x14ac:dyDescent="0.25">
      <c r="A660" t="s">
        <v>978</v>
      </c>
      <c r="B660" t="s">
        <v>295</v>
      </c>
      <c r="C660" t="s">
        <v>979</v>
      </c>
      <c r="E660" t="s">
        <v>294</v>
      </c>
      <c r="H660">
        <v>332530</v>
      </c>
      <c r="I660">
        <v>364</v>
      </c>
      <c r="J660" t="s">
        <v>980</v>
      </c>
      <c r="K660" t="s">
        <v>981</v>
      </c>
      <c r="L660" t="str">
        <f>VLOOKUP(K660,'LOOKUP INTERTIES 2023-11-08'!$B$2:$G$206,6,FALSE)</f>
        <v>Yukon-Koyukuk/Upper Tanana</v>
      </c>
      <c r="M660">
        <v>3</v>
      </c>
      <c r="N660" t="s">
        <v>352</v>
      </c>
      <c r="O660" s="10" t="s">
        <v>1204</v>
      </c>
      <c r="P660" s="10">
        <v>2021</v>
      </c>
      <c r="Q660" s="10" t="s">
        <v>1461</v>
      </c>
      <c r="S660">
        <v>0.11700000000000001</v>
      </c>
      <c r="AB660" t="s">
        <v>371</v>
      </c>
      <c r="AD660">
        <v>9</v>
      </c>
      <c r="AE660">
        <v>2020</v>
      </c>
      <c r="AI660" t="s">
        <v>353</v>
      </c>
      <c r="AK660" t="s">
        <v>355</v>
      </c>
      <c r="AU660" t="s">
        <v>1480</v>
      </c>
      <c r="AV660" t="s">
        <v>1598</v>
      </c>
    </row>
    <row r="661" spans="1:48" hidden="1" x14ac:dyDescent="0.25">
      <c r="A661" t="s">
        <v>986</v>
      </c>
      <c r="B661" t="s">
        <v>297</v>
      </c>
      <c r="C661" t="s">
        <v>987</v>
      </c>
      <c r="E661" t="s">
        <v>296</v>
      </c>
      <c r="H661">
        <v>332550</v>
      </c>
      <c r="I661">
        <v>410</v>
      </c>
      <c r="J661" t="s">
        <v>988</v>
      </c>
      <c r="K661" t="s">
        <v>989</v>
      </c>
      <c r="L661" t="str">
        <f>VLOOKUP(K661,'LOOKUP INTERTIES 2023-11-08'!$B$2:$G$206,6,FALSE)</f>
        <v>Aleutians</v>
      </c>
      <c r="M661">
        <v>1</v>
      </c>
      <c r="N661" t="s">
        <v>352</v>
      </c>
      <c r="O661" s="10" t="s">
        <v>1204</v>
      </c>
      <c r="P661" s="10">
        <v>2021</v>
      </c>
      <c r="Q661" s="10" t="s">
        <v>1461</v>
      </c>
      <c r="S661">
        <v>0.21</v>
      </c>
      <c r="AB661" t="s">
        <v>371</v>
      </c>
      <c r="AD661">
        <v>6</v>
      </c>
      <c r="AE661">
        <v>2012</v>
      </c>
      <c r="AI661" t="s">
        <v>353</v>
      </c>
      <c r="AK661" t="s">
        <v>355</v>
      </c>
      <c r="AU661" t="s">
        <v>1480</v>
      </c>
      <c r="AV661" t="s">
        <v>1599</v>
      </c>
    </row>
    <row r="662" spans="1:48" hidden="1" x14ac:dyDescent="0.25">
      <c r="A662" t="s">
        <v>986</v>
      </c>
      <c r="B662" t="s">
        <v>297</v>
      </c>
      <c r="C662" t="s">
        <v>987</v>
      </c>
      <c r="E662" t="s">
        <v>296</v>
      </c>
      <c r="H662">
        <v>332550</v>
      </c>
      <c r="I662">
        <v>410</v>
      </c>
      <c r="J662" t="s">
        <v>988</v>
      </c>
      <c r="K662" t="s">
        <v>989</v>
      </c>
      <c r="L662" t="str">
        <f>VLOOKUP(K662,'LOOKUP INTERTIES 2023-11-08'!$B$2:$G$206,6,FALSE)</f>
        <v>Aleutians</v>
      </c>
      <c r="M662">
        <v>2</v>
      </c>
      <c r="N662" t="s">
        <v>352</v>
      </c>
      <c r="O662" s="10" t="s">
        <v>1204</v>
      </c>
      <c r="P662" s="10">
        <v>2021</v>
      </c>
      <c r="Q662" s="10" t="s">
        <v>1461</v>
      </c>
      <c r="S662">
        <v>0.21</v>
      </c>
      <c r="AB662" t="s">
        <v>371</v>
      </c>
      <c r="AD662">
        <v>6</v>
      </c>
      <c r="AE662">
        <v>2012</v>
      </c>
      <c r="AI662" t="s">
        <v>353</v>
      </c>
      <c r="AK662" t="s">
        <v>355</v>
      </c>
      <c r="AU662" t="s">
        <v>1480</v>
      </c>
      <c r="AV662" t="s">
        <v>1599</v>
      </c>
    </row>
    <row r="663" spans="1:48" hidden="1" x14ac:dyDescent="0.25">
      <c r="A663" t="s">
        <v>986</v>
      </c>
      <c r="B663" t="s">
        <v>297</v>
      </c>
      <c r="C663" t="s">
        <v>987</v>
      </c>
      <c r="E663" t="s">
        <v>296</v>
      </c>
      <c r="H663">
        <v>332550</v>
      </c>
      <c r="I663">
        <v>410</v>
      </c>
      <c r="J663" t="s">
        <v>988</v>
      </c>
      <c r="K663" t="s">
        <v>989</v>
      </c>
      <c r="L663" t="str">
        <f>VLOOKUP(K663,'LOOKUP INTERTIES 2023-11-08'!$B$2:$G$206,6,FALSE)</f>
        <v>Aleutians</v>
      </c>
      <c r="M663">
        <v>3</v>
      </c>
      <c r="N663" t="s">
        <v>352</v>
      </c>
      <c r="O663" s="10" t="s">
        <v>1204</v>
      </c>
      <c r="P663" s="10">
        <v>2021</v>
      </c>
      <c r="Q663" s="10" t="s">
        <v>1461</v>
      </c>
      <c r="S663">
        <v>0.21</v>
      </c>
      <c r="AB663" t="s">
        <v>371</v>
      </c>
      <c r="AD663">
        <v>6</v>
      </c>
      <c r="AE663">
        <v>2012</v>
      </c>
      <c r="AI663" t="s">
        <v>353</v>
      </c>
      <c r="AK663" t="s">
        <v>355</v>
      </c>
      <c r="AU663" t="s">
        <v>1480</v>
      </c>
      <c r="AV663" t="s">
        <v>1599</v>
      </c>
    </row>
    <row r="664" spans="1:48" hidden="1" x14ac:dyDescent="0.25">
      <c r="A664" t="s">
        <v>986</v>
      </c>
      <c r="B664" t="s">
        <v>297</v>
      </c>
      <c r="C664" t="s">
        <v>987</v>
      </c>
      <c r="E664" t="s">
        <v>296</v>
      </c>
      <c r="H664">
        <v>332550</v>
      </c>
      <c r="I664">
        <v>410</v>
      </c>
      <c r="J664" t="s">
        <v>988</v>
      </c>
      <c r="K664" t="s">
        <v>989</v>
      </c>
      <c r="L664" t="str">
        <f>VLOOKUP(K664,'LOOKUP INTERTIES 2023-11-08'!$B$2:$G$206,6,FALSE)</f>
        <v>Aleutians</v>
      </c>
      <c r="M664">
        <v>4</v>
      </c>
      <c r="N664" t="s">
        <v>352</v>
      </c>
      <c r="O664" s="10" t="s">
        <v>1204</v>
      </c>
      <c r="P664" s="10">
        <v>2021</v>
      </c>
      <c r="Q664" s="10" t="s">
        <v>1461</v>
      </c>
      <c r="S664">
        <v>0.2</v>
      </c>
      <c r="AB664" t="s">
        <v>371</v>
      </c>
      <c r="AD664">
        <v>6</v>
      </c>
      <c r="AE664">
        <v>2012</v>
      </c>
      <c r="AI664" t="s">
        <v>353</v>
      </c>
      <c r="AK664" t="s">
        <v>355</v>
      </c>
      <c r="AU664" t="s">
        <v>1480</v>
      </c>
      <c r="AV664" t="s">
        <v>1599</v>
      </c>
    </row>
    <row r="665" spans="1:48" hidden="1" x14ac:dyDescent="0.25">
      <c r="A665" t="s">
        <v>986</v>
      </c>
      <c r="B665" t="s">
        <v>297</v>
      </c>
      <c r="C665" t="s">
        <v>987</v>
      </c>
      <c r="E665" t="s">
        <v>296</v>
      </c>
      <c r="H665">
        <v>332550</v>
      </c>
      <c r="I665">
        <v>410</v>
      </c>
      <c r="J665" t="s">
        <v>988</v>
      </c>
      <c r="K665" t="s">
        <v>989</v>
      </c>
      <c r="L665" t="str">
        <f>VLOOKUP(K665,'LOOKUP INTERTIES 2023-11-08'!$B$2:$G$206,6,FALSE)</f>
        <v>Aleutians</v>
      </c>
      <c r="N665" t="s">
        <v>473</v>
      </c>
      <c r="O665" s="10" t="s">
        <v>501</v>
      </c>
      <c r="Q665" s="10" t="s">
        <v>191</v>
      </c>
      <c r="S665">
        <v>9.5000000000000001E-2</v>
      </c>
      <c r="AB665" t="s">
        <v>364</v>
      </c>
      <c r="AD665">
        <v>11</v>
      </c>
      <c r="AE665">
        <v>2016</v>
      </c>
      <c r="AF665">
        <v>12</v>
      </c>
      <c r="AG665">
        <v>2016</v>
      </c>
      <c r="AI665" t="s">
        <v>353</v>
      </c>
      <c r="AJ665">
        <v>1</v>
      </c>
      <c r="AK665" t="s">
        <v>474</v>
      </c>
      <c r="AO665">
        <v>1</v>
      </c>
    </row>
    <row r="666" spans="1:48" hidden="1" x14ac:dyDescent="0.25">
      <c r="A666" t="s">
        <v>995</v>
      </c>
      <c r="B666" t="s">
        <v>299</v>
      </c>
      <c r="C666" t="s">
        <v>996</v>
      </c>
      <c r="E666" t="s">
        <v>298</v>
      </c>
      <c r="H666">
        <v>332560</v>
      </c>
      <c r="I666">
        <v>339</v>
      </c>
      <c r="J666" t="s">
        <v>997</v>
      </c>
      <c r="K666" t="s">
        <v>998</v>
      </c>
      <c r="L666" t="str">
        <f>VLOOKUP(K666,'LOOKUP INTERTIES 2023-11-08'!$B$2:$G$206,6,FALSE)</f>
        <v>Aleutians</v>
      </c>
      <c r="M666">
        <v>1</v>
      </c>
      <c r="N666" t="s">
        <v>352</v>
      </c>
      <c r="O666" s="10" t="s">
        <v>1204</v>
      </c>
      <c r="P666" s="10">
        <v>2021</v>
      </c>
      <c r="Q666" s="10" t="s">
        <v>1461</v>
      </c>
      <c r="S666">
        <v>0.85499999999999998</v>
      </c>
      <c r="AB666" t="s">
        <v>371</v>
      </c>
      <c r="AI666" t="s">
        <v>353</v>
      </c>
      <c r="AK666" t="s">
        <v>355</v>
      </c>
      <c r="AU666" t="s">
        <v>1514</v>
      </c>
      <c r="AV666" t="s">
        <v>1468</v>
      </c>
    </row>
    <row r="667" spans="1:48" hidden="1" x14ac:dyDescent="0.25">
      <c r="A667" t="s">
        <v>995</v>
      </c>
      <c r="B667" t="s">
        <v>299</v>
      </c>
      <c r="C667" t="s">
        <v>996</v>
      </c>
      <c r="E667" t="s">
        <v>298</v>
      </c>
      <c r="H667">
        <v>332560</v>
      </c>
      <c r="I667">
        <v>339</v>
      </c>
      <c r="J667" t="s">
        <v>997</v>
      </c>
      <c r="K667" t="s">
        <v>998</v>
      </c>
      <c r="L667" t="str">
        <f>VLOOKUP(K667,'LOOKUP INTERTIES 2023-11-08'!$B$2:$G$206,6,FALSE)</f>
        <v>Aleutians</v>
      </c>
      <c r="M667">
        <v>2</v>
      </c>
      <c r="N667" t="s">
        <v>352</v>
      </c>
      <c r="O667" s="10" t="s">
        <v>1204</v>
      </c>
      <c r="P667" s="10">
        <v>2021</v>
      </c>
      <c r="Q667" s="10" t="s">
        <v>1461</v>
      </c>
      <c r="S667">
        <v>0.38</v>
      </c>
      <c r="AB667" t="s">
        <v>364</v>
      </c>
      <c r="AI667" t="s">
        <v>353</v>
      </c>
      <c r="AK667" t="s">
        <v>355</v>
      </c>
      <c r="AU667" t="s">
        <v>1480</v>
      </c>
      <c r="AV667" t="s">
        <v>1608</v>
      </c>
    </row>
    <row r="668" spans="1:48" hidden="1" x14ac:dyDescent="0.25">
      <c r="A668" t="s">
        <v>995</v>
      </c>
      <c r="B668" t="s">
        <v>299</v>
      </c>
      <c r="C668" t="s">
        <v>996</v>
      </c>
      <c r="E668" t="s">
        <v>298</v>
      </c>
      <c r="H668">
        <v>332560</v>
      </c>
      <c r="I668">
        <v>339</v>
      </c>
      <c r="J668" t="s">
        <v>997</v>
      </c>
      <c r="K668" t="s">
        <v>998</v>
      </c>
      <c r="L668" t="str">
        <f>VLOOKUP(K668,'LOOKUP INTERTIES 2023-11-08'!$B$2:$G$206,6,FALSE)</f>
        <v>Aleutians</v>
      </c>
      <c r="M668">
        <v>3</v>
      </c>
      <c r="N668" t="s">
        <v>352</v>
      </c>
      <c r="O668" s="10" t="s">
        <v>1204</v>
      </c>
      <c r="P668" s="10">
        <v>2021</v>
      </c>
      <c r="Q668" s="10" t="s">
        <v>1461</v>
      </c>
      <c r="S668">
        <v>0.26</v>
      </c>
      <c r="AB668" t="s">
        <v>371</v>
      </c>
      <c r="AI668" t="s">
        <v>353</v>
      </c>
      <c r="AK668" t="s">
        <v>355</v>
      </c>
      <c r="AU668" t="s">
        <v>1514</v>
      </c>
      <c r="AV668" t="s">
        <v>1469</v>
      </c>
    </row>
    <row r="669" spans="1:48" hidden="1" x14ac:dyDescent="0.25">
      <c r="A669" t="s">
        <v>995</v>
      </c>
      <c r="B669" t="s">
        <v>299</v>
      </c>
      <c r="C669" t="s">
        <v>996</v>
      </c>
      <c r="E669" t="s">
        <v>298</v>
      </c>
      <c r="H669">
        <v>332560</v>
      </c>
      <c r="I669">
        <v>339</v>
      </c>
      <c r="J669" t="s">
        <v>997</v>
      </c>
      <c r="K669" t="s">
        <v>998</v>
      </c>
      <c r="L669" t="str">
        <f>VLOOKUP(K669,'LOOKUP INTERTIES 2023-11-08'!$B$2:$G$206,6,FALSE)</f>
        <v>Aleutians</v>
      </c>
      <c r="M669">
        <v>4</v>
      </c>
      <c r="N669" t="s">
        <v>352</v>
      </c>
      <c r="O669" s="10" t="s">
        <v>1204</v>
      </c>
      <c r="P669" s="10">
        <v>2021</v>
      </c>
      <c r="Q669" s="10" t="s">
        <v>1461</v>
      </c>
      <c r="S669">
        <v>0.3</v>
      </c>
      <c r="AB669" t="s">
        <v>371</v>
      </c>
      <c r="AI669" t="s">
        <v>353</v>
      </c>
      <c r="AK669" t="s">
        <v>355</v>
      </c>
      <c r="AU669" t="s">
        <v>1514</v>
      </c>
      <c r="AV669" t="s">
        <v>1473</v>
      </c>
    </row>
    <row r="670" spans="1:48" hidden="1" x14ac:dyDescent="0.25">
      <c r="A670" t="s">
        <v>995</v>
      </c>
      <c r="B670" t="s">
        <v>299</v>
      </c>
      <c r="C670" t="s">
        <v>996</v>
      </c>
      <c r="E670" t="s">
        <v>298</v>
      </c>
      <c r="H670">
        <v>332560</v>
      </c>
      <c r="I670">
        <v>339</v>
      </c>
      <c r="J670" t="s">
        <v>997</v>
      </c>
      <c r="K670" t="s">
        <v>998</v>
      </c>
      <c r="L670" t="str">
        <f>VLOOKUP(K670,'LOOKUP INTERTIES 2023-11-08'!$B$2:$G$206,6,FALSE)</f>
        <v>Aleutians</v>
      </c>
      <c r="M670">
        <v>5</v>
      </c>
      <c r="N670" t="s">
        <v>352</v>
      </c>
      <c r="O670" s="10" t="s">
        <v>1204</v>
      </c>
      <c r="P670" s="10">
        <v>2021</v>
      </c>
      <c r="Q670" s="10" t="s">
        <v>1461</v>
      </c>
      <c r="S670">
        <v>0</v>
      </c>
      <c r="AB670" t="s">
        <v>364</v>
      </c>
      <c r="AI670" t="s">
        <v>353</v>
      </c>
      <c r="AK670" t="s">
        <v>355</v>
      </c>
      <c r="AU670" t="s">
        <v>1514</v>
      </c>
      <c r="AV670" t="s">
        <v>1468</v>
      </c>
    </row>
    <row r="671" spans="1:48" hidden="1" x14ac:dyDescent="0.25">
      <c r="A671" t="s">
        <v>995</v>
      </c>
      <c r="B671" t="s">
        <v>299</v>
      </c>
      <c r="C671" t="s">
        <v>996</v>
      </c>
      <c r="E671" t="s">
        <v>298</v>
      </c>
      <c r="H671">
        <v>332560</v>
      </c>
      <c r="I671">
        <v>339</v>
      </c>
      <c r="J671" t="s">
        <v>997</v>
      </c>
      <c r="K671" t="s">
        <v>998</v>
      </c>
      <c r="L671" t="str">
        <f>VLOOKUP(K671,'LOOKUP INTERTIES 2023-11-08'!$B$2:$G$206,6,FALSE)</f>
        <v>Aleutians</v>
      </c>
      <c r="M671">
        <v>6</v>
      </c>
      <c r="N671" t="s">
        <v>352</v>
      </c>
      <c r="O671" s="10" t="s">
        <v>1204</v>
      </c>
      <c r="P671" s="10">
        <v>2021</v>
      </c>
      <c r="Q671" s="10" t="s">
        <v>1461</v>
      </c>
      <c r="S671">
        <v>0.85499999999999998</v>
      </c>
      <c r="AB671" t="s">
        <v>371</v>
      </c>
      <c r="AI671" t="s">
        <v>353</v>
      </c>
      <c r="AK671" t="s">
        <v>355</v>
      </c>
      <c r="AU671" t="s">
        <v>1514</v>
      </c>
      <c r="AV671" t="s">
        <v>1468</v>
      </c>
    </row>
    <row r="672" spans="1:48" hidden="1" x14ac:dyDescent="0.25">
      <c r="A672" t="s">
        <v>1014</v>
      </c>
      <c r="B672" t="s">
        <v>301</v>
      </c>
      <c r="C672" t="s">
        <v>1015</v>
      </c>
      <c r="D672">
        <v>16955</v>
      </c>
      <c r="E672" t="s">
        <v>300</v>
      </c>
      <c r="F672">
        <v>92</v>
      </c>
      <c r="I672">
        <v>108</v>
      </c>
      <c r="J672" t="s">
        <v>361</v>
      </c>
      <c r="K672" t="s">
        <v>362</v>
      </c>
      <c r="L672" t="str">
        <f>VLOOKUP(K672,'LOOKUP INTERTIES 2023-11-08'!$B$2:$G$206,6,FALSE)</f>
        <v>Railbelt</v>
      </c>
      <c r="M672" t="s">
        <v>1211</v>
      </c>
      <c r="N672" t="s">
        <v>1203</v>
      </c>
      <c r="O672" s="10" t="s">
        <v>1204</v>
      </c>
      <c r="P672" s="10">
        <v>2021</v>
      </c>
      <c r="Q672" s="10" t="s">
        <v>1458</v>
      </c>
      <c r="R672" t="s">
        <v>1205</v>
      </c>
      <c r="S672">
        <v>2.5</v>
      </c>
      <c r="U672">
        <v>0.8</v>
      </c>
      <c r="V672">
        <v>2.5</v>
      </c>
      <c r="W672">
        <v>2.5</v>
      </c>
      <c r="X672">
        <v>0.5</v>
      </c>
      <c r="Y672" t="s">
        <v>1207</v>
      </c>
      <c r="Z672" t="s">
        <v>390</v>
      </c>
      <c r="AA672" t="s">
        <v>390</v>
      </c>
      <c r="AB672" t="s">
        <v>371</v>
      </c>
      <c r="AC672" t="s">
        <v>1206</v>
      </c>
      <c r="AD672">
        <v>4</v>
      </c>
      <c r="AE672">
        <v>1975</v>
      </c>
      <c r="AF672" t="s">
        <v>390</v>
      </c>
      <c r="AG672" t="s">
        <v>390</v>
      </c>
      <c r="AH672" t="s">
        <v>1207</v>
      </c>
      <c r="AI672" t="s">
        <v>353</v>
      </c>
      <c r="AJ672">
        <v>1</v>
      </c>
      <c r="AK672" t="s">
        <v>355</v>
      </c>
      <c r="AL672" t="s">
        <v>354</v>
      </c>
      <c r="AM672" t="s">
        <v>354</v>
      </c>
      <c r="AN672" t="s">
        <v>354</v>
      </c>
      <c r="AO672" t="s">
        <v>390</v>
      </c>
      <c r="AP672" t="s">
        <v>1218</v>
      </c>
      <c r="AQ672" t="s">
        <v>1207</v>
      </c>
      <c r="AR672" t="s">
        <v>1207</v>
      </c>
      <c r="AS672" t="s">
        <v>1207</v>
      </c>
    </row>
    <row r="673" spans="1:45" hidden="1" x14ac:dyDescent="0.25">
      <c r="A673" t="s">
        <v>1014</v>
      </c>
      <c r="B673" t="s">
        <v>301</v>
      </c>
      <c r="C673" t="s">
        <v>1015</v>
      </c>
      <c r="D673">
        <v>16955</v>
      </c>
      <c r="E673" t="s">
        <v>300</v>
      </c>
      <c r="F673">
        <v>92</v>
      </c>
      <c r="I673">
        <v>108</v>
      </c>
      <c r="J673" t="s">
        <v>361</v>
      </c>
      <c r="K673" t="s">
        <v>362</v>
      </c>
      <c r="L673" t="str">
        <f>VLOOKUP(K673,'LOOKUP INTERTIES 2023-11-08'!$B$2:$G$206,6,FALSE)</f>
        <v>Railbelt</v>
      </c>
      <c r="M673" t="s">
        <v>1232</v>
      </c>
      <c r="N673" t="s">
        <v>1203</v>
      </c>
      <c r="O673" s="10" t="s">
        <v>1204</v>
      </c>
      <c r="P673" s="10">
        <v>2021</v>
      </c>
      <c r="Q673" s="10" t="s">
        <v>1458</v>
      </c>
      <c r="R673" t="s">
        <v>1205</v>
      </c>
      <c r="S673">
        <v>2.5</v>
      </c>
      <c r="U673">
        <v>0.8</v>
      </c>
      <c r="V673">
        <v>2.5</v>
      </c>
      <c r="W673">
        <v>2.5</v>
      </c>
      <c r="X673">
        <v>0.5</v>
      </c>
      <c r="Y673" t="s">
        <v>1207</v>
      </c>
      <c r="Z673" t="s">
        <v>390</v>
      </c>
      <c r="AA673" t="s">
        <v>390</v>
      </c>
      <c r="AB673" t="s">
        <v>371</v>
      </c>
      <c r="AC673" t="s">
        <v>1206</v>
      </c>
      <c r="AD673">
        <v>3</v>
      </c>
      <c r="AE673">
        <v>1986</v>
      </c>
      <c r="AF673" t="s">
        <v>390</v>
      </c>
      <c r="AG673" t="s">
        <v>390</v>
      </c>
      <c r="AH673" t="s">
        <v>1207</v>
      </c>
      <c r="AI673" t="s">
        <v>353</v>
      </c>
      <c r="AJ673">
        <v>1</v>
      </c>
      <c r="AK673" t="s">
        <v>355</v>
      </c>
      <c r="AL673" t="s">
        <v>354</v>
      </c>
      <c r="AM673" t="s">
        <v>354</v>
      </c>
      <c r="AN673" t="s">
        <v>354</v>
      </c>
      <c r="AO673" t="s">
        <v>390</v>
      </c>
      <c r="AP673" t="s">
        <v>1218</v>
      </c>
      <c r="AQ673" t="s">
        <v>1207</v>
      </c>
      <c r="AR673" t="s">
        <v>1207</v>
      </c>
      <c r="AS673" t="s">
        <v>1207</v>
      </c>
    </row>
    <row r="674" spans="1:45" hidden="1" x14ac:dyDescent="0.25">
      <c r="A674" t="s">
        <v>1014</v>
      </c>
      <c r="B674" t="s">
        <v>301</v>
      </c>
      <c r="C674" t="s">
        <v>1015</v>
      </c>
      <c r="D674">
        <v>16955</v>
      </c>
      <c r="E674" t="s">
        <v>300</v>
      </c>
      <c r="F674">
        <v>92</v>
      </c>
      <c r="I674">
        <v>108</v>
      </c>
      <c r="J674" t="s">
        <v>361</v>
      </c>
      <c r="K674" t="s">
        <v>362</v>
      </c>
      <c r="L674" t="str">
        <f>VLOOKUP(K674,'LOOKUP INTERTIES 2023-11-08'!$B$2:$G$206,6,FALSE)</f>
        <v>Railbelt</v>
      </c>
      <c r="M674" t="s">
        <v>1212</v>
      </c>
      <c r="N674" t="s">
        <v>1203</v>
      </c>
      <c r="O674" s="10" t="s">
        <v>1204</v>
      </c>
      <c r="P674" s="10">
        <v>2021</v>
      </c>
      <c r="Q674" s="10" t="s">
        <v>1458</v>
      </c>
      <c r="R674" t="s">
        <v>1205</v>
      </c>
      <c r="S674">
        <v>2.5</v>
      </c>
      <c r="U674">
        <v>0.8</v>
      </c>
      <c r="V674">
        <v>2.5</v>
      </c>
      <c r="W674">
        <v>2.5</v>
      </c>
      <c r="X674">
        <v>0.5</v>
      </c>
      <c r="Y674" t="s">
        <v>1207</v>
      </c>
      <c r="Z674" t="s">
        <v>390</v>
      </c>
      <c r="AA674" t="s">
        <v>390</v>
      </c>
      <c r="AB674" t="s">
        <v>371</v>
      </c>
      <c r="AC674" t="s">
        <v>1206</v>
      </c>
      <c r="AD674">
        <v>3</v>
      </c>
      <c r="AE674">
        <v>1985</v>
      </c>
      <c r="AF674" t="s">
        <v>390</v>
      </c>
      <c r="AG674" t="s">
        <v>390</v>
      </c>
      <c r="AH674" t="s">
        <v>1207</v>
      </c>
      <c r="AI674" t="s">
        <v>353</v>
      </c>
      <c r="AJ674">
        <v>1</v>
      </c>
      <c r="AK674" t="s">
        <v>355</v>
      </c>
      <c r="AL674" t="s">
        <v>354</v>
      </c>
      <c r="AM674" t="s">
        <v>354</v>
      </c>
      <c r="AN674" t="s">
        <v>354</v>
      </c>
      <c r="AO674" t="s">
        <v>390</v>
      </c>
      <c r="AP674" t="s">
        <v>1218</v>
      </c>
      <c r="AQ674" t="s">
        <v>1207</v>
      </c>
      <c r="AR674" t="s">
        <v>1207</v>
      </c>
      <c r="AS674" t="s">
        <v>1207</v>
      </c>
    </row>
    <row r="675" spans="1:45" hidden="1" x14ac:dyDescent="0.25">
      <c r="A675" t="s">
        <v>1014</v>
      </c>
      <c r="B675" t="s">
        <v>301</v>
      </c>
      <c r="C675" t="s">
        <v>1015</v>
      </c>
      <c r="D675">
        <v>16955</v>
      </c>
      <c r="E675" t="s">
        <v>300</v>
      </c>
      <c r="F675">
        <v>92</v>
      </c>
      <c r="I675">
        <v>108</v>
      </c>
      <c r="J675" t="s">
        <v>361</v>
      </c>
      <c r="K675" t="s">
        <v>362</v>
      </c>
      <c r="L675" t="str">
        <f>VLOOKUP(K675,'LOOKUP INTERTIES 2023-11-08'!$B$2:$G$206,6,FALSE)</f>
        <v>Railbelt</v>
      </c>
      <c r="M675" t="s">
        <v>1217</v>
      </c>
      <c r="N675" t="s">
        <v>1203</v>
      </c>
      <c r="O675" s="10" t="s">
        <v>1204</v>
      </c>
      <c r="P675" s="10">
        <v>2021</v>
      </c>
      <c r="Q675" s="10" t="s">
        <v>1458</v>
      </c>
      <c r="R675" t="s">
        <v>1205</v>
      </c>
      <c r="S675">
        <v>2.8</v>
      </c>
      <c r="U675">
        <v>0.8</v>
      </c>
      <c r="V675">
        <v>2.8</v>
      </c>
      <c r="W675">
        <v>2.8</v>
      </c>
      <c r="X675">
        <v>0.5</v>
      </c>
      <c r="Y675" t="s">
        <v>1207</v>
      </c>
      <c r="Z675" t="s">
        <v>390</v>
      </c>
      <c r="AA675" t="s">
        <v>390</v>
      </c>
      <c r="AB675" t="s">
        <v>371</v>
      </c>
      <c r="AC675" t="s">
        <v>1206</v>
      </c>
      <c r="AD675">
        <v>12</v>
      </c>
      <c r="AE675">
        <v>2000</v>
      </c>
      <c r="AF675" t="s">
        <v>390</v>
      </c>
      <c r="AG675" t="s">
        <v>390</v>
      </c>
      <c r="AH675" t="s">
        <v>1207</v>
      </c>
      <c r="AI675" t="s">
        <v>353</v>
      </c>
      <c r="AJ675">
        <v>1</v>
      </c>
      <c r="AK675" t="s">
        <v>355</v>
      </c>
      <c r="AL675" t="s">
        <v>354</v>
      </c>
      <c r="AM675" t="s">
        <v>354</v>
      </c>
      <c r="AN675" t="s">
        <v>354</v>
      </c>
      <c r="AO675" t="s">
        <v>390</v>
      </c>
      <c r="AP675" t="s">
        <v>1218</v>
      </c>
      <c r="AQ675" t="s">
        <v>1207</v>
      </c>
      <c r="AR675" t="s">
        <v>1207</v>
      </c>
      <c r="AS675" t="s">
        <v>1207</v>
      </c>
    </row>
    <row r="676" spans="1:45" hidden="1" x14ac:dyDescent="0.25">
      <c r="A676" t="s">
        <v>1014</v>
      </c>
      <c r="B676" t="s">
        <v>301</v>
      </c>
      <c r="C676" t="s">
        <v>1015</v>
      </c>
      <c r="D676">
        <v>16955</v>
      </c>
      <c r="E676" t="s">
        <v>300</v>
      </c>
      <c r="F676">
        <v>92</v>
      </c>
      <c r="I676">
        <v>108</v>
      </c>
      <c r="J676" t="s">
        <v>361</v>
      </c>
      <c r="K676" t="s">
        <v>362</v>
      </c>
      <c r="L676" t="str">
        <f>VLOOKUP(K676,'LOOKUP INTERTIES 2023-11-08'!$B$2:$G$206,6,FALSE)</f>
        <v>Railbelt</v>
      </c>
      <c r="M676" t="s">
        <v>1261</v>
      </c>
      <c r="N676" t="s">
        <v>1203</v>
      </c>
      <c r="O676" s="10" t="s">
        <v>1204</v>
      </c>
      <c r="P676" s="10">
        <v>2021</v>
      </c>
      <c r="Q676" s="10" t="s">
        <v>1458</v>
      </c>
      <c r="R676" t="s">
        <v>1205</v>
      </c>
      <c r="S676">
        <v>2.8</v>
      </c>
      <c r="U676">
        <v>0.8</v>
      </c>
      <c r="V676">
        <v>2.8</v>
      </c>
      <c r="W676">
        <v>2.8</v>
      </c>
      <c r="X676">
        <v>0.5</v>
      </c>
      <c r="Y676" t="s">
        <v>1207</v>
      </c>
      <c r="Z676" t="s">
        <v>390</v>
      </c>
      <c r="AA676" t="s">
        <v>390</v>
      </c>
      <c r="AB676" t="s">
        <v>371</v>
      </c>
      <c r="AC676" t="s">
        <v>1206</v>
      </c>
      <c r="AD676">
        <v>7</v>
      </c>
      <c r="AE676">
        <v>2010</v>
      </c>
      <c r="AF676" t="s">
        <v>390</v>
      </c>
      <c r="AG676" t="s">
        <v>390</v>
      </c>
      <c r="AH676" t="s">
        <v>1207</v>
      </c>
      <c r="AI676" t="s">
        <v>353</v>
      </c>
      <c r="AJ676">
        <v>1</v>
      </c>
      <c r="AK676" t="s">
        <v>355</v>
      </c>
      <c r="AL676" t="s">
        <v>354</v>
      </c>
      <c r="AM676" t="s">
        <v>354</v>
      </c>
      <c r="AN676" t="s">
        <v>354</v>
      </c>
      <c r="AO676" t="s">
        <v>390</v>
      </c>
      <c r="AP676" t="s">
        <v>1218</v>
      </c>
      <c r="AQ676" t="s">
        <v>1207</v>
      </c>
      <c r="AR676" t="s">
        <v>1207</v>
      </c>
      <c r="AS676" t="s">
        <v>1207</v>
      </c>
    </row>
    <row r="677" spans="1:45" hidden="1" x14ac:dyDescent="0.25">
      <c r="A677" t="s">
        <v>1014</v>
      </c>
      <c r="B677" t="s">
        <v>301</v>
      </c>
      <c r="C677" t="s">
        <v>1015</v>
      </c>
      <c r="D677">
        <v>16955</v>
      </c>
      <c r="E677" t="s">
        <v>300</v>
      </c>
      <c r="F677">
        <v>92</v>
      </c>
      <c r="I677">
        <v>108</v>
      </c>
      <c r="J677" t="s">
        <v>361</v>
      </c>
      <c r="K677" t="s">
        <v>362</v>
      </c>
      <c r="L677" t="str">
        <f>VLOOKUP(K677,'LOOKUP INTERTIES 2023-11-08'!$B$2:$G$206,6,FALSE)</f>
        <v>Railbelt</v>
      </c>
      <c r="M677" t="s">
        <v>1262</v>
      </c>
      <c r="N677" t="s">
        <v>1203</v>
      </c>
      <c r="O677" s="10" t="s">
        <v>1204</v>
      </c>
      <c r="P677" s="10">
        <v>2021</v>
      </c>
      <c r="Q677" s="10" t="s">
        <v>1458</v>
      </c>
      <c r="R677" t="s">
        <v>1205</v>
      </c>
      <c r="S677">
        <v>2.5</v>
      </c>
      <c r="U677">
        <v>0.8</v>
      </c>
      <c r="V677">
        <v>2.5</v>
      </c>
      <c r="W677">
        <v>2.5</v>
      </c>
      <c r="X677">
        <v>0.5</v>
      </c>
      <c r="Y677" t="s">
        <v>1207</v>
      </c>
      <c r="Z677" t="s">
        <v>390</v>
      </c>
      <c r="AA677" t="s">
        <v>390</v>
      </c>
      <c r="AB677" t="s">
        <v>371</v>
      </c>
      <c r="AC677" t="s">
        <v>1206</v>
      </c>
      <c r="AD677">
        <v>7</v>
      </c>
      <c r="AE677">
        <v>2010</v>
      </c>
      <c r="AF677" t="s">
        <v>390</v>
      </c>
      <c r="AG677" t="s">
        <v>390</v>
      </c>
      <c r="AH677" t="s">
        <v>1207</v>
      </c>
      <c r="AI677" t="s">
        <v>353</v>
      </c>
      <c r="AJ677">
        <v>1</v>
      </c>
      <c r="AK677" t="s">
        <v>355</v>
      </c>
      <c r="AL677" t="s">
        <v>354</v>
      </c>
      <c r="AM677" t="s">
        <v>354</v>
      </c>
      <c r="AN677" t="s">
        <v>354</v>
      </c>
      <c r="AO677" t="s">
        <v>390</v>
      </c>
      <c r="AP677" t="s">
        <v>1218</v>
      </c>
      <c r="AQ677" t="s">
        <v>1207</v>
      </c>
      <c r="AR677" t="s">
        <v>1207</v>
      </c>
      <c r="AS677" t="s">
        <v>1207</v>
      </c>
    </row>
    <row r="678" spans="1:45" hidden="1" x14ac:dyDescent="0.25">
      <c r="A678" t="s">
        <v>1014</v>
      </c>
      <c r="B678" t="s">
        <v>301</v>
      </c>
      <c r="C678" t="s">
        <v>1015</v>
      </c>
      <c r="D678">
        <v>16955</v>
      </c>
      <c r="E678" t="s">
        <v>300</v>
      </c>
      <c r="F678">
        <v>92</v>
      </c>
      <c r="I678">
        <v>108</v>
      </c>
      <c r="J678" t="s">
        <v>361</v>
      </c>
      <c r="K678" t="s">
        <v>362</v>
      </c>
      <c r="L678" t="str">
        <f>VLOOKUP(K678,'LOOKUP INTERTIES 2023-11-08'!$B$2:$G$206,6,FALSE)</f>
        <v>Railbelt</v>
      </c>
      <c r="M678" t="s">
        <v>1202</v>
      </c>
      <c r="N678" t="s">
        <v>1203</v>
      </c>
      <c r="O678" s="10" t="s">
        <v>1204</v>
      </c>
      <c r="P678" s="10">
        <v>2021</v>
      </c>
      <c r="Q678" s="10" t="s">
        <v>1458</v>
      </c>
      <c r="R678" t="s">
        <v>1205</v>
      </c>
      <c r="S678">
        <v>1.5</v>
      </c>
      <c r="U678" t="s">
        <v>390</v>
      </c>
      <c r="V678">
        <v>1</v>
      </c>
      <c r="W678">
        <v>1.2</v>
      </c>
      <c r="X678" t="s">
        <v>390</v>
      </c>
      <c r="Y678" t="s">
        <v>1207</v>
      </c>
      <c r="Z678" t="s">
        <v>390</v>
      </c>
      <c r="AA678" t="s">
        <v>390</v>
      </c>
      <c r="AB678" t="s">
        <v>1411</v>
      </c>
      <c r="AC678" t="s">
        <v>1206</v>
      </c>
      <c r="AD678">
        <v>4</v>
      </c>
      <c r="AE678">
        <v>1965</v>
      </c>
      <c r="AF678">
        <v>9</v>
      </c>
      <c r="AG678">
        <v>2009</v>
      </c>
      <c r="AH678" t="s">
        <v>1207</v>
      </c>
      <c r="AI678" t="s">
        <v>353</v>
      </c>
      <c r="AJ678">
        <v>1</v>
      </c>
      <c r="AK678" t="s">
        <v>355</v>
      </c>
      <c r="AL678" t="s">
        <v>354</v>
      </c>
      <c r="AM678" t="s">
        <v>354</v>
      </c>
      <c r="AN678" t="s">
        <v>354</v>
      </c>
      <c r="AO678" t="s">
        <v>390</v>
      </c>
      <c r="AP678" t="s">
        <v>354</v>
      </c>
      <c r="AQ678" t="s">
        <v>1207</v>
      </c>
      <c r="AR678" t="s">
        <v>354</v>
      </c>
      <c r="AS678" t="s">
        <v>354</v>
      </c>
    </row>
    <row r="679" spans="1:45" hidden="1" x14ac:dyDescent="0.25">
      <c r="A679" t="s">
        <v>1014</v>
      </c>
      <c r="B679" t="s">
        <v>301</v>
      </c>
      <c r="C679" t="s">
        <v>1015</v>
      </c>
      <c r="D679">
        <v>16955</v>
      </c>
      <c r="E679" t="s">
        <v>300</v>
      </c>
      <c r="F679">
        <v>92</v>
      </c>
      <c r="I679">
        <v>108</v>
      </c>
      <c r="J679" t="s">
        <v>361</v>
      </c>
      <c r="K679" t="s">
        <v>362</v>
      </c>
      <c r="L679" t="str">
        <f>VLOOKUP(K679,'LOOKUP INTERTIES 2023-11-08'!$B$2:$G$206,6,FALSE)</f>
        <v>Railbelt</v>
      </c>
      <c r="M679" t="s">
        <v>1210</v>
      </c>
      <c r="N679" t="s">
        <v>1203</v>
      </c>
      <c r="O679" s="10" t="s">
        <v>1204</v>
      </c>
      <c r="P679" s="10">
        <v>2021</v>
      </c>
      <c r="Q679" s="10" t="s">
        <v>1458</v>
      </c>
      <c r="R679" t="s">
        <v>1205</v>
      </c>
      <c r="S679">
        <v>1.5</v>
      </c>
      <c r="U679" t="s">
        <v>390</v>
      </c>
      <c r="V679">
        <v>1</v>
      </c>
      <c r="W679">
        <v>1.2</v>
      </c>
      <c r="X679" t="s">
        <v>390</v>
      </c>
      <c r="Y679" t="s">
        <v>1207</v>
      </c>
      <c r="Z679" t="s">
        <v>390</v>
      </c>
      <c r="AA679" t="s">
        <v>390</v>
      </c>
      <c r="AB679" t="s">
        <v>1411</v>
      </c>
      <c r="AC679" t="s">
        <v>1206</v>
      </c>
      <c r="AD679">
        <v>4</v>
      </c>
      <c r="AE679">
        <v>1965</v>
      </c>
      <c r="AF679">
        <v>9</v>
      </c>
      <c r="AG679">
        <v>2009</v>
      </c>
      <c r="AH679" t="s">
        <v>1207</v>
      </c>
      <c r="AI679" t="s">
        <v>353</v>
      </c>
      <c r="AJ679">
        <v>1</v>
      </c>
      <c r="AK679" t="s">
        <v>355</v>
      </c>
      <c r="AL679" t="s">
        <v>354</v>
      </c>
      <c r="AM679" t="s">
        <v>354</v>
      </c>
      <c r="AN679" t="s">
        <v>354</v>
      </c>
      <c r="AO679" t="s">
        <v>390</v>
      </c>
      <c r="AP679" t="s">
        <v>354</v>
      </c>
      <c r="AQ679" t="s">
        <v>1207</v>
      </c>
      <c r="AR679" t="s">
        <v>354</v>
      </c>
      <c r="AS679" t="s">
        <v>354</v>
      </c>
    </row>
    <row r="680" spans="1:45" hidden="1" x14ac:dyDescent="0.25">
      <c r="A680" t="s">
        <v>766</v>
      </c>
      <c r="B680" t="s">
        <v>767</v>
      </c>
      <c r="C680" t="s">
        <v>394</v>
      </c>
      <c r="D680">
        <v>219</v>
      </c>
      <c r="E680" t="s">
        <v>29</v>
      </c>
      <c r="F680">
        <v>61684</v>
      </c>
      <c r="I680">
        <v>2</v>
      </c>
      <c r="J680" t="s">
        <v>483</v>
      </c>
      <c r="K680" t="s">
        <v>484</v>
      </c>
      <c r="L680" t="str">
        <f>VLOOKUP(K680,'LOOKUP INTERTIES 2023-11-08'!$B$2:$G$206,6,FALSE)</f>
        <v>Southeast</v>
      </c>
      <c r="M680" t="s">
        <v>1202</v>
      </c>
      <c r="N680" t="s">
        <v>1203</v>
      </c>
      <c r="O680" s="10" t="s">
        <v>1204</v>
      </c>
      <c r="P680" s="10">
        <v>2021</v>
      </c>
      <c r="Q680" s="10" t="s">
        <v>1458</v>
      </c>
      <c r="R680" t="s">
        <v>1205</v>
      </c>
      <c r="S680">
        <v>2.5</v>
      </c>
      <c r="U680">
        <v>0.95</v>
      </c>
      <c r="V680">
        <v>2.5</v>
      </c>
      <c r="W680">
        <v>2.5</v>
      </c>
      <c r="X680">
        <v>0.1</v>
      </c>
      <c r="Y680" t="s">
        <v>1207</v>
      </c>
      <c r="Z680" t="s">
        <v>390</v>
      </c>
      <c r="AA680" t="s">
        <v>390</v>
      </c>
      <c r="AB680" t="s">
        <v>371</v>
      </c>
      <c r="AC680" t="s">
        <v>1206</v>
      </c>
      <c r="AD680">
        <v>9</v>
      </c>
      <c r="AE680">
        <v>2017</v>
      </c>
      <c r="AF680" t="s">
        <v>390</v>
      </c>
      <c r="AG680" t="s">
        <v>390</v>
      </c>
      <c r="AH680" t="s">
        <v>1207</v>
      </c>
      <c r="AI680" t="s">
        <v>353</v>
      </c>
      <c r="AJ680">
        <v>1</v>
      </c>
      <c r="AK680" t="s">
        <v>355</v>
      </c>
      <c r="AL680" t="s">
        <v>354</v>
      </c>
      <c r="AM680" t="s">
        <v>354</v>
      </c>
      <c r="AN680" t="s">
        <v>354</v>
      </c>
      <c r="AO680" t="s">
        <v>390</v>
      </c>
      <c r="AP680" t="s">
        <v>1209</v>
      </c>
      <c r="AQ680" t="s">
        <v>1207</v>
      </c>
      <c r="AR680" t="s">
        <v>354</v>
      </c>
      <c r="AS680" t="s">
        <v>354</v>
      </c>
    </row>
    <row r="681" spans="1:45" hidden="1" x14ac:dyDescent="0.25">
      <c r="A681" t="s">
        <v>487</v>
      </c>
      <c r="B681" t="s">
        <v>488</v>
      </c>
      <c r="C681" t="s">
        <v>489</v>
      </c>
      <c r="D681">
        <v>17271</v>
      </c>
      <c r="E681" t="s">
        <v>303</v>
      </c>
      <c r="F681">
        <v>93</v>
      </c>
      <c r="I681">
        <v>100</v>
      </c>
      <c r="J681" t="s">
        <v>490</v>
      </c>
      <c r="K681" t="s">
        <v>491</v>
      </c>
      <c r="L681" t="str">
        <f>VLOOKUP(K681,'LOOKUP INTERTIES 2023-11-08'!$B$2:$G$206,6,FALSE)</f>
        <v>Southeast</v>
      </c>
      <c r="M681" t="s">
        <v>1211</v>
      </c>
      <c r="N681" t="s">
        <v>1215</v>
      </c>
      <c r="O681" s="10" t="s">
        <v>1216</v>
      </c>
      <c r="P681" s="10">
        <v>2021</v>
      </c>
      <c r="Q681" s="10" t="s">
        <v>1458</v>
      </c>
      <c r="R681" t="s">
        <v>1205</v>
      </c>
      <c r="S681">
        <v>5.3</v>
      </c>
      <c r="U681">
        <v>0.8</v>
      </c>
      <c r="V681">
        <v>5.3</v>
      </c>
      <c r="W681">
        <v>5.3</v>
      </c>
      <c r="X681">
        <v>1</v>
      </c>
      <c r="Y681" t="s">
        <v>1207</v>
      </c>
      <c r="Z681" t="s">
        <v>390</v>
      </c>
      <c r="AA681" t="s">
        <v>390</v>
      </c>
      <c r="AB681" t="s">
        <v>371</v>
      </c>
      <c r="AC681" t="s">
        <v>1206</v>
      </c>
      <c r="AD681">
        <v>10</v>
      </c>
      <c r="AE681">
        <v>2014</v>
      </c>
      <c r="AF681" t="s">
        <v>390</v>
      </c>
      <c r="AG681" t="s">
        <v>390</v>
      </c>
      <c r="AH681" t="s">
        <v>1207</v>
      </c>
      <c r="AI681" t="s">
        <v>353</v>
      </c>
      <c r="AJ681">
        <v>1</v>
      </c>
      <c r="AK681" t="s">
        <v>385</v>
      </c>
      <c r="AL681" t="s">
        <v>354</v>
      </c>
      <c r="AM681" t="s">
        <v>354</v>
      </c>
      <c r="AN681" t="s">
        <v>354</v>
      </c>
      <c r="AO681" t="s">
        <v>390</v>
      </c>
      <c r="AP681" t="s">
        <v>1218</v>
      </c>
      <c r="AQ681" t="s">
        <v>1207</v>
      </c>
      <c r="AR681" t="s">
        <v>354</v>
      </c>
      <c r="AS681" t="s">
        <v>354</v>
      </c>
    </row>
    <row r="682" spans="1:45" hidden="1" x14ac:dyDescent="0.25">
      <c r="A682" t="s">
        <v>487</v>
      </c>
      <c r="B682" t="s">
        <v>488</v>
      </c>
      <c r="C682" t="s">
        <v>489</v>
      </c>
      <c r="D682">
        <v>17271</v>
      </c>
      <c r="E682" t="s">
        <v>303</v>
      </c>
      <c r="F682">
        <v>93</v>
      </c>
      <c r="I682">
        <v>100</v>
      </c>
      <c r="J682" t="s">
        <v>490</v>
      </c>
      <c r="K682" t="s">
        <v>491</v>
      </c>
      <c r="L682" t="str">
        <f>VLOOKUP(K682,'LOOKUP INTERTIES 2023-11-08'!$B$2:$G$206,6,FALSE)</f>
        <v>Southeast</v>
      </c>
      <c r="M682" t="s">
        <v>1232</v>
      </c>
      <c r="N682" t="s">
        <v>1215</v>
      </c>
      <c r="O682" s="10" t="s">
        <v>1216</v>
      </c>
      <c r="P682" s="10">
        <v>2021</v>
      </c>
      <c r="Q682" s="10" t="s">
        <v>1458</v>
      </c>
      <c r="R682" t="s">
        <v>1205</v>
      </c>
      <c r="S682">
        <v>5.3</v>
      </c>
      <c r="U682">
        <v>0.8</v>
      </c>
      <c r="V682">
        <v>5.3</v>
      </c>
      <c r="W682">
        <v>5.3</v>
      </c>
      <c r="X682">
        <v>1</v>
      </c>
      <c r="Y682" t="s">
        <v>1207</v>
      </c>
      <c r="Z682" t="s">
        <v>390</v>
      </c>
      <c r="AA682" t="s">
        <v>390</v>
      </c>
      <c r="AB682" t="s">
        <v>371</v>
      </c>
      <c r="AC682" t="s">
        <v>1206</v>
      </c>
      <c r="AD682">
        <v>10</v>
      </c>
      <c r="AE682">
        <v>2014</v>
      </c>
      <c r="AF682" t="s">
        <v>390</v>
      </c>
      <c r="AG682" t="s">
        <v>390</v>
      </c>
      <c r="AH682" t="s">
        <v>1207</v>
      </c>
      <c r="AI682" t="s">
        <v>353</v>
      </c>
      <c r="AJ682">
        <v>1</v>
      </c>
      <c r="AK682" t="s">
        <v>385</v>
      </c>
      <c r="AL682" t="s">
        <v>354</v>
      </c>
      <c r="AM682" t="s">
        <v>354</v>
      </c>
      <c r="AN682" t="s">
        <v>354</v>
      </c>
      <c r="AO682" t="s">
        <v>390</v>
      </c>
      <c r="AP682" t="s">
        <v>1218</v>
      </c>
      <c r="AQ682" t="s">
        <v>1207</v>
      </c>
      <c r="AR682" t="s">
        <v>354</v>
      </c>
      <c r="AS682" t="s">
        <v>354</v>
      </c>
    </row>
    <row r="683" spans="1:45" hidden="1" x14ac:dyDescent="0.25">
      <c r="A683" t="s">
        <v>487</v>
      </c>
      <c r="B683" t="s">
        <v>488</v>
      </c>
      <c r="C683" t="s">
        <v>489</v>
      </c>
      <c r="D683">
        <v>17271</v>
      </c>
      <c r="E683" t="s">
        <v>303</v>
      </c>
      <c r="F683">
        <v>93</v>
      </c>
      <c r="I683">
        <v>100</v>
      </c>
      <c r="J683" t="s">
        <v>490</v>
      </c>
      <c r="K683" t="s">
        <v>491</v>
      </c>
      <c r="L683" t="str">
        <f>VLOOKUP(K683,'LOOKUP INTERTIES 2023-11-08'!$B$2:$G$206,6,FALSE)</f>
        <v>Southeast</v>
      </c>
      <c r="M683" t="s">
        <v>1212</v>
      </c>
      <c r="N683" t="s">
        <v>1215</v>
      </c>
      <c r="O683" s="10" t="s">
        <v>1216</v>
      </c>
      <c r="P683" s="10">
        <v>2021</v>
      </c>
      <c r="Q683" s="10" t="s">
        <v>1458</v>
      </c>
      <c r="R683" t="s">
        <v>1205</v>
      </c>
      <c r="S683">
        <v>5.3</v>
      </c>
      <c r="U683">
        <v>0.8</v>
      </c>
      <c r="V683">
        <v>5.3</v>
      </c>
      <c r="W683">
        <v>5.3</v>
      </c>
      <c r="X683">
        <v>1</v>
      </c>
      <c r="Y683" t="s">
        <v>1207</v>
      </c>
      <c r="Z683" t="s">
        <v>390</v>
      </c>
      <c r="AA683" t="s">
        <v>390</v>
      </c>
      <c r="AB683" t="s">
        <v>371</v>
      </c>
      <c r="AC683" t="s">
        <v>1206</v>
      </c>
      <c r="AD683">
        <v>10</v>
      </c>
      <c r="AE683">
        <v>2014</v>
      </c>
      <c r="AF683" t="s">
        <v>390</v>
      </c>
      <c r="AG683" t="s">
        <v>390</v>
      </c>
      <c r="AH683" t="s">
        <v>1207</v>
      </c>
      <c r="AI683" t="s">
        <v>353</v>
      </c>
      <c r="AJ683">
        <v>1</v>
      </c>
      <c r="AK683" t="s">
        <v>385</v>
      </c>
      <c r="AL683" t="s">
        <v>354</v>
      </c>
      <c r="AM683" t="s">
        <v>354</v>
      </c>
      <c r="AN683" t="s">
        <v>354</v>
      </c>
      <c r="AO683" t="s">
        <v>390</v>
      </c>
      <c r="AP683" t="s">
        <v>1218</v>
      </c>
      <c r="AQ683" t="s">
        <v>1207</v>
      </c>
      <c r="AR683" t="s">
        <v>354</v>
      </c>
      <c r="AS683" t="s">
        <v>354</v>
      </c>
    </row>
    <row r="684" spans="1:45" hidden="1" x14ac:dyDescent="0.25">
      <c r="A684" t="s">
        <v>487</v>
      </c>
      <c r="B684" t="s">
        <v>488</v>
      </c>
      <c r="C684" t="s">
        <v>489</v>
      </c>
      <c r="D684">
        <v>17271</v>
      </c>
      <c r="E684" t="s">
        <v>303</v>
      </c>
      <c r="F684">
        <v>93</v>
      </c>
      <c r="I684">
        <v>100</v>
      </c>
      <c r="J684" t="s">
        <v>490</v>
      </c>
      <c r="K684" t="s">
        <v>491</v>
      </c>
      <c r="L684" t="str">
        <f>VLOOKUP(K684,'LOOKUP INTERTIES 2023-11-08'!$B$2:$G$206,6,FALSE)</f>
        <v>Southeast</v>
      </c>
      <c r="M684" t="s">
        <v>1202</v>
      </c>
      <c r="N684" t="s">
        <v>1215</v>
      </c>
      <c r="O684" s="10" t="s">
        <v>1216</v>
      </c>
      <c r="P684" s="10">
        <v>2021</v>
      </c>
      <c r="Q684" s="10" t="s">
        <v>1458</v>
      </c>
      <c r="R684" t="s">
        <v>1205</v>
      </c>
      <c r="S684">
        <v>3.5</v>
      </c>
      <c r="U684">
        <v>0.8</v>
      </c>
      <c r="V684">
        <v>3.5</v>
      </c>
      <c r="W684">
        <v>3.5</v>
      </c>
      <c r="X684">
        <v>1</v>
      </c>
      <c r="Y684" t="s">
        <v>1207</v>
      </c>
      <c r="Z684" t="s">
        <v>390</v>
      </c>
      <c r="AA684" t="s">
        <v>390</v>
      </c>
      <c r="AB684" t="s">
        <v>1411</v>
      </c>
      <c r="AC684" t="s">
        <v>1206</v>
      </c>
      <c r="AD684">
        <v>6</v>
      </c>
      <c r="AE684">
        <v>1961</v>
      </c>
      <c r="AF684">
        <v>8</v>
      </c>
      <c r="AG684">
        <v>2014</v>
      </c>
      <c r="AH684" t="s">
        <v>1207</v>
      </c>
      <c r="AI684" t="s">
        <v>353</v>
      </c>
      <c r="AJ684">
        <v>1</v>
      </c>
      <c r="AK684" t="s">
        <v>385</v>
      </c>
      <c r="AL684" t="s">
        <v>354</v>
      </c>
      <c r="AM684" t="s">
        <v>354</v>
      </c>
      <c r="AN684" t="s">
        <v>354</v>
      </c>
      <c r="AO684" t="s">
        <v>390</v>
      </c>
      <c r="AP684" t="s">
        <v>1218</v>
      </c>
      <c r="AQ684" t="s">
        <v>1207</v>
      </c>
      <c r="AR684" t="s">
        <v>354</v>
      </c>
      <c r="AS684" t="s">
        <v>354</v>
      </c>
    </row>
    <row r="685" spans="1:45" hidden="1" x14ac:dyDescent="0.25">
      <c r="A685" t="s">
        <v>487</v>
      </c>
      <c r="B685" t="s">
        <v>488</v>
      </c>
      <c r="C685" t="s">
        <v>489</v>
      </c>
      <c r="D685">
        <v>17271</v>
      </c>
      <c r="E685" t="s">
        <v>303</v>
      </c>
      <c r="F685">
        <v>93</v>
      </c>
      <c r="I685">
        <v>100</v>
      </c>
      <c r="J685" t="s">
        <v>490</v>
      </c>
      <c r="K685" t="s">
        <v>491</v>
      </c>
      <c r="L685" t="str">
        <f>VLOOKUP(K685,'LOOKUP INTERTIES 2023-11-08'!$B$2:$G$206,6,FALSE)</f>
        <v>Southeast</v>
      </c>
      <c r="M685" t="s">
        <v>1210</v>
      </c>
      <c r="N685" t="s">
        <v>1215</v>
      </c>
      <c r="O685" s="10" t="s">
        <v>1216</v>
      </c>
      <c r="P685" s="10">
        <v>2021</v>
      </c>
      <c r="Q685" s="10" t="s">
        <v>1458</v>
      </c>
      <c r="R685" t="s">
        <v>1205</v>
      </c>
      <c r="S685">
        <v>3.5</v>
      </c>
      <c r="U685">
        <v>0.8</v>
      </c>
      <c r="V685">
        <v>3.5</v>
      </c>
      <c r="W685">
        <v>3.5</v>
      </c>
      <c r="X685">
        <v>1</v>
      </c>
      <c r="Y685" t="s">
        <v>1207</v>
      </c>
      <c r="Z685" t="s">
        <v>390</v>
      </c>
      <c r="AA685" t="s">
        <v>390</v>
      </c>
      <c r="AB685" t="s">
        <v>1411</v>
      </c>
      <c r="AC685" t="s">
        <v>1206</v>
      </c>
      <c r="AD685">
        <v>6</v>
      </c>
      <c r="AE685">
        <v>1961</v>
      </c>
      <c r="AF685">
        <v>8</v>
      </c>
      <c r="AG685">
        <v>2014</v>
      </c>
      <c r="AH685" t="s">
        <v>1207</v>
      </c>
      <c r="AI685" t="s">
        <v>353</v>
      </c>
      <c r="AJ685">
        <v>1</v>
      </c>
      <c r="AK685" t="s">
        <v>385</v>
      </c>
      <c r="AL685" t="s">
        <v>354</v>
      </c>
      <c r="AM685" t="s">
        <v>354</v>
      </c>
      <c r="AN685" t="s">
        <v>354</v>
      </c>
      <c r="AO685" t="s">
        <v>390</v>
      </c>
      <c r="AP685" t="s">
        <v>1218</v>
      </c>
      <c r="AQ685" t="s">
        <v>1207</v>
      </c>
      <c r="AR685" t="s">
        <v>354</v>
      </c>
      <c r="AS685" t="s">
        <v>354</v>
      </c>
    </row>
    <row r="686" spans="1:45" hidden="1" x14ac:dyDescent="0.25">
      <c r="A686" t="s">
        <v>681</v>
      </c>
      <c r="B686" t="s">
        <v>304</v>
      </c>
      <c r="C686" t="s">
        <v>489</v>
      </c>
      <c r="D686">
        <v>17271</v>
      </c>
      <c r="E686" t="s">
        <v>303</v>
      </c>
      <c r="F686">
        <v>313</v>
      </c>
      <c r="I686">
        <v>100</v>
      </c>
      <c r="J686" t="s">
        <v>490</v>
      </c>
      <c r="K686" t="s">
        <v>491</v>
      </c>
      <c r="L686" t="str">
        <f>VLOOKUP(K686,'LOOKUP INTERTIES 2023-11-08'!$B$2:$G$206,6,FALSE)</f>
        <v>Southeast</v>
      </c>
      <c r="M686" t="s">
        <v>1202</v>
      </c>
      <c r="N686" t="s">
        <v>1215</v>
      </c>
      <c r="O686" s="10" t="s">
        <v>1216</v>
      </c>
      <c r="P686" s="10">
        <v>2021</v>
      </c>
      <c r="Q686" s="10" t="s">
        <v>1458</v>
      </c>
      <c r="R686" t="s">
        <v>1205</v>
      </c>
      <c r="S686">
        <v>9.3000000000000007</v>
      </c>
      <c r="U686">
        <v>0.8</v>
      </c>
      <c r="V686">
        <v>9.3000000000000007</v>
      </c>
      <c r="W686">
        <v>9.3000000000000007</v>
      </c>
      <c r="X686">
        <v>4</v>
      </c>
      <c r="Y686" t="s">
        <v>1207</v>
      </c>
      <c r="Z686" t="s">
        <v>390</v>
      </c>
      <c r="AA686" t="s">
        <v>390</v>
      </c>
      <c r="AB686" t="s">
        <v>371</v>
      </c>
      <c r="AC686" t="s">
        <v>1206</v>
      </c>
      <c r="AD686">
        <v>4</v>
      </c>
      <c r="AE686">
        <v>1982</v>
      </c>
      <c r="AF686" t="s">
        <v>390</v>
      </c>
      <c r="AG686" t="s">
        <v>390</v>
      </c>
      <c r="AH686" t="s">
        <v>1207</v>
      </c>
      <c r="AI686" t="s">
        <v>353</v>
      </c>
      <c r="AJ686">
        <v>1</v>
      </c>
      <c r="AK686" t="s">
        <v>385</v>
      </c>
      <c r="AL686" t="s">
        <v>354</v>
      </c>
      <c r="AM686" t="s">
        <v>354</v>
      </c>
      <c r="AN686" t="s">
        <v>354</v>
      </c>
      <c r="AO686" t="s">
        <v>390</v>
      </c>
      <c r="AP686" t="s">
        <v>1218</v>
      </c>
      <c r="AQ686" t="s">
        <v>1207</v>
      </c>
      <c r="AR686" t="s">
        <v>354</v>
      </c>
      <c r="AS686" t="s">
        <v>354</v>
      </c>
    </row>
    <row r="687" spans="1:45" hidden="1" x14ac:dyDescent="0.25">
      <c r="A687" t="s">
        <v>681</v>
      </c>
      <c r="B687" t="s">
        <v>304</v>
      </c>
      <c r="C687" t="s">
        <v>489</v>
      </c>
      <c r="D687">
        <v>17271</v>
      </c>
      <c r="E687" t="s">
        <v>303</v>
      </c>
      <c r="F687">
        <v>313</v>
      </c>
      <c r="I687">
        <v>100</v>
      </c>
      <c r="J687" t="s">
        <v>490</v>
      </c>
      <c r="K687" t="s">
        <v>491</v>
      </c>
      <c r="L687" t="str">
        <f>VLOOKUP(K687,'LOOKUP INTERTIES 2023-11-08'!$B$2:$G$206,6,FALSE)</f>
        <v>Southeast</v>
      </c>
      <c r="M687" t="s">
        <v>1210</v>
      </c>
      <c r="N687" t="s">
        <v>1215</v>
      </c>
      <c r="O687" s="10" t="s">
        <v>1216</v>
      </c>
      <c r="P687" s="10">
        <v>2021</v>
      </c>
      <c r="Q687" s="10" t="s">
        <v>1458</v>
      </c>
      <c r="R687" t="s">
        <v>1205</v>
      </c>
      <c r="S687">
        <v>9.3000000000000007</v>
      </c>
      <c r="U687">
        <v>0.8</v>
      </c>
      <c r="V687">
        <v>9.3000000000000007</v>
      </c>
      <c r="W687">
        <v>9.3000000000000007</v>
      </c>
      <c r="X687">
        <v>4</v>
      </c>
      <c r="Y687" t="s">
        <v>1207</v>
      </c>
      <c r="Z687" t="s">
        <v>390</v>
      </c>
      <c r="AA687" t="s">
        <v>390</v>
      </c>
      <c r="AB687" t="s">
        <v>371</v>
      </c>
      <c r="AC687" t="s">
        <v>1206</v>
      </c>
      <c r="AD687">
        <v>10</v>
      </c>
      <c r="AE687">
        <v>1982</v>
      </c>
      <c r="AF687" t="s">
        <v>390</v>
      </c>
      <c r="AG687" t="s">
        <v>390</v>
      </c>
      <c r="AH687" t="s">
        <v>1207</v>
      </c>
      <c r="AI687" t="s">
        <v>353</v>
      </c>
      <c r="AJ687">
        <v>1</v>
      </c>
      <c r="AK687" t="s">
        <v>385</v>
      </c>
      <c r="AL687" t="s">
        <v>354</v>
      </c>
      <c r="AM687" t="s">
        <v>354</v>
      </c>
      <c r="AN687" t="s">
        <v>354</v>
      </c>
      <c r="AO687" t="s">
        <v>390</v>
      </c>
      <c r="AP687" t="s">
        <v>1218</v>
      </c>
      <c r="AQ687" t="s">
        <v>1207</v>
      </c>
      <c r="AR687" t="s">
        <v>354</v>
      </c>
      <c r="AS687" t="s">
        <v>354</v>
      </c>
    </row>
    <row r="688" spans="1:45" hidden="1" x14ac:dyDescent="0.25">
      <c r="A688" t="s">
        <v>725</v>
      </c>
      <c r="B688" t="s">
        <v>305</v>
      </c>
      <c r="C688" t="s">
        <v>489</v>
      </c>
      <c r="D688">
        <v>17271</v>
      </c>
      <c r="E688" t="s">
        <v>303</v>
      </c>
      <c r="F688">
        <v>6801</v>
      </c>
      <c r="I688">
        <v>100</v>
      </c>
      <c r="J688" t="s">
        <v>490</v>
      </c>
      <c r="K688" t="s">
        <v>491</v>
      </c>
      <c r="L688" t="str">
        <f>VLOOKUP(K688,'LOOKUP INTERTIES 2023-11-08'!$B$2:$G$206,6,FALSE)</f>
        <v>Southeast</v>
      </c>
      <c r="M688" t="s">
        <v>1202</v>
      </c>
      <c r="N688" t="s">
        <v>1203</v>
      </c>
      <c r="O688" s="10" t="s">
        <v>1204</v>
      </c>
      <c r="P688" s="10">
        <v>2021</v>
      </c>
      <c r="Q688" s="10" t="s">
        <v>1458</v>
      </c>
      <c r="R688" t="s">
        <v>1205</v>
      </c>
      <c r="S688">
        <v>2</v>
      </c>
      <c r="U688">
        <v>0.8</v>
      </c>
      <c r="V688">
        <v>2</v>
      </c>
      <c r="W688">
        <v>2</v>
      </c>
      <c r="X688">
        <v>1</v>
      </c>
      <c r="Y688" t="s">
        <v>1207</v>
      </c>
      <c r="Z688" t="s">
        <v>390</v>
      </c>
      <c r="AA688" t="s">
        <v>390</v>
      </c>
      <c r="AB688" t="s">
        <v>371</v>
      </c>
      <c r="AC688" t="s">
        <v>1206</v>
      </c>
      <c r="AD688">
        <v>8</v>
      </c>
      <c r="AE688">
        <v>1979</v>
      </c>
      <c r="AF688" t="s">
        <v>390</v>
      </c>
      <c r="AG688" t="s">
        <v>390</v>
      </c>
      <c r="AH688" t="s">
        <v>1207</v>
      </c>
      <c r="AI688" t="s">
        <v>353</v>
      </c>
      <c r="AJ688">
        <v>1</v>
      </c>
      <c r="AK688" t="s">
        <v>355</v>
      </c>
      <c r="AL688" t="s">
        <v>354</v>
      </c>
      <c r="AM688" t="s">
        <v>354</v>
      </c>
      <c r="AN688" t="s">
        <v>354</v>
      </c>
      <c r="AO688" t="s">
        <v>390</v>
      </c>
      <c r="AP688" t="s">
        <v>1218</v>
      </c>
      <c r="AQ688" t="s">
        <v>1207</v>
      </c>
      <c r="AR688" t="s">
        <v>1207</v>
      </c>
      <c r="AS688" t="s">
        <v>354</v>
      </c>
    </row>
    <row r="689" spans="1:48" hidden="1" x14ac:dyDescent="0.25">
      <c r="A689" t="s">
        <v>725</v>
      </c>
      <c r="B689" t="s">
        <v>305</v>
      </c>
      <c r="C689" t="s">
        <v>489</v>
      </c>
      <c r="D689">
        <v>17271</v>
      </c>
      <c r="E689" t="s">
        <v>303</v>
      </c>
      <c r="F689">
        <v>6801</v>
      </c>
      <c r="I689">
        <v>100</v>
      </c>
      <c r="J689" t="s">
        <v>490</v>
      </c>
      <c r="K689" t="s">
        <v>491</v>
      </c>
      <c r="L689" t="str">
        <f>VLOOKUP(K689,'LOOKUP INTERTIES 2023-11-08'!$B$2:$G$206,6,FALSE)</f>
        <v>Southeast</v>
      </c>
      <c r="M689" t="s">
        <v>1210</v>
      </c>
      <c r="N689" t="s">
        <v>1203</v>
      </c>
      <c r="O689" s="10" t="s">
        <v>1204</v>
      </c>
      <c r="P689" s="10">
        <v>2021</v>
      </c>
      <c r="Q689" s="10" t="s">
        <v>1458</v>
      </c>
      <c r="R689" t="s">
        <v>1205</v>
      </c>
      <c r="S689">
        <v>2.8</v>
      </c>
      <c r="U689">
        <v>0.8</v>
      </c>
      <c r="V689">
        <v>2.8</v>
      </c>
      <c r="W689">
        <v>2.8</v>
      </c>
      <c r="X689">
        <v>1</v>
      </c>
      <c r="Y689" t="s">
        <v>1207</v>
      </c>
      <c r="Z689" t="s">
        <v>390</v>
      </c>
      <c r="AA689" t="s">
        <v>390</v>
      </c>
      <c r="AB689" t="s">
        <v>371</v>
      </c>
      <c r="AC689" t="s">
        <v>1206</v>
      </c>
      <c r="AD689">
        <v>8</v>
      </c>
      <c r="AE689">
        <v>1979</v>
      </c>
      <c r="AF689" t="s">
        <v>390</v>
      </c>
      <c r="AG689" t="s">
        <v>390</v>
      </c>
      <c r="AH689" t="s">
        <v>1207</v>
      </c>
      <c r="AI689" t="s">
        <v>353</v>
      </c>
      <c r="AJ689">
        <v>1</v>
      </c>
      <c r="AK689" t="s">
        <v>355</v>
      </c>
      <c r="AL689" t="s">
        <v>354</v>
      </c>
      <c r="AM689" t="s">
        <v>354</v>
      </c>
      <c r="AN689" t="s">
        <v>354</v>
      </c>
      <c r="AO689" t="s">
        <v>390</v>
      </c>
      <c r="AP689" t="s">
        <v>1218</v>
      </c>
      <c r="AQ689" t="s">
        <v>1207</v>
      </c>
      <c r="AR689" t="s">
        <v>354</v>
      </c>
      <c r="AS689" t="s">
        <v>354</v>
      </c>
    </row>
    <row r="690" spans="1:48" hidden="1" x14ac:dyDescent="0.25">
      <c r="A690" t="s">
        <v>725</v>
      </c>
      <c r="B690" t="s">
        <v>305</v>
      </c>
      <c r="C690" t="s">
        <v>489</v>
      </c>
      <c r="D690">
        <v>17271</v>
      </c>
      <c r="E690" t="s">
        <v>303</v>
      </c>
      <c r="F690">
        <v>6801</v>
      </c>
      <c r="I690">
        <v>100</v>
      </c>
      <c r="J690" t="s">
        <v>490</v>
      </c>
      <c r="K690" t="s">
        <v>491</v>
      </c>
      <c r="L690" t="str">
        <f>VLOOKUP(K690,'LOOKUP INTERTIES 2023-11-08'!$B$2:$G$206,6,FALSE)</f>
        <v>Southeast</v>
      </c>
      <c r="M690" t="s">
        <v>1211</v>
      </c>
      <c r="N690" t="s">
        <v>1203</v>
      </c>
      <c r="O690" s="10" t="s">
        <v>1204</v>
      </c>
      <c r="P690" s="10">
        <v>2021</v>
      </c>
      <c r="Q690" s="10" t="s">
        <v>1458</v>
      </c>
      <c r="R690" t="s">
        <v>1205</v>
      </c>
      <c r="S690">
        <v>2.8</v>
      </c>
      <c r="U690">
        <v>0.8</v>
      </c>
      <c r="V690">
        <v>2.8</v>
      </c>
      <c r="W690">
        <v>2.8</v>
      </c>
      <c r="X690">
        <v>1</v>
      </c>
      <c r="Y690" t="s">
        <v>1207</v>
      </c>
      <c r="Z690" t="s">
        <v>390</v>
      </c>
      <c r="AA690" t="s">
        <v>390</v>
      </c>
      <c r="AB690" t="s">
        <v>371</v>
      </c>
      <c r="AC690" t="s">
        <v>1206</v>
      </c>
      <c r="AD690">
        <v>8</v>
      </c>
      <c r="AE690">
        <v>1979</v>
      </c>
      <c r="AF690" t="s">
        <v>390</v>
      </c>
      <c r="AG690" t="s">
        <v>390</v>
      </c>
      <c r="AH690" t="s">
        <v>1207</v>
      </c>
      <c r="AI690" t="s">
        <v>353</v>
      </c>
      <c r="AJ690">
        <v>1</v>
      </c>
      <c r="AK690" t="s">
        <v>355</v>
      </c>
      <c r="AL690" t="s">
        <v>354</v>
      </c>
      <c r="AM690" t="s">
        <v>354</v>
      </c>
      <c r="AN690" t="s">
        <v>354</v>
      </c>
      <c r="AO690" t="s">
        <v>390</v>
      </c>
      <c r="AP690" t="s">
        <v>1218</v>
      </c>
      <c r="AQ690" t="s">
        <v>1207</v>
      </c>
      <c r="AR690" t="s">
        <v>354</v>
      </c>
      <c r="AS690" t="s">
        <v>354</v>
      </c>
    </row>
    <row r="691" spans="1:48" hidden="1" x14ac:dyDescent="0.25">
      <c r="A691" t="s">
        <v>725</v>
      </c>
      <c r="B691" t="s">
        <v>305</v>
      </c>
      <c r="C691" t="s">
        <v>489</v>
      </c>
      <c r="D691">
        <v>17271</v>
      </c>
      <c r="E691" t="s">
        <v>303</v>
      </c>
      <c r="F691">
        <v>6801</v>
      </c>
      <c r="I691">
        <v>100</v>
      </c>
      <c r="J691" t="s">
        <v>490</v>
      </c>
      <c r="K691" t="s">
        <v>491</v>
      </c>
      <c r="L691" t="str">
        <f>VLOOKUP(K691,'LOOKUP INTERTIES 2023-11-08'!$B$2:$G$206,6,FALSE)</f>
        <v>Southeast</v>
      </c>
      <c r="M691" t="s">
        <v>1232</v>
      </c>
      <c r="N691" t="s">
        <v>1203</v>
      </c>
      <c r="O691" s="10" t="s">
        <v>1204</v>
      </c>
      <c r="P691" s="10">
        <v>2021</v>
      </c>
      <c r="Q691" s="10" t="s">
        <v>1458</v>
      </c>
      <c r="R691" t="s">
        <v>1205</v>
      </c>
      <c r="S691">
        <v>4.5</v>
      </c>
      <c r="U691">
        <v>0.8</v>
      </c>
      <c r="V691">
        <v>4</v>
      </c>
      <c r="W691">
        <v>4</v>
      </c>
      <c r="X691">
        <v>2.5</v>
      </c>
      <c r="Y691" t="s">
        <v>1207</v>
      </c>
      <c r="Z691" t="s">
        <v>390</v>
      </c>
      <c r="AA691" t="s">
        <v>390</v>
      </c>
      <c r="AB691" t="s">
        <v>371</v>
      </c>
      <c r="AC691" t="s">
        <v>1206</v>
      </c>
      <c r="AD691">
        <v>7</v>
      </c>
      <c r="AE691">
        <v>2002</v>
      </c>
      <c r="AF691" t="s">
        <v>390</v>
      </c>
      <c r="AG691" t="s">
        <v>390</v>
      </c>
      <c r="AH691" t="s">
        <v>1207</v>
      </c>
      <c r="AI691" t="s">
        <v>353</v>
      </c>
      <c r="AJ691">
        <v>1</v>
      </c>
      <c r="AK691" t="s">
        <v>355</v>
      </c>
      <c r="AL691" t="s">
        <v>354</v>
      </c>
      <c r="AM691" t="s">
        <v>354</v>
      </c>
      <c r="AN691" t="s">
        <v>354</v>
      </c>
      <c r="AO691" t="s">
        <v>390</v>
      </c>
      <c r="AP691" t="s">
        <v>1218</v>
      </c>
      <c r="AQ691" t="s">
        <v>1207</v>
      </c>
      <c r="AR691" t="s">
        <v>354</v>
      </c>
      <c r="AS691" t="s">
        <v>354</v>
      </c>
    </row>
    <row r="692" spans="1:48" hidden="1" x14ac:dyDescent="0.25">
      <c r="A692" t="s">
        <v>725</v>
      </c>
      <c r="B692" t="s">
        <v>305</v>
      </c>
      <c r="C692" t="s">
        <v>489</v>
      </c>
      <c r="D692">
        <v>17271</v>
      </c>
      <c r="E692" t="s">
        <v>303</v>
      </c>
      <c r="F692">
        <v>6801</v>
      </c>
      <c r="I692">
        <v>100</v>
      </c>
      <c r="J692" t="s">
        <v>490</v>
      </c>
      <c r="K692" t="s">
        <v>491</v>
      </c>
      <c r="L692" t="str">
        <f>VLOOKUP(K692,'LOOKUP INTERTIES 2023-11-08'!$B$2:$G$206,6,FALSE)</f>
        <v>Southeast</v>
      </c>
      <c r="M692" t="s">
        <v>1212</v>
      </c>
      <c r="N692" t="s">
        <v>1203</v>
      </c>
      <c r="O692" s="10" t="s">
        <v>1204</v>
      </c>
      <c r="P692" s="10">
        <v>2021</v>
      </c>
      <c r="Q692" s="10" t="s">
        <v>1458</v>
      </c>
      <c r="R692" t="s">
        <v>1205</v>
      </c>
      <c r="S692">
        <v>13.5</v>
      </c>
      <c r="U692">
        <v>0.8</v>
      </c>
      <c r="V692">
        <v>13.5</v>
      </c>
      <c r="W692">
        <v>13.5</v>
      </c>
      <c r="X692">
        <v>10</v>
      </c>
      <c r="Y692" t="s">
        <v>1207</v>
      </c>
      <c r="Z692" t="s">
        <v>390</v>
      </c>
      <c r="AA692" t="s">
        <v>390</v>
      </c>
      <c r="AB692" t="s">
        <v>371</v>
      </c>
      <c r="AC692" t="s">
        <v>1206</v>
      </c>
      <c r="AD692">
        <v>8</v>
      </c>
      <c r="AE692">
        <v>2014</v>
      </c>
      <c r="AF692" t="s">
        <v>390</v>
      </c>
      <c r="AG692" t="s">
        <v>390</v>
      </c>
      <c r="AH692" t="s">
        <v>1207</v>
      </c>
      <c r="AI692" t="s">
        <v>353</v>
      </c>
      <c r="AJ692">
        <v>1</v>
      </c>
      <c r="AK692" t="s">
        <v>355</v>
      </c>
      <c r="AL692" t="s">
        <v>354</v>
      </c>
      <c r="AM692" t="s">
        <v>354</v>
      </c>
      <c r="AN692" t="s">
        <v>354</v>
      </c>
      <c r="AO692" t="s">
        <v>390</v>
      </c>
      <c r="AP692" t="s">
        <v>1218</v>
      </c>
      <c r="AQ692" t="s">
        <v>1207</v>
      </c>
      <c r="AR692" t="s">
        <v>354</v>
      </c>
      <c r="AS692" t="s">
        <v>354</v>
      </c>
    </row>
    <row r="693" spans="1:48" hidden="1" x14ac:dyDescent="0.25">
      <c r="A693" t="s">
        <v>1042</v>
      </c>
      <c r="B693" t="s">
        <v>1043</v>
      </c>
      <c r="C693" t="s">
        <v>1044</v>
      </c>
      <c r="E693" t="s">
        <v>1045</v>
      </c>
      <c r="G693" t="s">
        <v>1456</v>
      </c>
      <c r="J693" t="s">
        <v>361</v>
      </c>
      <c r="K693" t="s">
        <v>362</v>
      </c>
      <c r="L693" t="str">
        <f>VLOOKUP(K693,'LOOKUP INTERTIES 2023-11-08'!$B$2:$G$206,6,FALSE)</f>
        <v>Railbelt</v>
      </c>
      <c r="N693" t="s">
        <v>1215</v>
      </c>
      <c r="O693" s="10" t="s">
        <v>1216</v>
      </c>
      <c r="Q693" s="10" t="s">
        <v>191</v>
      </c>
      <c r="S693">
        <v>1.2</v>
      </c>
      <c r="AB693" t="s">
        <v>371</v>
      </c>
      <c r="AE693">
        <v>2013</v>
      </c>
      <c r="AI693" t="s">
        <v>353</v>
      </c>
      <c r="AJ693">
        <v>1</v>
      </c>
      <c r="AK693" t="s">
        <v>385</v>
      </c>
      <c r="AO693">
        <v>0</v>
      </c>
    </row>
    <row r="694" spans="1:48" hidden="1" x14ac:dyDescent="0.25">
      <c r="A694" t="s">
        <v>1111</v>
      </c>
      <c r="B694" t="s">
        <v>1112</v>
      </c>
      <c r="C694" t="s">
        <v>1113</v>
      </c>
      <c r="D694">
        <v>60770</v>
      </c>
      <c r="E694" t="s">
        <v>306</v>
      </c>
      <c r="F694">
        <v>61166</v>
      </c>
      <c r="J694" t="s">
        <v>464</v>
      </c>
      <c r="K694" t="s">
        <v>465</v>
      </c>
      <c r="L694" t="str">
        <f>VLOOKUP(K694,'LOOKUP INTERTIES 2023-11-08'!$B$2:$G$206,6,FALSE)</f>
        <v>Southeast</v>
      </c>
      <c r="M694" t="s">
        <v>1377</v>
      </c>
      <c r="N694" t="s">
        <v>1215</v>
      </c>
      <c r="O694" s="10" t="s">
        <v>1216</v>
      </c>
      <c r="P694" s="10">
        <v>2021</v>
      </c>
      <c r="Q694" s="10" t="s">
        <v>1458</v>
      </c>
      <c r="R694" t="s">
        <v>1205</v>
      </c>
      <c r="S694">
        <v>11.3</v>
      </c>
      <c r="U694">
        <v>0.9</v>
      </c>
      <c r="V694">
        <v>11.3</v>
      </c>
      <c r="W694">
        <v>11.3</v>
      </c>
      <c r="X694">
        <v>2</v>
      </c>
      <c r="Y694" t="s">
        <v>1207</v>
      </c>
      <c r="Z694" t="s">
        <v>390</v>
      </c>
      <c r="AA694" t="s">
        <v>390</v>
      </c>
      <c r="AB694" t="s">
        <v>371</v>
      </c>
      <c r="AC694" t="s">
        <v>1206</v>
      </c>
      <c r="AD694">
        <v>7</v>
      </c>
      <c r="AE694">
        <v>1983</v>
      </c>
      <c r="AF694" t="s">
        <v>390</v>
      </c>
      <c r="AG694" t="s">
        <v>390</v>
      </c>
      <c r="AH694" t="s">
        <v>1207</v>
      </c>
      <c r="AI694" t="s">
        <v>1240</v>
      </c>
      <c r="AJ694">
        <v>4</v>
      </c>
      <c r="AK694" t="s">
        <v>385</v>
      </c>
      <c r="AL694" t="s">
        <v>354</v>
      </c>
      <c r="AM694" t="s">
        <v>354</v>
      </c>
      <c r="AN694" t="s">
        <v>354</v>
      </c>
      <c r="AO694" t="s">
        <v>390</v>
      </c>
      <c r="AP694" t="s">
        <v>1209</v>
      </c>
      <c r="AQ694" t="s">
        <v>354</v>
      </c>
      <c r="AR694" t="s">
        <v>354</v>
      </c>
      <c r="AS694" t="s">
        <v>354</v>
      </c>
    </row>
    <row r="695" spans="1:48" hidden="1" x14ac:dyDescent="0.25">
      <c r="A695" t="s">
        <v>1111</v>
      </c>
      <c r="B695" t="s">
        <v>1112</v>
      </c>
      <c r="C695" t="s">
        <v>1113</v>
      </c>
      <c r="D695">
        <v>60770</v>
      </c>
      <c r="E695" t="s">
        <v>306</v>
      </c>
      <c r="F695">
        <v>61166</v>
      </c>
      <c r="J695" t="s">
        <v>464</v>
      </c>
      <c r="K695" t="s">
        <v>465</v>
      </c>
      <c r="L695" t="str">
        <f>VLOOKUP(K695,'LOOKUP INTERTIES 2023-11-08'!$B$2:$G$206,6,FALSE)</f>
        <v>Southeast</v>
      </c>
      <c r="M695" t="s">
        <v>1375</v>
      </c>
      <c r="N695" t="s">
        <v>1215</v>
      </c>
      <c r="O695" s="10" t="s">
        <v>1216</v>
      </c>
      <c r="P695" s="10">
        <v>2021</v>
      </c>
      <c r="Q695" s="10" t="s">
        <v>1458</v>
      </c>
      <c r="R695" t="s">
        <v>1205</v>
      </c>
      <c r="S695">
        <v>11.3</v>
      </c>
      <c r="U695">
        <v>0.9</v>
      </c>
      <c r="V695">
        <v>11.3</v>
      </c>
      <c r="W695">
        <v>11.3</v>
      </c>
      <c r="X695">
        <v>2</v>
      </c>
      <c r="Y695" t="s">
        <v>1207</v>
      </c>
      <c r="Z695" t="s">
        <v>390</v>
      </c>
      <c r="AA695" t="s">
        <v>390</v>
      </c>
      <c r="AB695" t="s">
        <v>371</v>
      </c>
      <c r="AC695" t="s">
        <v>1206</v>
      </c>
      <c r="AD695">
        <v>7</v>
      </c>
      <c r="AE695">
        <v>1983</v>
      </c>
      <c r="AF695" t="s">
        <v>390</v>
      </c>
      <c r="AG695" t="s">
        <v>390</v>
      </c>
      <c r="AH695" t="s">
        <v>1207</v>
      </c>
      <c r="AI695" t="s">
        <v>1240</v>
      </c>
      <c r="AJ695">
        <v>4</v>
      </c>
      <c r="AK695" t="s">
        <v>385</v>
      </c>
      <c r="AL695" t="s">
        <v>354</v>
      </c>
      <c r="AM695" t="s">
        <v>354</v>
      </c>
      <c r="AN695" t="s">
        <v>354</v>
      </c>
      <c r="AO695" t="s">
        <v>390</v>
      </c>
      <c r="AP695" t="s">
        <v>1209</v>
      </c>
      <c r="AQ695" t="s">
        <v>354</v>
      </c>
      <c r="AR695" t="s">
        <v>354</v>
      </c>
      <c r="AS695" t="s">
        <v>354</v>
      </c>
    </row>
    <row r="696" spans="1:48" hidden="1" x14ac:dyDescent="0.25">
      <c r="A696" t="s">
        <v>1049</v>
      </c>
      <c r="B696" t="s">
        <v>308</v>
      </c>
      <c r="C696" t="s">
        <v>1050</v>
      </c>
      <c r="E696" t="s">
        <v>307</v>
      </c>
      <c r="H696">
        <v>332570</v>
      </c>
      <c r="I696">
        <v>709</v>
      </c>
      <c r="J696" t="s">
        <v>1051</v>
      </c>
      <c r="K696" t="s">
        <v>1052</v>
      </c>
      <c r="L696" t="str">
        <f>VLOOKUP(K696,'LOOKUP INTERTIES 2023-11-08'!$B$2:$G$206,6,FALSE)</f>
        <v>Yukon-Koyukuk/Upper Tanana</v>
      </c>
      <c r="M696">
        <v>4</v>
      </c>
      <c r="N696" t="s">
        <v>352</v>
      </c>
      <c r="O696" s="10" t="s">
        <v>1204</v>
      </c>
      <c r="P696" s="10">
        <v>2021</v>
      </c>
      <c r="Q696" s="10" t="s">
        <v>1461</v>
      </c>
      <c r="S696">
        <v>3.6999999999999998E-2</v>
      </c>
      <c r="AB696" t="s">
        <v>364</v>
      </c>
      <c r="AD696">
        <v>6</v>
      </c>
      <c r="AE696">
        <v>2019</v>
      </c>
      <c r="AI696" t="s">
        <v>353</v>
      </c>
      <c r="AK696" t="s">
        <v>355</v>
      </c>
      <c r="AU696" t="s">
        <v>1487</v>
      </c>
      <c r="AV696" t="s">
        <v>1675</v>
      </c>
    </row>
    <row r="697" spans="1:48" hidden="1" x14ac:dyDescent="0.25">
      <c r="A697" t="s">
        <v>1049</v>
      </c>
      <c r="B697" t="s">
        <v>308</v>
      </c>
      <c r="C697" t="s">
        <v>1050</v>
      </c>
      <c r="E697" t="s">
        <v>307</v>
      </c>
      <c r="H697">
        <v>332570</v>
      </c>
      <c r="I697">
        <v>709</v>
      </c>
      <c r="J697" t="s">
        <v>1051</v>
      </c>
      <c r="K697" t="s">
        <v>1052</v>
      </c>
      <c r="L697" t="str">
        <f>VLOOKUP(K697,'LOOKUP INTERTIES 2023-11-08'!$B$2:$G$206,6,FALSE)</f>
        <v>Yukon-Koyukuk/Upper Tanana</v>
      </c>
      <c r="M697">
        <v>1</v>
      </c>
      <c r="N697" t="s">
        <v>352</v>
      </c>
      <c r="O697" s="10" t="s">
        <v>1204</v>
      </c>
      <c r="P697" s="10">
        <v>2021</v>
      </c>
      <c r="Q697" s="10" t="s">
        <v>1461</v>
      </c>
      <c r="S697">
        <v>9.7000000000000003E-2</v>
      </c>
      <c r="AB697" t="s">
        <v>371</v>
      </c>
      <c r="AD697">
        <v>6</v>
      </c>
      <c r="AE697">
        <v>2020</v>
      </c>
      <c r="AI697" t="s">
        <v>353</v>
      </c>
      <c r="AK697" t="s">
        <v>355</v>
      </c>
      <c r="AU697" t="s">
        <v>1462</v>
      </c>
      <c r="AV697" t="s">
        <v>1582</v>
      </c>
    </row>
    <row r="698" spans="1:48" hidden="1" x14ac:dyDescent="0.25">
      <c r="A698" t="s">
        <v>1049</v>
      </c>
      <c r="B698" t="s">
        <v>308</v>
      </c>
      <c r="C698" t="s">
        <v>1050</v>
      </c>
      <c r="E698" t="s">
        <v>307</v>
      </c>
      <c r="H698">
        <v>332570</v>
      </c>
      <c r="I698">
        <v>709</v>
      </c>
      <c r="J698" t="s">
        <v>1051</v>
      </c>
      <c r="K698" t="s">
        <v>1052</v>
      </c>
      <c r="L698" t="str">
        <f>VLOOKUP(K698,'LOOKUP INTERTIES 2023-11-08'!$B$2:$G$206,6,FALSE)</f>
        <v>Yukon-Koyukuk/Upper Tanana</v>
      </c>
      <c r="M698">
        <v>2</v>
      </c>
      <c r="N698" t="s">
        <v>352</v>
      </c>
      <c r="O698" s="10" t="s">
        <v>1204</v>
      </c>
      <c r="P698" s="10">
        <v>2021</v>
      </c>
      <c r="Q698" s="10" t="s">
        <v>1461</v>
      </c>
      <c r="S698">
        <v>7.8E-2</v>
      </c>
      <c r="AB698" t="s">
        <v>371</v>
      </c>
      <c r="AD698">
        <v>9</v>
      </c>
      <c r="AE698">
        <v>2020</v>
      </c>
      <c r="AI698" t="s">
        <v>353</v>
      </c>
      <c r="AK698" t="s">
        <v>355</v>
      </c>
      <c r="AU698" t="s">
        <v>1480</v>
      </c>
      <c r="AV698" t="s">
        <v>1676</v>
      </c>
    </row>
    <row r="699" spans="1:48" hidden="1" x14ac:dyDescent="0.25">
      <c r="A699" t="s">
        <v>1049</v>
      </c>
      <c r="B699" t="s">
        <v>308</v>
      </c>
      <c r="C699" t="s">
        <v>1050</v>
      </c>
      <c r="E699" t="s">
        <v>307</v>
      </c>
      <c r="H699">
        <v>332570</v>
      </c>
      <c r="I699">
        <v>709</v>
      </c>
      <c r="J699" t="s">
        <v>1051</v>
      </c>
      <c r="K699" t="s">
        <v>1052</v>
      </c>
      <c r="L699" t="str">
        <f>VLOOKUP(K699,'LOOKUP INTERTIES 2023-11-08'!$B$2:$G$206,6,FALSE)</f>
        <v>Yukon-Koyukuk/Upper Tanana</v>
      </c>
      <c r="M699">
        <v>3</v>
      </c>
      <c r="N699" t="s">
        <v>352</v>
      </c>
      <c r="O699" s="10" t="s">
        <v>1204</v>
      </c>
      <c r="P699" s="10">
        <v>2021</v>
      </c>
      <c r="Q699" s="10" t="s">
        <v>1461</v>
      </c>
      <c r="S699">
        <v>7.8E-2</v>
      </c>
      <c r="AB699" t="s">
        <v>371</v>
      </c>
      <c r="AD699">
        <v>9</v>
      </c>
      <c r="AE699">
        <v>2020</v>
      </c>
      <c r="AI699" t="s">
        <v>353</v>
      </c>
      <c r="AK699" t="s">
        <v>355</v>
      </c>
      <c r="AU699" t="s">
        <v>1462</v>
      </c>
      <c r="AV699" t="s">
        <v>1604</v>
      </c>
    </row>
    <row r="700" spans="1:48" hidden="1" x14ac:dyDescent="0.25">
      <c r="A700" t="s">
        <v>1058</v>
      </c>
      <c r="B700" t="s">
        <v>310</v>
      </c>
      <c r="C700" t="s">
        <v>1059</v>
      </c>
      <c r="E700" t="s">
        <v>309</v>
      </c>
      <c r="H700">
        <v>332580</v>
      </c>
      <c r="I700">
        <v>394</v>
      </c>
      <c r="J700" t="s">
        <v>1060</v>
      </c>
      <c r="K700" t="s">
        <v>1061</v>
      </c>
      <c r="L700" t="str">
        <f>VLOOKUP(K700,'LOOKUP INTERTIES 2023-11-08'!$B$2:$G$206,6,FALSE)</f>
        <v>Yukon-Koyukuk/Upper Tanana</v>
      </c>
      <c r="M700">
        <v>1</v>
      </c>
      <c r="N700" t="s">
        <v>352</v>
      </c>
      <c r="O700" s="10" t="s">
        <v>1204</v>
      </c>
      <c r="P700" s="10">
        <v>2021</v>
      </c>
      <c r="Q700" s="10" t="s">
        <v>1461</v>
      </c>
      <c r="S700">
        <v>6.6000000000000003E-2</v>
      </c>
      <c r="AB700" t="s">
        <v>371</v>
      </c>
      <c r="AI700" t="s">
        <v>353</v>
      </c>
      <c r="AK700" t="s">
        <v>355</v>
      </c>
      <c r="AU700" t="s">
        <v>1480</v>
      </c>
      <c r="AV700" t="s">
        <v>1646</v>
      </c>
    </row>
    <row r="701" spans="1:48" hidden="1" x14ac:dyDescent="0.25">
      <c r="A701" t="s">
        <v>1058</v>
      </c>
      <c r="B701" t="s">
        <v>310</v>
      </c>
      <c r="C701" t="s">
        <v>1059</v>
      </c>
      <c r="E701" t="s">
        <v>309</v>
      </c>
      <c r="H701">
        <v>332580</v>
      </c>
      <c r="I701">
        <v>394</v>
      </c>
      <c r="J701" t="s">
        <v>1060</v>
      </c>
      <c r="K701" t="s">
        <v>1061</v>
      </c>
      <c r="L701" t="str">
        <f>VLOOKUP(K701,'LOOKUP INTERTIES 2023-11-08'!$B$2:$G$206,6,FALSE)</f>
        <v>Yukon-Koyukuk/Upper Tanana</v>
      </c>
      <c r="M701">
        <v>2</v>
      </c>
      <c r="N701" t="s">
        <v>352</v>
      </c>
      <c r="O701" s="10" t="s">
        <v>1204</v>
      </c>
      <c r="P701" s="10">
        <v>2021</v>
      </c>
      <c r="Q701" s="10" t="s">
        <v>1461</v>
      </c>
      <c r="S701">
        <v>6.4000000000000001E-2</v>
      </c>
      <c r="AB701" t="s">
        <v>371</v>
      </c>
      <c r="AI701" t="s">
        <v>353</v>
      </c>
      <c r="AK701" t="s">
        <v>355</v>
      </c>
      <c r="AU701" t="s">
        <v>1480</v>
      </c>
      <c r="AV701" t="s">
        <v>1647</v>
      </c>
    </row>
    <row r="702" spans="1:48" hidden="1" x14ac:dyDescent="0.25">
      <c r="A702" t="s">
        <v>1058</v>
      </c>
      <c r="B702" t="s">
        <v>310</v>
      </c>
      <c r="C702" t="s">
        <v>1059</v>
      </c>
      <c r="E702" t="s">
        <v>309</v>
      </c>
      <c r="H702">
        <v>332580</v>
      </c>
      <c r="I702">
        <v>394</v>
      </c>
      <c r="J702" t="s">
        <v>1060</v>
      </c>
      <c r="K702" t="s">
        <v>1061</v>
      </c>
      <c r="L702" t="str">
        <f>VLOOKUP(K702,'LOOKUP INTERTIES 2023-11-08'!$B$2:$G$206,6,FALSE)</f>
        <v>Yukon-Koyukuk/Upper Tanana</v>
      </c>
      <c r="M702">
        <v>3</v>
      </c>
      <c r="N702" t="s">
        <v>352</v>
      </c>
      <c r="O702" s="10" t="s">
        <v>1204</v>
      </c>
      <c r="P702" s="10">
        <v>2021</v>
      </c>
      <c r="Q702" s="10" t="s">
        <v>1461</v>
      </c>
      <c r="S702">
        <v>0</v>
      </c>
      <c r="AB702" t="s">
        <v>364</v>
      </c>
      <c r="AI702" t="s">
        <v>353</v>
      </c>
      <c r="AK702" t="s">
        <v>355</v>
      </c>
      <c r="AU702" t="s">
        <v>1480</v>
      </c>
      <c r="AV702" t="s">
        <v>1646</v>
      </c>
    </row>
    <row r="703" spans="1:48" hidden="1" x14ac:dyDescent="0.25">
      <c r="A703" t="s">
        <v>1058</v>
      </c>
      <c r="B703" t="s">
        <v>310</v>
      </c>
      <c r="C703" t="s">
        <v>1059</v>
      </c>
      <c r="E703" t="s">
        <v>309</v>
      </c>
      <c r="H703">
        <v>332580</v>
      </c>
      <c r="I703">
        <v>394</v>
      </c>
      <c r="J703" t="s">
        <v>1060</v>
      </c>
      <c r="K703" t="s">
        <v>1061</v>
      </c>
      <c r="L703" t="str">
        <f>VLOOKUP(K703,'LOOKUP INTERTIES 2023-11-08'!$B$2:$G$206,6,FALSE)</f>
        <v>Yukon-Koyukuk/Upper Tanana</v>
      </c>
      <c r="M703">
        <v>4</v>
      </c>
      <c r="N703" t="s">
        <v>352</v>
      </c>
      <c r="O703" s="10" t="s">
        <v>1204</v>
      </c>
      <c r="P703" s="10">
        <v>2021</v>
      </c>
      <c r="Q703" s="10" t="s">
        <v>1461</v>
      </c>
      <c r="S703">
        <v>3.6999999999999998E-2</v>
      </c>
      <c r="AB703" t="s">
        <v>364</v>
      </c>
      <c r="AI703" t="s">
        <v>353</v>
      </c>
      <c r="AK703" t="s">
        <v>355</v>
      </c>
      <c r="AU703" t="s">
        <v>1480</v>
      </c>
      <c r="AV703" t="s">
        <v>1648</v>
      </c>
    </row>
    <row r="704" spans="1:48" ht="18" hidden="1" customHeight="1" x14ac:dyDescent="0.25">
      <c r="A704" t="s">
        <v>957</v>
      </c>
      <c r="B704" t="s">
        <v>312</v>
      </c>
      <c r="C704" t="s">
        <v>958</v>
      </c>
      <c r="E704" t="s">
        <v>311</v>
      </c>
      <c r="H704">
        <v>332590</v>
      </c>
      <c r="I704">
        <v>447</v>
      </c>
      <c r="J704" t="s">
        <v>959</v>
      </c>
      <c r="K704" t="s">
        <v>960</v>
      </c>
      <c r="L704" t="str">
        <f>VLOOKUP(K704,'LOOKUP INTERTIES 2023-11-08'!$B$2:$G$206,6,FALSE)</f>
        <v>Bristol Bay</v>
      </c>
      <c r="M704">
        <v>2</v>
      </c>
      <c r="N704" t="s">
        <v>352</v>
      </c>
      <c r="O704" s="10" t="s">
        <v>1204</v>
      </c>
      <c r="P704" s="10">
        <v>2021</v>
      </c>
      <c r="Q704" s="10" t="s">
        <v>1461</v>
      </c>
      <c r="S704">
        <v>0</v>
      </c>
      <c r="AB704" t="s">
        <v>371</v>
      </c>
      <c r="AD704">
        <v>9</v>
      </c>
      <c r="AE704">
        <v>2016</v>
      </c>
      <c r="AI704" t="s">
        <v>353</v>
      </c>
      <c r="AK704" t="s">
        <v>355</v>
      </c>
      <c r="AU704" t="s">
        <v>1462</v>
      </c>
      <c r="AV704" t="s">
        <v>1599</v>
      </c>
    </row>
    <row r="705" spans="1:49" hidden="1" x14ac:dyDescent="0.25">
      <c r="A705" t="s">
        <v>957</v>
      </c>
      <c r="B705" t="s">
        <v>312</v>
      </c>
      <c r="C705" t="s">
        <v>958</v>
      </c>
      <c r="E705" t="s">
        <v>311</v>
      </c>
      <c r="H705">
        <v>332590</v>
      </c>
      <c r="I705">
        <v>447</v>
      </c>
      <c r="J705" t="s">
        <v>959</v>
      </c>
      <c r="K705" t="s">
        <v>960</v>
      </c>
      <c r="L705" t="str">
        <f>VLOOKUP(K705,'LOOKUP INTERTIES 2023-11-08'!$B$2:$G$206,6,FALSE)</f>
        <v>Bristol Bay</v>
      </c>
      <c r="M705">
        <v>1</v>
      </c>
      <c r="N705" t="s">
        <v>352</v>
      </c>
      <c r="O705" s="10" t="s">
        <v>1204</v>
      </c>
      <c r="P705" s="10">
        <v>2021</v>
      </c>
      <c r="Q705" s="10" t="s">
        <v>1461</v>
      </c>
      <c r="S705">
        <v>0.34499999999999997</v>
      </c>
      <c r="AB705" t="s">
        <v>371</v>
      </c>
      <c r="AD705">
        <v>1</v>
      </c>
      <c r="AE705">
        <v>2018</v>
      </c>
      <c r="AI705" t="s">
        <v>353</v>
      </c>
      <c r="AK705" t="s">
        <v>355</v>
      </c>
      <c r="AU705" t="s">
        <v>1462</v>
      </c>
      <c r="AV705" t="s">
        <v>1599</v>
      </c>
    </row>
    <row r="706" spans="1:49" hidden="1" x14ac:dyDescent="0.25">
      <c r="A706" t="s">
        <v>957</v>
      </c>
      <c r="B706" t="s">
        <v>312</v>
      </c>
      <c r="C706" t="s">
        <v>958</v>
      </c>
      <c r="E706" t="s">
        <v>311</v>
      </c>
      <c r="H706">
        <v>332590</v>
      </c>
      <c r="I706">
        <v>447</v>
      </c>
      <c r="J706" t="s">
        <v>959</v>
      </c>
      <c r="K706" t="s">
        <v>960</v>
      </c>
      <c r="L706" t="str">
        <f>VLOOKUP(K706,'LOOKUP INTERTIES 2023-11-08'!$B$2:$G$206,6,FALSE)</f>
        <v>Bristol Bay</v>
      </c>
      <c r="M706">
        <v>3</v>
      </c>
      <c r="N706" t="s">
        <v>352</v>
      </c>
      <c r="O706" s="10" t="s">
        <v>1204</v>
      </c>
      <c r="P706" s="10">
        <v>2021</v>
      </c>
      <c r="Q706" s="10" t="s">
        <v>1461</v>
      </c>
      <c r="S706">
        <v>0.47</v>
      </c>
      <c r="AB706" t="s">
        <v>371</v>
      </c>
      <c r="AD706">
        <v>7</v>
      </c>
      <c r="AE706">
        <v>2020</v>
      </c>
      <c r="AI706" t="s">
        <v>353</v>
      </c>
      <c r="AK706" t="s">
        <v>355</v>
      </c>
      <c r="AU706" t="s">
        <v>1663</v>
      </c>
      <c r="AV706" t="s">
        <v>1516</v>
      </c>
    </row>
    <row r="707" spans="1:49" hidden="1" x14ac:dyDescent="0.25">
      <c r="A707" t="s">
        <v>1062</v>
      </c>
      <c r="B707" t="s">
        <v>314</v>
      </c>
      <c r="C707" t="s">
        <v>1063</v>
      </c>
      <c r="E707" t="s">
        <v>313</v>
      </c>
      <c r="H707">
        <v>332600</v>
      </c>
      <c r="I707">
        <v>92</v>
      </c>
      <c r="J707" t="s">
        <v>1064</v>
      </c>
      <c r="K707" t="s">
        <v>1065</v>
      </c>
      <c r="L707" t="str">
        <f>VLOOKUP(K707,'LOOKUP INTERTIES 2023-11-08'!$B$2:$G$206,6,FALSE)</f>
        <v>Yukon-Koyukuk/Upper Tanana</v>
      </c>
      <c r="M707">
        <v>2</v>
      </c>
      <c r="N707" t="s">
        <v>352</v>
      </c>
      <c r="O707" s="10" t="s">
        <v>1204</v>
      </c>
      <c r="P707" s="10">
        <v>2021</v>
      </c>
      <c r="Q707" s="10" t="s">
        <v>1461</v>
      </c>
      <c r="S707">
        <v>0.68</v>
      </c>
      <c r="AB707" t="s">
        <v>371</v>
      </c>
      <c r="AD707">
        <v>6</v>
      </c>
      <c r="AE707">
        <v>1993</v>
      </c>
      <c r="AI707" t="s">
        <v>353</v>
      </c>
      <c r="AK707" t="s">
        <v>355</v>
      </c>
      <c r="AU707" t="s">
        <v>1467</v>
      </c>
      <c r="AV707" t="s">
        <v>1513</v>
      </c>
    </row>
    <row r="708" spans="1:49" hidden="1" x14ac:dyDescent="0.25">
      <c r="A708" t="s">
        <v>1062</v>
      </c>
      <c r="B708" t="s">
        <v>314</v>
      </c>
      <c r="C708" t="s">
        <v>1063</v>
      </c>
      <c r="E708" t="s">
        <v>313</v>
      </c>
      <c r="H708">
        <v>332600</v>
      </c>
      <c r="I708">
        <v>92</v>
      </c>
      <c r="J708" t="s">
        <v>1064</v>
      </c>
      <c r="K708" t="s">
        <v>1065</v>
      </c>
      <c r="L708" t="str">
        <f>VLOOKUP(K708,'LOOKUP INTERTIES 2023-11-08'!$B$2:$G$206,6,FALSE)</f>
        <v>Yukon-Koyukuk/Upper Tanana</v>
      </c>
      <c r="M708">
        <v>3</v>
      </c>
      <c r="N708" t="s">
        <v>352</v>
      </c>
      <c r="O708" s="10" t="s">
        <v>1204</v>
      </c>
      <c r="P708" s="10">
        <v>2021</v>
      </c>
      <c r="Q708" s="10" t="s">
        <v>1461</v>
      </c>
      <c r="S708">
        <v>0.43</v>
      </c>
      <c r="AB708" t="s">
        <v>371</v>
      </c>
      <c r="AD708">
        <v>6</v>
      </c>
      <c r="AE708">
        <v>1993</v>
      </c>
      <c r="AI708" t="s">
        <v>353</v>
      </c>
      <c r="AK708" t="s">
        <v>355</v>
      </c>
      <c r="AU708" t="s">
        <v>1514</v>
      </c>
      <c r="AV708" t="s">
        <v>1515</v>
      </c>
    </row>
    <row r="709" spans="1:49" hidden="1" x14ac:dyDescent="0.25">
      <c r="A709" t="s">
        <v>1062</v>
      </c>
      <c r="B709" t="s">
        <v>314</v>
      </c>
      <c r="C709" t="s">
        <v>1063</v>
      </c>
      <c r="E709" t="s">
        <v>313</v>
      </c>
      <c r="H709">
        <v>332600</v>
      </c>
      <c r="I709">
        <v>92</v>
      </c>
      <c r="J709" t="s">
        <v>1064</v>
      </c>
      <c r="K709" t="s">
        <v>1065</v>
      </c>
      <c r="L709" t="str">
        <f>VLOOKUP(K709,'LOOKUP INTERTIES 2023-11-08'!$B$2:$G$206,6,FALSE)</f>
        <v>Yukon-Koyukuk/Upper Tanana</v>
      </c>
      <c r="M709">
        <v>4</v>
      </c>
      <c r="N709" t="s">
        <v>352</v>
      </c>
      <c r="O709" s="10" t="s">
        <v>1204</v>
      </c>
      <c r="P709" s="10">
        <v>2021</v>
      </c>
      <c r="Q709" s="10" t="s">
        <v>1461</v>
      </c>
      <c r="S709">
        <v>0.17499999999999999</v>
      </c>
      <c r="AB709" t="s">
        <v>371</v>
      </c>
      <c r="AD709">
        <v>6</v>
      </c>
      <c r="AE709">
        <v>2017</v>
      </c>
      <c r="AI709" t="s">
        <v>353</v>
      </c>
      <c r="AK709" t="s">
        <v>355</v>
      </c>
      <c r="AU709" t="s">
        <v>1501</v>
      </c>
      <c r="AV709" t="s">
        <v>1516</v>
      </c>
    </row>
    <row r="710" spans="1:49" hidden="1" x14ac:dyDescent="0.25">
      <c r="A710" t="s">
        <v>1062</v>
      </c>
      <c r="B710" t="s">
        <v>314</v>
      </c>
      <c r="C710" t="s">
        <v>1063</v>
      </c>
      <c r="E710" t="s">
        <v>313</v>
      </c>
      <c r="H710">
        <v>332600</v>
      </c>
      <c r="I710">
        <v>92</v>
      </c>
      <c r="J710" t="s">
        <v>1064</v>
      </c>
      <c r="K710" t="s">
        <v>1065</v>
      </c>
      <c r="L710" t="str">
        <f>VLOOKUP(K710,'LOOKUP INTERTIES 2023-11-08'!$B$2:$G$206,6,FALSE)</f>
        <v>Yukon-Koyukuk/Upper Tanana</v>
      </c>
      <c r="M710">
        <v>1</v>
      </c>
      <c r="N710" t="s">
        <v>352</v>
      </c>
      <c r="O710" s="10" t="s">
        <v>1204</v>
      </c>
      <c r="P710" s="10">
        <v>2021</v>
      </c>
      <c r="Q710" s="10" t="s">
        <v>1461</v>
      </c>
      <c r="S710">
        <v>0.32</v>
      </c>
      <c r="AB710" t="s">
        <v>371</v>
      </c>
      <c r="AD710">
        <v>6</v>
      </c>
      <c r="AE710">
        <v>2019</v>
      </c>
      <c r="AI710" t="s">
        <v>353</v>
      </c>
      <c r="AK710" t="s">
        <v>355</v>
      </c>
      <c r="AU710" t="s">
        <v>1501</v>
      </c>
      <c r="AV710" t="s">
        <v>1516</v>
      </c>
    </row>
    <row r="711" spans="1:49" hidden="1" x14ac:dyDescent="0.25">
      <c r="A711" t="s">
        <v>901</v>
      </c>
      <c r="B711" t="s">
        <v>43</v>
      </c>
      <c r="C711" t="s">
        <v>394</v>
      </c>
      <c r="D711">
        <v>219</v>
      </c>
      <c r="E711" t="s">
        <v>29</v>
      </c>
      <c r="F711">
        <v>7169</v>
      </c>
      <c r="H711">
        <v>331180</v>
      </c>
      <c r="I711">
        <v>2</v>
      </c>
      <c r="J711" t="s">
        <v>902</v>
      </c>
      <c r="K711" t="s">
        <v>903</v>
      </c>
      <c r="L711" t="str">
        <f>VLOOKUP(K711,'LOOKUP INTERTIES 2023-11-08'!$B$2:$G$206,6,FALSE)</f>
        <v>Yukon-Koyukuk/Upper Tanana</v>
      </c>
      <c r="M711" t="s">
        <v>1232</v>
      </c>
      <c r="N711" t="s">
        <v>1203</v>
      </c>
      <c r="O711" s="10" t="s">
        <v>1204</v>
      </c>
      <c r="P711" s="10">
        <v>2021</v>
      </c>
      <c r="Q711" s="10" t="s">
        <v>1458</v>
      </c>
      <c r="R711" t="s">
        <v>1205</v>
      </c>
      <c r="S711">
        <v>0.4</v>
      </c>
      <c r="U711" t="s">
        <v>390</v>
      </c>
      <c r="V711">
        <v>0.3</v>
      </c>
      <c r="W711">
        <v>0.3</v>
      </c>
      <c r="X711" t="s">
        <v>390</v>
      </c>
      <c r="Y711" t="s">
        <v>1207</v>
      </c>
      <c r="Z711" t="s">
        <v>390</v>
      </c>
      <c r="AA711" t="s">
        <v>390</v>
      </c>
      <c r="AB711" t="s">
        <v>1411</v>
      </c>
      <c r="AC711" t="s">
        <v>1206</v>
      </c>
      <c r="AD711">
        <v>1</v>
      </c>
      <c r="AE711">
        <v>1980</v>
      </c>
      <c r="AF711">
        <v>9</v>
      </c>
      <c r="AG711">
        <v>2001</v>
      </c>
      <c r="AH711" t="s">
        <v>1207</v>
      </c>
      <c r="AI711" t="s">
        <v>353</v>
      </c>
      <c r="AJ711">
        <v>1</v>
      </c>
      <c r="AK711" t="s">
        <v>355</v>
      </c>
      <c r="AL711" t="s">
        <v>354</v>
      </c>
      <c r="AM711" t="s">
        <v>354</v>
      </c>
      <c r="AN711" t="s">
        <v>354</v>
      </c>
      <c r="AO711" t="s">
        <v>390</v>
      </c>
      <c r="AP711" t="s">
        <v>354</v>
      </c>
      <c r="AQ711" t="s">
        <v>1207</v>
      </c>
      <c r="AR711" t="s">
        <v>354</v>
      </c>
      <c r="AS711" t="s">
        <v>354</v>
      </c>
    </row>
    <row r="712" spans="1:49" hidden="1" x14ac:dyDescent="0.25">
      <c r="A712" t="s">
        <v>901</v>
      </c>
      <c r="B712" t="s">
        <v>43</v>
      </c>
      <c r="C712" t="s">
        <v>394</v>
      </c>
      <c r="D712">
        <v>219</v>
      </c>
      <c r="E712" t="s">
        <v>29</v>
      </c>
      <c r="F712">
        <v>7169</v>
      </c>
      <c r="H712">
        <v>331180</v>
      </c>
      <c r="I712">
        <v>2</v>
      </c>
      <c r="J712" t="s">
        <v>902</v>
      </c>
      <c r="K712" t="s">
        <v>903</v>
      </c>
      <c r="L712" t="str">
        <f>VLOOKUP(K712,'LOOKUP INTERTIES 2023-11-08'!$B$2:$G$206,6,FALSE)</f>
        <v>Yukon-Koyukuk/Upper Tanana</v>
      </c>
      <c r="M712">
        <v>1</v>
      </c>
      <c r="N712" t="s">
        <v>352</v>
      </c>
      <c r="O712" s="10" t="s">
        <v>1204</v>
      </c>
      <c r="P712" s="10">
        <v>2021</v>
      </c>
      <c r="Q712" s="10" t="s">
        <v>1461</v>
      </c>
      <c r="S712">
        <v>0.42399999999999999</v>
      </c>
      <c r="AB712" t="s">
        <v>371</v>
      </c>
      <c r="AD712">
        <v>8</v>
      </c>
      <c r="AE712">
        <v>1996</v>
      </c>
      <c r="AI712" t="s">
        <v>353</v>
      </c>
      <c r="AK712" t="s">
        <v>355</v>
      </c>
      <c r="AU712" t="s">
        <v>1467</v>
      </c>
      <c r="AV712" t="s">
        <v>1473</v>
      </c>
    </row>
    <row r="713" spans="1:49" hidden="1" x14ac:dyDescent="0.25">
      <c r="A713" t="s">
        <v>901</v>
      </c>
      <c r="B713" t="s">
        <v>43</v>
      </c>
      <c r="C713" t="s">
        <v>394</v>
      </c>
      <c r="D713">
        <v>219</v>
      </c>
      <c r="E713" t="s">
        <v>29</v>
      </c>
      <c r="F713">
        <v>7169</v>
      </c>
      <c r="H713">
        <v>331180</v>
      </c>
      <c r="I713">
        <v>2</v>
      </c>
      <c r="J713" t="s">
        <v>902</v>
      </c>
      <c r="K713" t="s">
        <v>903</v>
      </c>
      <c r="L713" t="str">
        <f>VLOOKUP(K713,'LOOKUP INTERTIES 2023-11-08'!$B$2:$G$206,6,FALSE)</f>
        <v>Yukon-Koyukuk/Upper Tanana</v>
      </c>
      <c r="M713">
        <v>2</v>
      </c>
      <c r="N713" t="s">
        <v>352</v>
      </c>
      <c r="O713" s="10" t="s">
        <v>1204</v>
      </c>
      <c r="P713" s="10">
        <v>2021</v>
      </c>
      <c r="Q713" s="10" t="s">
        <v>1461</v>
      </c>
      <c r="S713">
        <v>0.27500000000000002</v>
      </c>
      <c r="AB713" t="s">
        <v>371</v>
      </c>
      <c r="AD713">
        <v>11</v>
      </c>
      <c r="AE713">
        <v>2006</v>
      </c>
      <c r="AI713" t="s">
        <v>353</v>
      </c>
      <c r="AK713" t="s">
        <v>355</v>
      </c>
      <c r="AU713" t="s">
        <v>1467</v>
      </c>
      <c r="AV713" t="s">
        <v>1493</v>
      </c>
    </row>
    <row r="714" spans="1:49" hidden="1" x14ac:dyDescent="0.25">
      <c r="A714" t="s">
        <v>901</v>
      </c>
      <c r="B714" t="s">
        <v>43</v>
      </c>
      <c r="C714" t="s">
        <v>394</v>
      </c>
      <c r="D714">
        <v>219</v>
      </c>
      <c r="E714" t="s">
        <v>29</v>
      </c>
      <c r="F714">
        <v>7169</v>
      </c>
      <c r="H714">
        <v>331180</v>
      </c>
      <c r="I714">
        <v>2</v>
      </c>
      <c r="J714" t="s">
        <v>902</v>
      </c>
      <c r="K714" t="s">
        <v>903</v>
      </c>
      <c r="L714" t="str">
        <f>VLOOKUP(K714,'LOOKUP INTERTIES 2023-11-08'!$B$2:$G$206,6,FALSE)</f>
        <v>Yukon-Koyukuk/Upper Tanana</v>
      </c>
      <c r="M714">
        <v>3</v>
      </c>
      <c r="N714" t="s">
        <v>352</v>
      </c>
      <c r="O714" s="10" t="s">
        <v>1204</v>
      </c>
      <c r="P714" s="10">
        <v>2021</v>
      </c>
      <c r="Q714" s="10" t="s">
        <v>1461</v>
      </c>
      <c r="S714">
        <v>0.4</v>
      </c>
      <c r="AB714" t="s">
        <v>371</v>
      </c>
      <c r="AD714">
        <v>1</v>
      </c>
      <c r="AE714">
        <v>2007</v>
      </c>
      <c r="AI714" t="s">
        <v>353</v>
      </c>
      <c r="AK714" t="s">
        <v>355</v>
      </c>
      <c r="AU714" t="s">
        <v>1467</v>
      </c>
      <c r="AV714" t="s">
        <v>1493</v>
      </c>
    </row>
    <row r="715" spans="1:49" hidden="1" x14ac:dyDescent="0.25">
      <c r="A715" t="s">
        <v>1000</v>
      </c>
      <c r="B715" t="s">
        <v>320</v>
      </c>
      <c r="C715" t="s">
        <v>1001</v>
      </c>
      <c r="E715" t="s">
        <v>319</v>
      </c>
      <c r="H715">
        <v>332540</v>
      </c>
      <c r="I715">
        <v>749</v>
      </c>
      <c r="J715" t="s">
        <v>1002</v>
      </c>
      <c r="K715" t="s">
        <v>1003</v>
      </c>
      <c r="L715" t="str">
        <f>VLOOKUP(K715,'LOOKUP INTERTIES 2023-11-08'!$B$2:$G$206,6,FALSE)</f>
        <v>Aleutians</v>
      </c>
      <c r="M715">
        <v>1</v>
      </c>
      <c r="N715" t="s">
        <v>352</v>
      </c>
      <c r="O715" s="10" t="s">
        <v>1204</v>
      </c>
      <c r="P715" s="10">
        <v>2021</v>
      </c>
      <c r="Q715" s="10" t="s">
        <v>1461</v>
      </c>
      <c r="S715">
        <v>0.9</v>
      </c>
      <c r="AB715" t="s">
        <v>371</v>
      </c>
      <c r="AI715" t="s">
        <v>353</v>
      </c>
      <c r="AK715" t="s">
        <v>355</v>
      </c>
      <c r="AU715" t="s">
        <v>1467</v>
      </c>
      <c r="AV715" t="s">
        <v>1682</v>
      </c>
    </row>
    <row r="716" spans="1:49" hidden="1" x14ac:dyDescent="0.25">
      <c r="A716" t="s">
        <v>1000</v>
      </c>
      <c r="B716" t="s">
        <v>320</v>
      </c>
      <c r="C716" t="s">
        <v>1001</v>
      </c>
      <c r="E716" t="s">
        <v>319</v>
      </c>
      <c r="H716">
        <v>332540</v>
      </c>
      <c r="I716">
        <v>749</v>
      </c>
      <c r="J716" t="s">
        <v>1002</v>
      </c>
      <c r="K716" t="s">
        <v>1003</v>
      </c>
      <c r="L716" t="str">
        <f>VLOOKUP(K716,'LOOKUP INTERTIES 2023-11-08'!$B$2:$G$206,6,FALSE)</f>
        <v>Aleutians</v>
      </c>
      <c r="M716">
        <v>2</v>
      </c>
      <c r="N716" t="s">
        <v>352</v>
      </c>
      <c r="O716" s="10" t="s">
        <v>1204</v>
      </c>
      <c r="P716" s="10">
        <v>2021</v>
      </c>
      <c r="Q716" s="10" t="s">
        <v>1461</v>
      </c>
      <c r="S716">
        <v>0.875</v>
      </c>
      <c r="AB716" t="s">
        <v>371</v>
      </c>
      <c r="AI716" t="s">
        <v>353</v>
      </c>
      <c r="AK716" t="s">
        <v>355</v>
      </c>
      <c r="AU716" t="s">
        <v>1467</v>
      </c>
      <c r="AV716" t="s">
        <v>1683</v>
      </c>
    </row>
    <row r="717" spans="1:49" hidden="1" x14ac:dyDescent="0.25">
      <c r="A717" t="s">
        <v>1000</v>
      </c>
      <c r="B717" t="s">
        <v>320</v>
      </c>
      <c r="C717" t="s">
        <v>1001</v>
      </c>
      <c r="E717" t="s">
        <v>319</v>
      </c>
      <c r="H717">
        <v>332540</v>
      </c>
      <c r="I717">
        <v>749</v>
      </c>
      <c r="J717" t="s">
        <v>1002</v>
      </c>
      <c r="K717" t="s">
        <v>1003</v>
      </c>
      <c r="L717" t="str">
        <f>VLOOKUP(K717,'LOOKUP INTERTIES 2023-11-08'!$B$2:$G$206,6,FALSE)</f>
        <v>Aleutians</v>
      </c>
      <c r="M717">
        <v>3</v>
      </c>
      <c r="N717" t="s">
        <v>352</v>
      </c>
      <c r="O717" s="10" t="s">
        <v>1204</v>
      </c>
      <c r="P717" s="10">
        <v>2021</v>
      </c>
      <c r="Q717" s="10" t="s">
        <v>1461</v>
      </c>
      <c r="S717">
        <v>0.45500000000000002</v>
      </c>
      <c r="AB717" t="s">
        <v>371</v>
      </c>
      <c r="AI717" t="s">
        <v>353</v>
      </c>
      <c r="AK717" t="s">
        <v>355</v>
      </c>
      <c r="AU717" t="s">
        <v>1467</v>
      </c>
      <c r="AV717" t="s">
        <v>1493</v>
      </c>
    </row>
    <row r="718" spans="1:49" s="21" customFormat="1" hidden="1" x14ac:dyDescent="0.25">
      <c r="A718" t="s">
        <v>1000</v>
      </c>
      <c r="B718" t="s">
        <v>320</v>
      </c>
      <c r="C718" t="s">
        <v>1001</v>
      </c>
      <c r="D718"/>
      <c r="E718" t="s">
        <v>319</v>
      </c>
      <c r="F718"/>
      <c r="G718"/>
      <c r="H718">
        <v>332540</v>
      </c>
      <c r="I718">
        <v>749</v>
      </c>
      <c r="J718" t="s">
        <v>1002</v>
      </c>
      <c r="K718" t="s">
        <v>1003</v>
      </c>
      <c r="L718" t="str">
        <f>VLOOKUP(K718,'LOOKUP INTERTIES 2023-11-08'!$B$2:$G$206,6,FALSE)</f>
        <v>Aleutians</v>
      </c>
      <c r="M718">
        <v>4</v>
      </c>
      <c r="N718" t="s">
        <v>352</v>
      </c>
      <c r="O718" s="10" t="s">
        <v>1204</v>
      </c>
      <c r="P718" s="10">
        <v>2021</v>
      </c>
      <c r="Q718" s="10" t="s">
        <v>1461</v>
      </c>
      <c r="R718"/>
      <c r="S718">
        <v>0.65</v>
      </c>
      <c r="T718"/>
      <c r="U718"/>
      <c r="V718"/>
      <c r="W718"/>
      <c r="X718"/>
      <c r="Y718"/>
      <c r="Z718"/>
      <c r="AA718"/>
      <c r="AB718" t="s">
        <v>364</v>
      </c>
      <c r="AC718"/>
      <c r="AD718"/>
      <c r="AE718"/>
      <c r="AF718"/>
      <c r="AG718"/>
      <c r="AH718"/>
      <c r="AI718" t="s">
        <v>353</v>
      </c>
      <c r="AJ718"/>
      <c r="AK718" t="s">
        <v>355</v>
      </c>
      <c r="AL718"/>
      <c r="AM718"/>
      <c r="AN718"/>
      <c r="AO718"/>
      <c r="AP718"/>
      <c r="AQ718"/>
      <c r="AR718"/>
      <c r="AS718"/>
      <c r="AT718"/>
      <c r="AU718" t="s">
        <v>1467</v>
      </c>
      <c r="AV718" t="s">
        <v>1683</v>
      </c>
      <c r="AW718"/>
    </row>
    <row r="719" spans="1:49" s="21" customFormat="1" hidden="1" x14ac:dyDescent="0.25">
      <c r="A719" t="s">
        <v>1000</v>
      </c>
      <c r="B719" t="s">
        <v>320</v>
      </c>
      <c r="C719" t="s">
        <v>1001</v>
      </c>
      <c r="D719"/>
      <c r="E719" t="s">
        <v>319</v>
      </c>
      <c r="F719"/>
      <c r="G719"/>
      <c r="H719">
        <v>332540</v>
      </c>
      <c r="I719">
        <v>749</v>
      </c>
      <c r="J719" t="s">
        <v>1002</v>
      </c>
      <c r="K719" t="s">
        <v>1003</v>
      </c>
      <c r="L719" t="str">
        <f>VLOOKUP(K719,'LOOKUP INTERTIES 2023-11-08'!$B$2:$G$206,6,FALSE)</f>
        <v>Aleutians</v>
      </c>
      <c r="M719" t="s">
        <v>1213</v>
      </c>
      <c r="N719" t="s">
        <v>473</v>
      </c>
      <c r="O719" s="10" t="s">
        <v>501</v>
      </c>
      <c r="P719" s="10">
        <v>2021</v>
      </c>
      <c r="Q719" s="10" t="s">
        <v>1458</v>
      </c>
      <c r="R719" t="s">
        <v>1205</v>
      </c>
      <c r="S719">
        <v>0.5</v>
      </c>
      <c r="T719"/>
      <c r="U719">
        <v>0.89</v>
      </c>
      <c r="V719">
        <v>0.1</v>
      </c>
      <c r="W719">
        <v>0.1</v>
      </c>
      <c r="X719">
        <v>0.1</v>
      </c>
      <c r="Y719" t="s">
        <v>1207</v>
      </c>
      <c r="Z719" t="s">
        <v>390</v>
      </c>
      <c r="AA719" t="s">
        <v>390</v>
      </c>
      <c r="AB719" t="s">
        <v>364</v>
      </c>
      <c r="AC719" t="s">
        <v>1206</v>
      </c>
      <c r="AD719">
        <v>10</v>
      </c>
      <c r="AE719">
        <v>2011</v>
      </c>
      <c r="AF719" t="s">
        <v>390</v>
      </c>
      <c r="AG719" t="s">
        <v>390</v>
      </c>
      <c r="AH719" t="s">
        <v>1207</v>
      </c>
      <c r="AI719" t="s">
        <v>353</v>
      </c>
      <c r="AJ719">
        <v>1</v>
      </c>
      <c r="AK719" t="s">
        <v>474</v>
      </c>
      <c r="AL719" t="s">
        <v>354</v>
      </c>
      <c r="AM719" t="s">
        <v>354</v>
      </c>
      <c r="AN719" t="s">
        <v>354</v>
      </c>
      <c r="AO719">
        <v>1</v>
      </c>
      <c r="AP719" t="s">
        <v>354</v>
      </c>
      <c r="AQ719" t="s">
        <v>354</v>
      </c>
      <c r="AR719" t="s">
        <v>354</v>
      </c>
      <c r="AS719" t="s">
        <v>354</v>
      </c>
      <c r="AT719"/>
      <c r="AU719"/>
      <c r="AV719"/>
      <c r="AW719"/>
    </row>
    <row r="720" spans="1:49" hidden="1" x14ac:dyDescent="0.25">
      <c r="A720" t="s">
        <v>1000</v>
      </c>
      <c r="B720" t="s">
        <v>320</v>
      </c>
      <c r="C720" t="s">
        <v>1001</v>
      </c>
      <c r="E720" t="s">
        <v>319</v>
      </c>
      <c r="H720">
        <v>332540</v>
      </c>
      <c r="I720">
        <v>749</v>
      </c>
      <c r="J720" t="s">
        <v>1002</v>
      </c>
      <c r="K720" t="s">
        <v>1003</v>
      </c>
      <c r="L720" t="str">
        <f>VLOOKUP(K720,'LOOKUP INTERTIES 2023-11-08'!$B$2:$G$206,6,FALSE)</f>
        <v>Aleutians</v>
      </c>
      <c r="M720" t="s">
        <v>1214</v>
      </c>
      <c r="N720" t="s">
        <v>473</v>
      </c>
      <c r="O720" s="10" t="s">
        <v>501</v>
      </c>
      <c r="P720" s="10">
        <v>2021</v>
      </c>
      <c r="Q720" s="10" t="s">
        <v>1458</v>
      </c>
      <c r="R720" t="s">
        <v>1205</v>
      </c>
      <c r="S720">
        <v>0.5</v>
      </c>
      <c r="U720">
        <v>0.89</v>
      </c>
      <c r="V720">
        <v>0.3</v>
      </c>
      <c r="W720">
        <v>0.3</v>
      </c>
      <c r="X720">
        <v>0.3</v>
      </c>
      <c r="Y720" t="s">
        <v>1207</v>
      </c>
      <c r="Z720" t="s">
        <v>390</v>
      </c>
      <c r="AA720" t="s">
        <v>390</v>
      </c>
      <c r="AB720" t="s">
        <v>991</v>
      </c>
      <c r="AC720" t="s">
        <v>1206</v>
      </c>
      <c r="AD720">
        <v>10</v>
      </c>
      <c r="AE720">
        <v>2011</v>
      </c>
      <c r="AF720" t="s">
        <v>390</v>
      </c>
      <c r="AG720" t="s">
        <v>390</v>
      </c>
      <c r="AH720" t="s">
        <v>1207</v>
      </c>
      <c r="AI720" t="s">
        <v>353</v>
      </c>
      <c r="AJ720">
        <v>1</v>
      </c>
      <c r="AK720" t="s">
        <v>474</v>
      </c>
      <c r="AL720" t="s">
        <v>354</v>
      </c>
      <c r="AM720" t="s">
        <v>354</v>
      </c>
      <c r="AN720" t="s">
        <v>354</v>
      </c>
      <c r="AO720">
        <v>1</v>
      </c>
      <c r="AP720" t="s">
        <v>354</v>
      </c>
      <c r="AQ720" t="s">
        <v>354</v>
      </c>
      <c r="AR720" t="s">
        <v>354</v>
      </c>
      <c r="AS720" t="s">
        <v>354</v>
      </c>
    </row>
    <row r="721" spans="1:48" hidden="1" x14ac:dyDescent="0.25">
      <c r="A721" t="s">
        <v>826</v>
      </c>
      <c r="B721" t="s">
        <v>322</v>
      </c>
      <c r="C721" t="s">
        <v>1510</v>
      </c>
      <c r="E721" t="s">
        <v>321</v>
      </c>
      <c r="H721">
        <v>332200</v>
      </c>
      <c r="I721">
        <v>72</v>
      </c>
      <c r="J721" t="s">
        <v>827</v>
      </c>
      <c r="K721" t="s">
        <v>828</v>
      </c>
      <c r="L721" t="str">
        <f>VLOOKUP(K721,'LOOKUP INTERTIES 2023-11-08'!$B$2:$G$206,6,FALSE)</f>
        <v>Yukon-Koyukuk/Upper Tanana</v>
      </c>
      <c r="M721">
        <v>1</v>
      </c>
      <c r="N721" t="s">
        <v>352</v>
      </c>
      <c r="O721" s="10" t="s">
        <v>1204</v>
      </c>
      <c r="P721" s="10">
        <v>2021</v>
      </c>
      <c r="Q721" s="10" t="s">
        <v>1461</v>
      </c>
      <c r="S721">
        <v>0.14000000000000001</v>
      </c>
      <c r="AB721" t="s">
        <v>371</v>
      </c>
      <c r="AD721">
        <v>6</v>
      </c>
      <c r="AE721">
        <v>2014</v>
      </c>
      <c r="AI721" t="s">
        <v>353</v>
      </c>
      <c r="AK721" t="s">
        <v>355</v>
      </c>
      <c r="AU721" t="s">
        <v>1480</v>
      </c>
      <c r="AV721" t="s">
        <v>1511</v>
      </c>
    </row>
    <row r="722" spans="1:48" hidden="1" x14ac:dyDescent="0.25">
      <c r="A722" t="s">
        <v>826</v>
      </c>
      <c r="B722" t="s">
        <v>322</v>
      </c>
      <c r="C722" t="s">
        <v>1510</v>
      </c>
      <c r="E722" t="s">
        <v>321</v>
      </c>
      <c r="H722">
        <v>332200</v>
      </c>
      <c r="I722">
        <v>72</v>
      </c>
      <c r="J722" t="s">
        <v>827</v>
      </c>
      <c r="K722" t="s">
        <v>828</v>
      </c>
      <c r="L722" t="str">
        <f>VLOOKUP(K722,'LOOKUP INTERTIES 2023-11-08'!$B$2:$G$206,6,FALSE)</f>
        <v>Yukon-Koyukuk/Upper Tanana</v>
      </c>
      <c r="M722">
        <v>2</v>
      </c>
      <c r="N722" t="s">
        <v>352</v>
      </c>
      <c r="O722" s="10" t="s">
        <v>1204</v>
      </c>
      <c r="P722" s="10">
        <v>2021</v>
      </c>
      <c r="Q722" s="10" t="s">
        <v>1461</v>
      </c>
      <c r="S722">
        <v>9.6000000000000002E-2</v>
      </c>
      <c r="AB722" t="s">
        <v>371</v>
      </c>
      <c r="AD722">
        <v>6</v>
      </c>
      <c r="AE722">
        <v>2016</v>
      </c>
      <c r="AI722" t="s">
        <v>353</v>
      </c>
      <c r="AK722" t="s">
        <v>355</v>
      </c>
      <c r="AU722" t="s">
        <v>1480</v>
      </c>
      <c r="AV722" t="s">
        <v>1512</v>
      </c>
    </row>
    <row r="723" spans="1:48" hidden="1" x14ac:dyDescent="0.25">
      <c r="A723" t="s">
        <v>1083</v>
      </c>
      <c r="B723" t="s">
        <v>1084</v>
      </c>
      <c r="C723" t="s">
        <v>1085</v>
      </c>
      <c r="D723">
        <v>19277</v>
      </c>
      <c r="E723" t="s">
        <v>1086</v>
      </c>
      <c r="F723">
        <v>58278</v>
      </c>
      <c r="I723">
        <v>227</v>
      </c>
      <c r="J723" t="s">
        <v>1087</v>
      </c>
      <c r="K723" t="s">
        <v>1088</v>
      </c>
      <c r="L723" t="str">
        <f>VLOOKUP(K723,'LOOKUP INTERTIES 2023-11-08'!$B$2:$G$206,6,FALSE)</f>
        <v>North Slope</v>
      </c>
      <c r="M723" t="s">
        <v>1381</v>
      </c>
      <c r="N723" t="s">
        <v>1243</v>
      </c>
      <c r="O723" s="10" t="s">
        <v>1224</v>
      </c>
      <c r="P723" s="10">
        <v>2021</v>
      </c>
      <c r="Q723" s="10" t="s">
        <v>1458</v>
      </c>
      <c r="R723" t="s">
        <v>1205</v>
      </c>
      <c r="S723">
        <v>5.2</v>
      </c>
      <c r="U723">
        <v>0.8</v>
      </c>
      <c r="V723">
        <v>4.5</v>
      </c>
      <c r="W723">
        <v>5.8</v>
      </c>
      <c r="X723">
        <v>0</v>
      </c>
      <c r="Y723" t="s">
        <v>1207</v>
      </c>
      <c r="Z723" t="s">
        <v>390</v>
      </c>
      <c r="AA723" t="s">
        <v>390</v>
      </c>
      <c r="AB723" t="s">
        <v>371</v>
      </c>
      <c r="AC723" t="s">
        <v>1206</v>
      </c>
      <c r="AD723">
        <v>1</v>
      </c>
      <c r="AE723">
        <v>2008</v>
      </c>
      <c r="AF723" t="s">
        <v>390</v>
      </c>
      <c r="AG723" t="s">
        <v>390</v>
      </c>
      <c r="AH723" t="s">
        <v>1207</v>
      </c>
      <c r="AI723" t="s">
        <v>353</v>
      </c>
      <c r="AJ723">
        <v>1</v>
      </c>
      <c r="AK723" t="s">
        <v>365</v>
      </c>
      <c r="AL723" t="s">
        <v>354</v>
      </c>
      <c r="AM723" t="s">
        <v>354</v>
      </c>
      <c r="AN723" t="s">
        <v>354</v>
      </c>
      <c r="AO723" t="s">
        <v>390</v>
      </c>
      <c r="AP723" t="s">
        <v>1218</v>
      </c>
      <c r="AQ723" t="s">
        <v>1207</v>
      </c>
      <c r="AR723" t="s">
        <v>1207</v>
      </c>
      <c r="AS723" t="s">
        <v>354</v>
      </c>
    </row>
    <row r="724" spans="1:48" hidden="1" x14ac:dyDescent="0.25">
      <c r="A724" t="s">
        <v>1083</v>
      </c>
      <c r="B724" t="s">
        <v>1084</v>
      </c>
      <c r="C724" t="s">
        <v>1085</v>
      </c>
      <c r="D724">
        <v>19277</v>
      </c>
      <c r="E724" t="s">
        <v>1086</v>
      </c>
      <c r="F724">
        <v>58278</v>
      </c>
      <c r="I724">
        <v>227</v>
      </c>
      <c r="J724" t="s">
        <v>1087</v>
      </c>
      <c r="K724" t="s">
        <v>1088</v>
      </c>
      <c r="L724" t="str">
        <f>VLOOKUP(K724,'LOOKUP INTERTIES 2023-11-08'!$B$2:$G$206,6,FALSE)</f>
        <v>North Slope</v>
      </c>
      <c r="M724" t="s">
        <v>1382</v>
      </c>
      <c r="N724" t="s">
        <v>1243</v>
      </c>
      <c r="O724" s="10" t="s">
        <v>1224</v>
      </c>
      <c r="P724" s="10">
        <v>2021</v>
      </c>
      <c r="Q724" s="10" t="s">
        <v>1458</v>
      </c>
      <c r="R724" t="s">
        <v>1205</v>
      </c>
      <c r="S724">
        <v>5.2</v>
      </c>
      <c r="U724">
        <v>0.8</v>
      </c>
      <c r="V724">
        <v>4.5</v>
      </c>
      <c r="W724">
        <v>5.8</v>
      </c>
      <c r="X724">
        <v>0</v>
      </c>
      <c r="Y724" t="s">
        <v>1207</v>
      </c>
      <c r="Z724" t="s">
        <v>390</v>
      </c>
      <c r="AA724" t="s">
        <v>390</v>
      </c>
      <c r="AB724" t="s">
        <v>371</v>
      </c>
      <c r="AC724" t="s">
        <v>1206</v>
      </c>
      <c r="AD724">
        <v>12</v>
      </c>
      <c r="AE724">
        <v>2009</v>
      </c>
      <c r="AF724" t="s">
        <v>390</v>
      </c>
      <c r="AG724" t="s">
        <v>390</v>
      </c>
      <c r="AH724" t="s">
        <v>1207</v>
      </c>
      <c r="AI724" t="s">
        <v>353</v>
      </c>
      <c r="AJ724">
        <v>1</v>
      </c>
      <c r="AK724" t="s">
        <v>365</v>
      </c>
      <c r="AL724" t="s">
        <v>354</v>
      </c>
      <c r="AM724" t="s">
        <v>354</v>
      </c>
      <c r="AN724" t="s">
        <v>354</v>
      </c>
      <c r="AO724" t="s">
        <v>390</v>
      </c>
      <c r="AP724" t="s">
        <v>1218</v>
      </c>
      <c r="AQ724" t="s">
        <v>1207</v>
      </c>
      <c r="AR724" t="s">
        <v>1207</v>
      </c>
      <c r="AS724" t="s">
        <v>354</v>
      </c>
    </row>
    <row r="725" spans="1:48" hidden="1" x14ac:dyDescent="0.25">
      <c r="A725" t="s">
        <v>1083</v>
      </c>
      <c r="B725" t="s">
        <v>1084</v>
      </c>
      <c r="C725" t="s">
        <v>1085</v>
      </c>
      <c r="D725">
        <v>19277</v>
      </c>
      <c r="E725" t="s">
        <v>1086</v>
      </c>
      <c r="F725">
        <v>58278</v>
      </c>
      <c r="I725">
        <v>227</v>
      </c>
      <c r="J725" t="s">
        <v>1087</v>
      </c>
      <c r="K725" t="s">
        <v>1088</v>
      </c>
      <c r="L725" t="str">
        <f>VLOOKUP(K725,'LOOKUP INTERTIES 2023-11-08'!$B$2:$G$206,6,FALSE)</f>
        <v>North Slope</v>
      </c>
      <c r="M725" t="s">
        <v>1383</v>
      </c>
      <c r="N725" t="s">
        <v>1243</v>
      </c>
      <c r="O725" s="10" t="s">
        <v>1224</v>
      </c>
      <c r="P725" s="10">
        <v>2021</v>
      </c>
      <c r="Q725" s="10" t="s">
        <v>1458</v>
      </c>
      <c r="R725" t="s">
        <v>1205</v>
      </c>
      <c r="S725">
        <v>7.5</v>
      </c>
      <c r="U725">
        <v>0.8</v>
      </c>
      <c r="V725">
        <v>6.9</v>
      </c>
      <c r="W725">
        <v>9.5</v>
      </c>
      <c r="X725">
        <v>0</v>
      </c>
      <c r="Y725" t="s">
        <v>1207</v>
      </c>
      <c r="Z725" t="s">
        <v>390</v>
      </c>
      <c r="AA725" t="s">
        <v>390</v>
      </c>
      <c r="AB725" t="s">
        <v>371</v>
      </c>
      <c r="AC725" t="s">
        <v>1206</v>
      </c>
      <c r="AD725">
        <v>11</v>
      </c>
      <c r="AE725">
        <v>2014</v>
      </c>
      <c r="AF725" t="s">
        <v>390</v>
      </c>
      <c r="AG725" t="s">
        <v>390</v>
      </c>
      <c r="AH725" t="s">
        <v>1207</v>
      </c>
      <c r="AI725" t="s">
        <v>353</v>
      </c>
      <c r="AJ725">
        <v>1</v>
      </c>
      <c r="AK725" t="s">
        <v>365</v>
      </c>
      <c r="AL725" t="s">
        <v>354</v>
      </c>
      <c r="AM725" t="s">
        <v>354</v>
      </c>
      <c r="AN725" t="s">
        <v>354</v>
      </c>
      <c r="AO725" t="s">
        <v>390</v>
      </c>
      <c r="AP725" t="s">
        <v>1218</v>
      </c>
      <c r="AQ725" t="s">
        <v>1207</v>
      </c>
      <c r="AR725" t="s">
        <v>1207</v>
      </c>
      <c r="AS725" t="s">
        <v>354</v>
      </c>
    </row>
    <row r="726" spans="1:48" hidden="1" x14ac:dyDescent="0.25">
      <c r="A726" t="s">
        <v>1083</v>
      </c>
      <c r="B726" t="s">
        <v>1084</v>
      </c>
      <c r="C726" t="s">
        <v>1085</v>
      </c>
      <c r="D726">
        <v>19277</v>
      </c>
      <c r="E726" t="s">
        <v>1086</v>
      </c>
      <c r="F726">
        <v>58278</v>
      </c>
      <c r="I726">
        <v>227</v>
      </c>
      <c r="J726" t="s">
        <v>1087</v>
      </c>
      <c r="K726" t="s">
        <v>1088</v>
      </c>
      <c r="L726" t="str">
        <f>VLOOKUP(K726,'LOOKUP INTERTIES 2023-11-08'!$B$2:$G$206,6,FALSE)</f>
        <v>North Slope</v>
      </c>
      <c r="M726" t="s">
        <v>1384</v>
      </c>
      <c r="N726" t="s">
        <v>1243</v>
      </c>
      <c r="O726" s="10" t="s">
        <v>1224</v>
      </c>
      <c r="P726" s="10">
        <v>2021</v>
      </c>
      <c r="Q726" s="10" t="s">
        <v>1458</v>
      </c>
      <c r="R726" t="s">
        <v>1205</v>
      </c>
      <c r="S726">
        <v>7.5</v>
      </c>
      <c r="U726">
        <v>0.8</v>
      </c>
      <c r="V726">
        <v>6.9</v>
      </c>
      <c r="W726">
        <v>9.5</v>
      </c>
      <c r="X726">
        <v>0</v>
      </c>
      <c r="Y726" t="s">
        <v>1207</v>
      </c>
      <c r="Z726" t="s">
        <v>390</v>
      </c>
      <c r="AA726" t="s">
        <v>390</v>
      </c>
      <c r="AB726" t="s">
        <v>371</v>
      </c>
      <c r="AC726" t="s">
        <v>1206</v>
      </c>
      <c r="AD726">
        <v>11</v>
      </c>
      <c r="AE726">
        <v>2014</v>
      </c>
      <c r="AF726" t="s">
        <v>390</v>
      </c>
      <c r="AG726" t="s">
        <v>390</v>
      </c>
      <c r="AH726" t="s">
        <v>1207</v>
      </c>
      <c r="AI726" t="s">
        <v>353</v>
      </c>
      <c r="AJ726">
        <v>1</v>
      </c>
      <c r="AK726" t="s">
        <v>365</v>
      </c>
      <c r="AL726" t="s">
        <v>354</v>
      </c>
      <c r="AM726" t="s">
        <v>354</v>
      </c>
      <c r="AN726" t="s">
        <v>354</v>
      </c>
      <c r="AO726" t="s">
        <v>390</v>
      </c>
      <c r="AP726" t="s">
        <v>1218</v>
      </c>
      <c r="AQ726" t="s">
        <v>1207</v>
      </c>
      <c r="AR726" t="s">
        <v>1207</v>
      </c>
      <c r="AS726" t="s">
        <v>354</v>
      </c>
    </row>
    <row r="727" spans="1:48" hidden="1" x14ac:dyDescent="0.25">
      <c r="A727" t="s">
        <v>1083</v>
      </c>
      <c r="B727" t="s">
        <v>1084</v>
      </c>
      <c r="C727" t="s">
        <v>1085</v>
      </c>
      <c r="D727">
        <v>19277</v>
      </c>
      <c r="E727" t="s">
        <v>1086</v>
      </c>
      <c r="F727">
        <v>58278</v>
      </c>
      <c r="I727">
        <v>227</v>
      </c>
      <c r="J727" t="s">
        <v>1087</v>
      </c>
      <c r="K727" t="s">
        <v>1088</v>
      </c>
      <c r="L727" t="str">
        <f>VLOOKUP(K727,'LOOKUP INTERTIES 2023-11-08'!$B$2:$G$206,6,FALSE)</f>
        <v>North Slope</v>
      </c>
      <c r="M727" t="s">
        <v>1263</v>
      </c>
      <c r="N727" t="s">
        <v>1203</v>
      </c>
      <c r="O727" s="10" t="s">
        <v>1204</v>
      </c>
      <c r="P727" s="10">
        <v>2021</v>
      </c>
      <c r="Q727" s="10" t="s">
        <v>1458</v>
      </c>
      <c r="R727" t="s">
        <v>1205</v>
      </c>
      <c r="S727">
        <v>0.3</v>
      </c>
      <c r="U727">
        <v>0.8</v>
      </c>
      <c r="V727">
        <v>0.3</v>
      </c>
      <c r="W727">
        <v>0.3</v>
      </c>
      <c r="X727">
        <v>0</v>
      </c>
      <c r="Y727" t="s">
        <v>1207</v>
      </c>
      <c r="Z727" t="s">
        <v>390</v>
      </c>
      <c r="AA727" t="s">
        <v>390</v>
      </c>
      <c r="AB727" t="s">
        <v>371</v>
      </c>
      <c r="AC727" t="s">
        <v>1206</v>
      </c>
      <c r="AD727">
        <v>10</v>
      </c>
      <c r="AE727">
        <v>2010</v>
      </c>
      <c r="AF727" t="s">
        <v>390</v>
      </c>
      <c r="AG727" t="s">
        <v>390</v>
      </c>
      <c r="AH727" t="s">
        <v>1207</v>
      </c>
      <c r="AI727" t="s">
        <v>353</v>
      </c>
      <c r="AJ727">
        <v>1</v>
      </c>
      <c r="AK727" t="s">
        <v>355</v>
      </c>
      <c r="AL727" t="s">
        <v>354</v>
      </c>
      <c r="AM727" t="s">
        <v>354</v>
      </c>
      <c r="AN727" t="s">
        <v>354</v>
      </c>
      <c r="AO727" t="s">
        <v>390</v>
      </c>
      <c r="AP727" t="s">
        <v>1209</v>
      </c>
      <c r="AQ727" t="s">
        <v>1207</v>
      </c>
      <c r="AR727" t="s">
        <v>1207</v>
      </c>
      <c r="AS727" t="s">
        <v>354</v>
      </c>
    </row>
    <row r="728" spans="1:48" hidden="1" x14ac:dyDescent="0.25">
      <c r="A728" t="s">
        <v>1089</v>
      </c>
      <c r="B728" t="s">
        <v>1090</v>
      </c>
      <c r="C728" t="s">
        <v>1085</v>
      </c>
      <c r="D728">
        <v>19277</v>
      </c>
      <c r="E728" t="s">
        <v>1086</v>
      </c>
      <c r="F728">
        <v>58117</v>
      </c>
      <c r="I728">
        <v>227</v>
      </c>
      <c r="J728" t="s">
        <v>1087</v>
      </c>
      <c r="K728" t="s">
        <v>1088</v>
      </c>
      <c r="L728" t="str">
        <f>VLOOKUP(K728,'LOOKUP INTERTIES 2023-11-08'!$B$2:$G$206,6,FALSE)</f>
        <v>North Slope</v>
      </c>
      <c r="M728" t="s">
        <v>1271</v>
      </c>
      <c r="N728" t="s">
        <v>1321</v>
      </c>
      <c r="O728" s="10" t="s">
        <v>1204</v>
      </c>
      <c r="P728" s="10">
        <v>2021</v>
      </c>
      <c r="Q728" s="10" t="s">
        <v>1458</v>
      </c>
      <c r="R728" t="s">
        <v>1205</v>
      </c>
      <c r="S728">
        <v>1.4</v>
      </c>
      <c r="U728">
        <v>0.8</v>
      </c>
      <c r="V728">
        <v>1.3</v>
      </c>
      <c r="W728">
        <v>1.3</v>
      </c>
      <c r="X728">
        <v>0</v>
      </c>
      <c r="Y728" t="s">
        <v>1207</v>
      </c>
      <c r="Z728" t="s">
        <v>390</v>
      </c>
      <c r="AA728" t="s">
        <v>390</v>
      </c>
      <c r="AB728" t="s">
        <v>371</v>
      </c>
      <c r="AC728" t="s">
        <v>1206</v>
      </c>
      <c r="AD728">
        <v>9</v>
      </c>
      <c r="AE728">
        <v>2006</v>
      </c>
      <c r="AF728" t="s">
        <v>390</v>
      </c>
      <c r="AG728" t="s">
        <v>390</v>
      </c>
      <c r="AH728" t="s">
        <v>1207</v>
      </c>
      <c r="AI728" t="s">
        <v>353</v>
      </c>
      <c r="AJ728">
        <v>1</v>
      </c>
      <c r="AK728" t="s">
        <v>365</v>
      </c>
      <c r="AL728" t="s">
        <v>354</v>
      </c>
      <c r="AM728" t="s">
        <v>354</v>
      </c>
      <c r="AN728" t="s">
        <v>354</v>
      </c>
      <c r="AO728" t="s">
        <v>390</v>
      </c>
      <c r="AP728" t="s">
        <v>1209</v>
      </c>
      <c r="AQ728" t="s">
        <v>1207</v>
      </c>
      <c r="AR728" t="s">
        <v>1207</v>
      </c>
      <c r="AS728" t="s">
        <v>1207</v>
      </c>
    </row>
    <row r="729" spans="1:48" hidden="1" x14ac:dyDescent="0.25">
      <c r="A729" t="s">
        <v>1089</v>
      </c>
      <c r="B729" t="s">
        <v>1090</v>
      </c>
      <c r="C729" t="s">
        <v>1085</v>
      </c>
      <c r="D729">
        <v>19277</v>
      </c>
      <c r="E729" t="s">
        <v>1086</v>
      </c>
      <c r="F729">
        <v>58117</v>
      </c>
      <c r="I729">
        <v>227</v>
      </c>
      <c r="J729" t="s">
        <v>1087</v>
      </c>
      <c r="K729" t="s">
        <v>1088</v>
      </c>
      <c r="L729" t="str">
        <f>VLOOKUP(K729,'LOOKUP INTERTIES 2023-11-08'!$B$2:$G$206,6,FALSE)</f>
        <v>North Slope</v>
      </c>
      <c r="M729" t="s">
        <v>1210</v>
      </c>
      <c r="N729" t="s">
        <v>1321</v>
      </c>
      <c r="O729" s="10" t="s">
        <v>1204</v>
      </c>
      <c r="P729" s="10">
        <v>2021</v>
      </c>
      <c r="Q729" s="10" t="s">
        <v>1458</v>
      </c>
      <c r="R729" t="s">
        <v>1205</v>
      </c>
      <c r="S729">
        <v>0.8</v>
      </c>
      <c r="U729">
        <v>0.8</v>
      </c>
      <c r="V729">
        <v>0.8</v>
      </c>
      <c r="W729">
        <v>0.8</v>
      </c>
      <c r="X729">
        <v>0</v>
      </c>
      <c r="Y729" t="s">
        <v>1207</v>
      </c>
      <c r="Z729" t="s">
        <v>390</v>
      </c>
      <c r="AA729" t="s">
        <v>390</v>
      </c>
      <c r="AB729" t="s">
        <v>371</v>
      </c>
      <c r="AC729" t="s">
        <v>1206</v>
      </c>
      <c r="AD729">
        <v>1</v>
      </c>
      <c r="AE729">
        <v>1992</v>
      </c>
      <c r="AF729" t="s">
        <v>390</v>
      </c>
      <c r="AG729" t="s">
        <v>390</v>
      </c>
      <c r="AH729" t="s">
        <v>1207</v>
      </c>
      <c r="AI729" t="s">
        <v>353</v>
      </c>
      <c r="AJ729">
        <v>1</v>
      </c>
      <c r="AK729" t="s">
        <v>365</v>
      </c>
      <c r="AL729" t="s">
        <v>354</v>
      </c>
      <c r="AM729" t="s">
        <v>354</v>
      </c>
      <c r="AN729" t="s">
        <v>354</v>
      </c>
      <c r="AO729" t="s">
        <v>390</v>
      </c>
      <c r="AP729" t="s">
        <v>1209</v>
      </c>
      <c r="AQ729" t="s">
        <v>1207</v>
      </c>
      <c r="AR729" t="s">
        <v>1207</v>
      </c>
      <c r="AS729" t="s">
        <v>1207</v>
      </c>
    </row>
    <row r="730" spans="1:48" hidden="1" x14ac:dyDescent="0.25">
      <c r="A730" t="s">
        <v>1089</v>
      </c>
      <c r="B730" t="s">
        <v>1090</v>
      </c>
      <c r="C730" t="s">
        <v>1085</v>
      </c>
      <c r="D730">
        <v>19277</v>
      </c>
      <c r="E730" t="s">
        <v>1086</v>
      </c>
      <c r="F730">
        <v>58117</v>
      </c>
      <c r="I730">
        <v>227</v>
      </c>
      <c r="J730" t="s">
        <v>1087</v>
      </c>
      <c r="K730" t="s">
        <v>1088</v>
      </c>
      <c r="L730" t="str">
        <f>VLOOKUP(K730,'LOOKUP INTERTIES 2023-11-08'!$B$2:$G$206,6,FALSE)</f>
        <v>North Slope</v>
      </c>
      <c r="M730" t="s">
        <v>1211</v>
      </c>
      <c r="N730" t="s">
        <v>1321</v>
      </c>
      <c r="O730" s="10" t="s">
        <v>1204</v>
      </c>
      <c r="P730" s="10">
        <v>2021</v>
      </c>
      <c r="Q730" s="10" t="s">
        <v>1458</v>
      </c>
      <c r="R730" t="s">
        <v>1205</v>
      </c>
      <c r="S730">
        <v>0.8</v>
      </c>
      <c r="U730">
        <v>0.8</v>
      </c>
      <c r="V730">
        <v>0.8</v>
      </c>
      <c r="W730">
        <v>0.8</v>
      </c>
      <c r="X730">
        <v>0</v>
      </c>
      <c r="Y730" t="s">
        <v>1207</v>
      </c>
      <c r="Z730" t="s">
        <v>390</v>
      </c>
      <c r="AA730" t="s">
        <v>390</v>
      </c>
      <c r="AB730" t="s">
        <v>371</v>
      </c>
      <c r="AC730" t="s">
        <v>1206</v>
      </c>
      <c r="AD730">
        <v>1</v>
      </c>
      <c r="AE730">
        <v>1992</v>
      </c>
      <c r="AF730" t="s">
        <v>390</v>
      </c>
      <c r="AG730" t="s">
        <v>390</v>
      </c>
      <c r="AH730" t="s">
        <v>1207</v>
      </c>
      <c r="AI730" t="s">
        <v>353</v>
      </c>
      <c r="AJ730">
        <v>1</v>
      </c>
      <c r="AK730" t="s">
        <v>365</v>
      </c>
      <c r="AL730" t="s">
        <v>354</v>
      </c>
      <c r="AM730" t="s">
        <v>354</v>
      </c>
      <c r="AN730" t="s">
        <v>354</v>
      </c>
      <c r="AO730" t="s">
        <v>390</v>
      </c>
      <c r="AP730" t="s">
        <v>1209</v>
      </c>
      <c r="AQ730" t="s">
        <v>1207</v>
      </c>
      <c r="AR730" t="s">
        <v>1207</v>
      </c>
      <c r="AS730" t="s">
        <v>1207</v>
      </c>
    </row>
    <row r="731" spans="1:48" hidden="1" x14ac:dyDescent="0.25">
      <c r="A731" t="s">
        <v>1089</v>
      </c>
      <c r="B731" t="s">
        <v>1090</v>
      </c>
      <c r="C731" t="s">
        <v>1085</v>
      </c>
      <c r="D731">
        <v>19277</v>
      </c>
      <c r="E731" t="s">
        <v>1086</v>
      </c>
      <c r="F731">
        <v>58117</v>
      </c>
      <c r="I731">
        <v>227</v>
      </c>
      <c r="J731" t="s">
        <v>1087</v>
      </c>
      <c r="K731" t="s">
        <v>1088</v>
      </c>
      <c r="L731" t="str">
        <f>VLOOKUP(K731,'LOOKUP INTERTIES 2023-11-08'!$B$2:$G$206,6,FALSE)</f>
        <v>North Slope</v>
      </c>
      <c r="M731" t="s">
        <v>1267</v>
      </c>
      <c r="N731" t="s">
        <v>1321</v>
      </c>
      <c r="O731" s="10" t="s">
        <v>1204</v>
      </c>
      <c r="P731" s="10">
        <v>2021</v>
      </c>
      <c r="Q731" s="10" t="s">
        <v>1458</v>
      </c>
      <c r="R731" t="s">
        <v>1205</v>
      </c>
      <c r="S731">
        <v>1.4</v>
      </c>
      <c r="U731">
        <v>0.8</v>
      </c>
      <c r="V731">
        <v>1.3</v>
      </c>
      <c r="W731">
        <v>1.3</v>
      </c>
      <c r="X731">
        <v>0</v>
      </c>
      <c r="Y731" t="s">
        <v>1207</v>
      </c>
      <c r="Z731" t="s">
        <v>390</v>
      </c>
      <c r="AA731" t="s">
        <v>390</v>
      </c>
      <c r="AB731" t="s">
        <v>371</v>
      </c>
      <c r="AC731" t="s">
        <v>1206</v>
      </c>
      <c r="AD731">
        <v>9</v>
      </c>
      <c r="AE731">
        <v>2006</v>
      </c>
      <c r="AF731" t="s">
        <v>390</v>
      </c>
      <c r="AG731" t="s">
        <v>390</v>
      </c>
      <c r="AH731" t="s">
        <v>1207</v>
      </c>
      <c r="AI731" t="s">
        <v>353</v>
      </c>
      <c r="AJ731">
        <v>1</v>
      </c>
      <c r="AK731" t="s">
        <v>365</v>
      </c>
      <c r="AL731" t="s">
        <v>354</v>
      </c>
      <c r="AM731" t="s">
        <v>354</v>
      </c>
      <c r="AN731" t="s">
        <v>354</v>
      </c>
      <c r="AO731" t="s">
        <v>390</v>
      </c>
      <c r="AP731" t="s">
        <v>1209</v>
      </c>
      <c r="AQ731" t="s">
        <v>1207</v>
      </c>
      <c r="AR731" t="s">
        <v>1207</v>
      </c>
      <c r="AS731" t="s">
        <v>1207</v>
      </c>
    </row>
    <row r="732" spans="1:48" hidden="1" x14ac:dyDescent="0.25">
      <c r="A732" t="s">
        <v>1089</v>
      </c>
      <c r="B732" t="s">
        <v>1090</v>
      </c>
      <c r="C732" t="s">
        <v>1085</v>
      </c>
      <c r="D732">
        <v>19277</v>
      </c>
      <c r="E732" t="s">
        <v>1086</v>
      </c>
      <c r="F732">
        <v>58117</v>
      </c>
      <c r="I732">
        <v>227</v>
      </c>
      <c r="J732" t="s">
        <v>1087</v>
      </c>
      <c r="K732" t="s">
        <v>1088</v>
      </c>
      <c r="L732" t="str">
        <f>VLOOKUP(K732,'LOOKUP INTERTIES 2023-11-08'!$B$2:$G$206,6,FALSE)</f>
        <v>North Slope</v>
      </c>
      <c r="M732" t="s">
        <v>1217</v>
      </c>
      <c r="N732" t="s">
        <v>1321</v>
      </c>
      <c r="O732" s="10" t="s">
        <v>1204</v>
      </c>
      <c r="P732" s="10">
        <v>2021</v>
      </c>
      <c r="Q732" s="10" t="s">
        <v>1458</v>
      </c>
      <c r="R732" t="s">
        <v>1205</v>
      </c>
      <c r="S732">
        <v>3.4</v>
      </c>
      <c r="U732">
        <v>0.8</v>
      </c>
      <c r="V732">
        <v>3</v>
      </c>
      <c r="W732">
        <v>3</v>
      </c>
      <c r="X732">
        <v>0</v>
      </c>
      <c r="Y732" t="s">
        <v>1207</v>
      </c>
      <c r="Z732" t="s">
        <v>390</v>
      </c>
      <c r="AA732" t="s">
        <v>390</v>
      </c>
      <c r="AB732" t="s">
        <v>371</v>
      </c>
      <c r="AC732" t="s">
        <v>1206</v>
      </c>
      <c r="AD732">
        <v>10</v>
      </c>
      <c r="AE732">
        <v>2003</v>
      </c>
      <c r="AF732" t="s">
        <v>390</v>
      </c>
      <c r="AG732" t="s">
        <v>390</v>
      </c>
      <c r="AH732" t="s">
        <v>1207</v>
      </c>
      <c r="AI732" t="s">
        <v>353</v>
      </c>
      <c r="AJ732">
        <v>1</v>
      </c>
      <c r="AK732" t="s">
        <v>365</v>
      </c>
      <c r="AL732" t="s">
        <v>354</v>
      </c>
      <c r="AM732" t="s">
        <v>354</v>
      </c>
      <c r="AN732" t="s">
        <v>354</v>
      </c>
      <c r="AO732" t="s">
        <v>390</v>
      </c>
      <c r="AP732" t="s">
        <v>1218</v>
      </c>
      <c r="AQ732" t="s">
        <v>1207</v>
      </c>
      <c r="AR732" t="s">
        <v>1207</v>
      </c>
      <c r="AS732" t="s">
        <v>1207</v>
      </c>
    </row>
    <row r="733" spans="1:48" hidden="1" x14ac:dyDescent="0.25">
      <c r="A733" t="s">
        <v>1089</v>
      </c>
      <c r="B733" t="s">
        <v>1090</v>
      </c>
      <c r="C733" t="s">
        <v>1085</v>
      </c>
      <c r="D733">
        <v>19277</v>
      </c>
      <c r="E733" t="s">
        <v>1086</v>
      </c>
      <c r="F733">
        <v>58117</v>
      </c>
      <c r="I733">
        <v>227</v>
      </c>
      <c r="J733" t="s">
        <v>1087</v>
      </c>
      <c r="K733" t="s">
        <v>1088</v>
      </c>
      <c r="L733" t="str">
        <f>VLOOKUP(K733,'LOOKUP INTERTIES 2023-11-08'!$B$2:$G$206,6,FALSE)</f>
        <v>North Slope</v>
      </c>
      <c r="M733" t="s">
        <v>1238</v>
      </c>
      <c r="N733" t="s">
        <v>1321</v>
      </c>
      <c r="O733" s="10" t="s">
        <v>1204</v>
      </c>
      <c r="P733" s="10">
        <v>2021</v>
      </c>
      <c r="Q733" s="10" t="s">
        <v>1458</v>
      </c>
      <c r="R733" t="s">
        <v>1205</v>
      </c>
      <c r="S733">
        <v>0.6</v>
      </c>
      <c r="U733">
        <v>0.8</v>
      </c>
      <c r="V733">
        <v>0.6</v>
      </c>
      <c r="W733">
        <v>0.6</v>
      </c>
      <c r="X733">
        <v>0.2</v>
      </c>
      <c r="Y733" t="s">
        <v>1207</v>
      </c>
      <c r="Z733" t="s">
        <v>390</v>
      </c>
      <c r="AA733" t="s">
        <v>390</v>
      </c>
      <c r="AB733" t="s">
        <v>1411</v>
      </c>
      <c r="AC733" t="s">
        <v>1206</v>
      </c>
      <c r="AD733">
        <v>8</v>
      </c>
      <c r="AE733">
        <v>2010</v>
      </c>
      <c r="AF733">
        <v>1</v>
      </c>
      <c r="AG733">
        <v>2012</v>
      </c>
      <c r="AH733" t="s">
        <v>1207</v>
      </c>
      <c r="AI733" t="s">
        <v>353</v>
      </c>
      <c r="AJ733">
        <v>1</v>
      </c>
      <c r="AK733" t="s">
        <v>365</v>
      </c>
      <c r="AL733" t="s">
        <v>354</v>
      </c>
      <c r="AM733" t="s">
        <v>354</v>
      </c>
      <c r="AN733" t="s">
        <v>354</v>
      </c>
      <c r="AO733" t="s">
        <v>390</v>
      </c>
      <c r="AP733" t="s">
        <v>1209</v>
      </c>
      <c r="AQ733" t="s">
        <v>1207</v>
      </c>
      <c r="AR733" t="s">
        <v>1207</v>
      </c>
      <c r="AS733" t="s">
        <v>1207</v>
      </c>
    </row>
    <row r="734" spans="1:48" hidden="1" x14ac:dyDescent="0.25">
      <c r="A734" t="s">
        <v>1073</v>
      </c>
      <c r="B734" t="s">
        <v>324</v>
      </c>
      <c r="C734" t="s">
        <v>1074</v>
      </c>
      <c r="E734" t="s">
        <v>323</v>
      </c>
      <c r="G734" t="s">
        <v>1623</v>
      </c>
      <c r="H734">
        <v>332630</v>
      </c>
      <c r="I734">
        <v>363</v>
      </c>
      <c r="J734" t="s">
        <v>1075</v>
      </c>
      <c r="K734" t="s">
        <v>1076</v>
      </c>
      <c r="L734" t="str">
        <f>VLOOKUP(K734,'LOOKUP INTERTIES 2023-11-08'!$B$2:$G$206,6,FALSE)</f>
        <v>Southeast</v>
      </c>
      <c r="N734" t="s">
        <v>1215</v>
      </c>
      <c r="O734" s="10" t="s">
        <v>1216</v>
      </c>
      <c r="Q734" s="10" t="s">
        <v>191</v>
      </c>
      <c r="S734">
        <v>0.18</v>
      </c>
      <c r="AB734" t="s">
        <v>371</v>
      </c>
      <c r="AD734">
        <v>6</v>
      </c>
      <c r="AE734">
        <v>2020</v>
      </c>
      <c r="AI734" t="s">
        <v>353</v>
      </c>
      <c r="AJ734">
        <v>1</v>
      </c>
      <c r="AK734" t="s">
        <v>385</v>
      </c>
      <c r="AO734">
        <v>0</v>
      </c>
      <c r="AT734" t="s">
        <v>1624</v>
      </c>
    </row>
    <row r="735" spans="1:48" hidden="1" x14ac:dyDescent="0.25">
      <c r="A735" t="s">
        <v>1073</v>
      </c>
      <c r="B735" t="s">
        <v>324</v>
      </c>
      <c r="C735" t="s">
        <v>1074</v>
      </c>
      <c r="E735" t="s">
        <v>323</v>
      </c>
      <c r="H735">
        <v>332630</v>
      </c>
      <c r="I735">
        <v>363</v>
      </c>
      <c r="J735" t="s">
        <v>1075</v>
      </c>
      <c r="K735" t="s">
        <v>1076</v>
      </c>
      <c r="L735" t="str">
        <f>VLOOKUP(K735,'LOOKUP INTERTIES 2023-11-08'!$B$2:$G$206,6,FALSE)</f>
        <v>Southeast</v>
      </c>
      <c r="M735">
        <v>1</v>
      </c>
      <c r="N735" t="s">
        <v>352</v>
      </c>
      <c r="O735" s="10" t="s">
        <v>1204</v>
      </c>
      <c r="P735" s="10">
        <v>2021</v>
      </c>
      <c r="Q735" s="10" t="s">
        <v>1461</v>
      </c>
      <c r="S735">
        <v>8.7999999999999995E-2</v>
      </c>
      <c r="AB735" t="s">
        <v>371</v>
      </c>
      <c r="AI735" t="s">
        <v>353</v>
      </c>
      <c r="AK735" t="s">
        <v>355</v>
      </c>
      <c r="AU735" t="s">
        <v>1462</v>
      </c>
      <c r="AV735" t="s">
        <v>1625</v>
      </c>
    </row>
    <row r="736" spans="1:48" hidden="1" x14ac:dyDescent="0.25">
      <c r="A736" t="s">
        <v>1073</v>
      </c>
      <c r="B736" t="s">
        <v>324</v>
      </c>
      <c r="C736" t="s">
        <v>1074</v>
      </c>
      <c r="E736" t="s">
        <v>323</v>
      </c>
      <c r="H736">
        <v>332630</v>
      </c>
      <c r="I736">
        <v>363</v>
      </c>
      <c r="J736" t="s">
        <v>1075</v>
      </c>
      <c r="K736" t="s">
        <v>1076</v>
      </c>
      <c r="L736" t="str">
        <f>VLOOKUP(K736,'LOOKUP INTERTIES 2023-11-08'!$B$2:$G$206,6,FALSE)</f>
        <v>Southeast</v>
      </c>
      <c r="M736">
        <v>2</v>
      </c>
      <c r="N736" t="s">
        <v>352</v>
      </c>
      <c r="O736" s="10" t="s">
        <v>1204</v>
      </c>
      <c r="P736" s="10">
        <v>2021</v>
      </c>
      <c r="Q736" s="10" t="s">
        <v>1461</v>
      </c>
      <c r="S736">
        <v>8.7999999999999995E-2</v>
      </c>
      <c r="AB736" t="s">
        <v>371</v>
      </c>
      <c r="AI736" t="s">
        <v>353</v>
      </c>
      <c r="AK736" t="s">
        <v>355</v>
      </c>
      <c r="AU736" t="s">
        <v>1462</v>
      </c>
      <c r="AV736" t="s">
        <v>1625</v>
      </c>
    </row>
    <row r="737" spans="1:48" hidden="1" x14ac:dyDescent="0.25">
      <c r="A737" t="s">
        <v>1073</v>
      </c>
      <c r="B737" t="s">
        <v>324</v>
      </c>
      <c r="C737" t="s">
        <v>1074</v>
      </c>
      <c r="E737" t="s">
        <v>323</v>
      </c>
      <c r="H737">
        <v>332630</v>
      </c>
      <c r="I737">
        <v>363</v>
      </c>
      <c r="J737" t="s">
        <v>1075</v>
      </c>
      <c r="K737" t="s">
        <v>1076</v>
      </c>
      <c r="L737" t="str">
        <f>VLOOKUP(K737,'LOOKUP INTERTIES 2023-11-08'!$B$2:$G$206,6,FALSE)</f>
        <v>Southeast</v>
      </c>
      <c r="M737">
        <v>3</v>
      </c>
      <c r="N737" t="s">
        <v>352</v>
      </c>
      <c r="O737" s="10" t="s">
        <v>1204</v>
      </c>
      <c r="P737" s="10">
        <v>2021</v>
      </c>
      <c r="Q737" s="10" t="s">
        <v>1461</v>
      </c>
      <c r="S737">
        <v>6.4000000000000001E-2</v>
      </c>
      <c r="AB737" t="s">
        <v>371</v>
      </c>
      <c r="AI737" t="s">
        <v>353</v>
      </c>
      <c r="AK737" t="s">
        <v>355</v>
      </c>
      <c r="AU737" t="s">
        <v>1462</v>
      </c>
      <c r="AV737" t="s">
        <v>1626</v>
      </c>
    </row>
    <row r="738" spans="1:48" hidden="1" x14ac:dyDescent="0.25">
      <c r="A738" t="s">
        <v>1079</v>
      </c>
      <c r="B738" t="s">
        <v>1360</v>
      </c>
      <c r="C738" t="s">
        <v>1081</v>
      </c>
      <c r="D738">
        <v>18617</v>
      </c>
      <c r="E738" t="s">
        <v>1080</v>
      </c>
      <c r="F738">
        <v>52184</v>
      </c>
      <c r="J738" t="s">
        <v>361</v>
      </c>
      <c r="K738" t="s">
        <v>362</v>
      </c>
      <c r="L738" t="str">
        <f>VLOOKUP(K738,'LOOKUP INTERTIES 2023-11-08'!$B$2:$G$206,6,FALSE)</f>
        <v>Railbelt</v>
      </c>
      <c r="M738" t="s">
        <v>1345</v>
      </c>
      <c r="N738" t="s">
        <v>1243</v>
      </c>
      <c r="O738" s="10" t="s">
        <v>1224</v>
      </c>
      <c r="P738" s="10">
        <v>2021</v>
      </c>
      <c r="Q738" s="10" t="s">
        <v>1458</v>
      </c>
      <c r="R738" t="s">
        <v>1205</v>
      </c>
      <c r="S738">
        <v>4.3</v>
      </c>
      <c r="U738">
        <v>0.8</v>
      </c>
      <c r="V738">
        <v>4.2</v>
      </c>
      <c r="W738">
        <v>4.7</v>
      </c>
      <c r="X738">
        <v>0.4</v>
      </c>
      <c r="Y738" t="s">
        <v>1207</v>
      </c>
      <c r="Z738" t="s">
        <v>390</v>
      </c>
      <c r="AA738" t="s">
        <v>390</v>
      </c>
      <c r="AB738" t="s">
        <v>371</v>
      </c>
      <c r="AC738" t="s">
        <v>1206</v>
      </c>
      <c r="AD738">
        <v>11</v>
      </c>
      <c r="AE738">
        <v>1988</v>
      </c>
      <c r="AF738" t="s">
        <v>390</v>
      </c>
      <c r="AG738" t="s">
        <v>390</v>
      </c>
      <c r="AH738" t="s">
        <v>1208</v>
      </c>
      <c r="AI738" t="s">
        <v>363</v>
      </c>
      <c r="AJ738">
        <v>7</v>
      </c>
      <c r="AK738" t="s">
        <v>365</v>
      </c>
      <c r="AL738" t="s">
        <v>355</v>
      </c>
      <c r="AM738" t="s">
        <v>365</v>
      </c>
      <c r="AN738" t="s">
        <v>354</v>
      </c>
      <c r="AO738" t="s">
        <v>390</v>
      </c>
      <c r="AP738" t="s">
        <v>1209</v>
      </c>
      <c r="AQ738" t="s">
        <v>1208</v>
      </c>
      <c r="AR738" t="s">
        <v>1207</v>
      </c>
      <c r="AS738" t="s">
        <v>1208</v>
      </c>
    </row>
    <row r="739" spans="1:48" hidden="1" x14ac:dyDescent="0.25">
      <c r="A739" t="s">
        <v>1079</v>
      </c>
      <c r="B739" t="s">
        <v>1360</v>
      </c>
      <c r="C739" t="s">
        <v>1081</v>
      </c>
      <c r="D739">
        <v>18617</v>
      </c>
      <c r="E739" t="s">
        <v>1080</v>
      </c>
      <c r="F739">
        <v>52184</v>
      </c>
      <c r="J739" t="s">
        <v>361</v>
      </c>
      <c r="K739" t="s">
        <v>362</v>
      </c>
      <c r="L739" t="str">
        <f>VLOOKUP(K739,'LOOKUP INTERTIES 2023-11-08'!$B$2:$G$206,6,FALSE)</f>
        <v>Railbelt</v>
      </c>
      <c r="M739" t="s">
        <v>1359</v>
      </c>
      <c r="N739" t="s">
        <v>1243</v>
      </c>
      <c r="O739" s="10" t="s">
        <v>1224</v>
      </c>
      <c r="P739" s="10">
        <v>2021</v>
      </c>
      <c r="Q739" s="10" t="s">
        <v>1458</v>
      </c>
      <c r="R739" t="s">
        <v>1205</v>
      </c>
      <c r="S739">
        <v>4.3</v>
      </c>
      <c r="U739">
        <v>0.8</v>
      </c>
      <c r="V739">
        <v>4.2</v>
      </c>
      <c r="W739">
        <v>4.7</v>
      </c>
      <c r="X739">
        <v>0.4</v>
      </c>
      <c r="Y739" t="s">
        <v>1207</v>
      </c>
      <c r="Z739" t="s">
        <v>390</v>
      </c>
      <c r="AA739" t="s">
        <v>390</v>
      </c>
      <c r="AB739" t="s">
        <v>371</v>
      </c>
      <c r="AC739" t="s">
        <v>1206</v>
      </c>
      <c r="AD739">
        <v>11</v>
      </c>
      <c r="AE739">
        <v>1988</v>
      </c>
      <c r="AF739" t="s">
        <v>390</v>
      </c>
      <c r="AG739" t="s">
        <v>390</v>
      </c>
      <c r="AH739" t="s">
        <v>1208</v>
      </c>
      <c r="AI739" t="s">
        <v>363</v>
      </c>
      <c r="AJ739">
        <v>7</v>
      </c>
      <c r="AK739" t="s">
        <v>365</v>
      </c>
      <c r="AL739" t="s">
        <v>355</v>
      </c>
      <c r="AM739" t="s">
        <v>365</v>
      </c>
      <c r="AN739" t="s">
        <v>354</v>
      </c>
      <c r="AO739">
        <v>0</v>
      </c>
      <c r="AP739" t="s">
        <v>1209</v>
      </c>
      <c r="AQ739" t="s">
        <v>1208</v>
      </c>
      <c r="AR739" t="s">
        <v>1207</v>
      </c>
      <c r="AS739" t="s">
        <v>1208</v>
      </c>
    </row>
    <row r="740" spans="1:48" hidden="1" x14ac:dyDescent="0.25">
      <c r="A740" t="s">
        <v>1098</v>
      </c>
      <c r="B740" t="s">
        <v>326</v>
      </c>
      <c r="C740" t="s">
        <v>1099</v>
      </c>
      <c r="E740" t="s">
        <v>325</v>
      </c>
      <c r="H740">
        <v>332710</v>
      </c>
      <c r="I740">
        <v>664</v>
      </c>
      <c r="J740" t="s">
        <v>1100</v>
      </c>
      <c r="K740" t="s">
        <v>1101</v>
      </c>
      <c r="L740" t="str">
        <f>VLOOKUP(K740,'LOOKUP INTERTIES 2023-11-08'!$B$2:$G$206,6,FALSE)</f>
        <v>Lower Yukon-Kuskokwim</v>
      </c>
      <c r="M740">
        <v>1</v>
      </c>
      <c r="N740" t="s">
        <v>352</v>
      </c>
      <c r="O740" s="10" t="s">
        <v>1204</v>
      </c>
      <c r="P740" s="10">
        <v>2021</v>
      </c>
      <c r="Q740" s="10" t="s">
        <v>1461</v>
      </c>
      <c r="S740">
        <v>0.15</v>
      </c>
      <c r="AB740" t="s">
        <v>371</v>
      </c>
      <c r="AI740" t="s">
        <v>353</v>
      </c>
      <c r="AK740" t="s">
        <v>355</v>
      </c>
      <c r="AU740" t="s">
        <v>1480</v>
      </c>
      <c r="AV740" t="s">
        <v>1670</v>
      </c>
    </row>
    <row r="741" spans="1:48" hidden="1" x14ac:dyDescent="0.25">
      <c r="A741" t="s">
        <v>1098</v>
      </c>
      <c r="B741" t="s">
        <v>326</v>
      </c>
      <c r="C741" t="s">
        <v>1099</v>
      </c>
      <c r="E741" t="s">
        <v>325</v>
      </c>
      <c r="H741">
        <v>332710</v>
      </c>
      <c r="I741">
        <v>664</v>
      </c>
      <c r="J741" t="s">
        <v>1100</v>
      </c>
      <c r="K741" t="s">
        <v>1101</v>
      </c>
      <c r="L741" t="str">
        <f>VLOOKUP(K741,'LOOKUP INTERTIES 2023-11-08'!$B$2:$G$206,6,FALSE)</f>
        <v>Lower Yukon-Kuskokwim</v>
      </c>
      <c r="M741">
        <v>2</v>
      </c>
      <c r="N741" t="s">
        <v>352</v>
      </c>
      <c r="O741" s="10" t="s">
        <v>1204</v>
      </c>
      <c r="P741" s="10">
        <v>2021</v>
      </c>
      <c r="Q741" s="10" t="s">
        <v>1461</v>
      </c>
      <c r="S741">
        <v>0.15</v>
      </c>
      <c r="AB741" t="s">
        <v>364</v>
      </c>
      <c r="AI741" t="s">
        <v>353</v>
      </c>
      <c r="AK741" t="s">
        <v>355</v>
      </c>
      <c r="AU741" t="s">
        <v>1480</v>
      </c>
      <c r="AV741" t="s">
        <v>1671</v>
      </c>
    </row>
    <row r="742" spans="1:48" hidden="1" x14ac:dyDescent="0.25">
      <c r="A742" t="s">
        <v>1098</v>
      </c>
      <c r="B742" t="s">
        <v>326</v>
      </c>
      <c r="C742" t="s">
        <v>1099</v>
      </c>
      <c r="E742" t="s">
        <v>325</v>
      </c>
      <c r="H742">
        <v>332710</v>
      </c>
      <c r="I742">
        <v>664</v>
      </c>
      <c r="J742" t="s">
        <v>1100</v>
      </c>
      <c r="K742" t="s">
        <v>1101</v>
      </c>
      <c r="L742" t="str">
        <f>VLOOKUP(K742,'LOOKUP INTERTIES 2023-11-08'!$B$2:$G$206,6,FALSE)</f>
        <v>Lower Yukon-Kuskokwim</v>
      </c>
      <c r="M742">
        <v>3</v>
      </c>
      <c r="N742" t="s">
        <v>352</v>
      </c>
      <c r="O742" s="10" t="s">
        <v>1204</v>
      </c>
      <c r="P742" s="10">
        <v>2021</v>
      </c>
      <c r="Q742" s="10" t="s">
        <v>1461</v>
      </c>
      <c r="S742">
        <v>0.15</v>
      </c>
      <c r="AB742" t="s">
        <v>371</v>
      </c>
      <c r="AI742" t="s">
        <v>353</v>
      </c>
      <c r="AK742" t="s">
        <v>355</v>
      </c>
      <c r="AU742" t="s">
        <v>1480</v>
      </c>
      <c r="AV742" t="s">
        <v>1671</v>
      </c>
    </row>
    <row r="743" spans="1:48" hidden="1" x14ac:dyDescent="0.25">
      <c r="A743" t="s">
        <v>1102</v>
      </c>
      <c r="B743" t="s">
        <v>328</v>
      </c>
      <c r="C743" t="s">
        <v>1103</v>
      </c>
      <c r="E743" t="s">
        <v>327</v>
      </c>
      <c r="H743">
        <v>332720</v>
      </c>
      <c r="I743">
        <v>344</v>
      </c>
      <c r="J743" t="s">
        <v>1104</v>
      </c>
      <c r="K743" t="s">
        <v>1105</v>
      </c>
      <c r="L743" t="str">
        <f>VLOOKUP(K743,'LOOKUP INTERTIES 2023-11-08'!$B$2:$G$206,6,FALSE)</f>
        <v>Lower Yukon-Kuskokwim</v>
      </c>
      <c r="N743" t="s">
        <v>456</v>
      </c>
      <c r="O743" s="10" t="s">
        <v>1301</v>
      </c>
      <c r="S743">
        <v>0.29499999999999998</v>
      </c>
      <c r="T743">
        <v>0.13500000000000001</v>
      </c>
      <c r="AB743" t="s">
        <v>371</v>
      </c>
      <c r="AE743">
        <v>2014</v>
      </c>
      <c r="AK743" t="s">
        <v>457</v>
      </c>
      <c r="AT743" t="s">
        <v>1615</v>
      </c>
    </row>
    <row r="744" spans="1:48" hidden="1" x14ac:dyDescent="0.25">
      <c r="A744" t="s">
        <v>1102</v>
      </c>
      <c r="B744" t="s">
        <v>328</v>
      </c>
      <c r="C744" t="s">
        <v>1103</v>
      </c>
      <c r="E744" t="s">
        <v>327</v>
      </c>
      <c r="H744">
        <v>332720</v>
      </c>
      <c r="I744">
        <v>344</v>
      </c>
      <c r="J744" t="s">
        <v>1104</v>
      </c>
      <c r="K744" t="s">
        <v>1105</v>
      </c>
      <c r="L744" t="str">
        <f>VLOOKUP(K744,'LOOKUP INTERTIES 2023-11-08'!$B$2:$G$206,6,FALSE)</f>
        <v>Lower Yukon-Kuskokwim</v>
      </c>
      <c r="M744">
        <v>1</v>
      </c>
      <c r="N744" t="s">
        <v>352</v>
      </c>
      <c r="O744" s="10" t="s">
        <v>1204</v>
      </c>
      <c r="P744" s="10">
        <v>2021</v>
      </c>
      <c r="Q744" s="10" t="s">
        <v>1461</v>
      </c>
      <c r="S744">
        <v>0.27500000000000002</v>
      </c>
      <c r="AB744" t="s">
        <v>371</v>
      </c>
      <c r="AI744" t="s">
        <v>353</v>
      </c>
      <c r="AK744" t="s">
        <v>355</v>
      </c>
      <c r="AU744" t="s">
        <v>1462</v>
      </c>
      <c r="AV744" t="s">
        <v>1599</v>
      </c>
    </row>
    <row r="745" spans="1:48" hidden="1" x14ac:dyDescent="0.25">
      <c r="A745" t="s">
        <v>1102</v>
      </c>
      <c r="B745" t="s">
        <v>328</v>
      </c>
      <c r="C745" t="s">
        <v>1103</v>
      </c>
      <c r="E745" t="s">
        <v>327</v>
      </c>
      <c r="H745">
        <v>332720</v>
      </c>
      <c r="I745">
        <v>344</v>
      </c>
      <c r="J745" t="s">
        <v>1104</v>
      </c>
      <c r="K745" t="s">
        <v>1105</v>
      </c>
      <c r="L745" t="str">
        <f>VLOOKUP(K745,'LOOKUP INTERTIES 2023-11-08'!$B$2:$G$206,6,FALSE)</f>
        <v>Lower Yukon-Kuskokwim</v>
      </c>
      <c r="M745">
        <v>2</v>
      </c>
      <c r="N745" t="s">
        <v>352</v>
      </c>
      <c r="O745" s="10" t="s">
        <v>1204</v>
      </c>
      <c r="P745" s="10">
        <v>2021</v>
      </c>
      <c r="Q745" s="10" t="s">
        <v>1461</v>
      </c>
      <c r="S745">
        <v>0.3</v>
      </c>
      <c r="AB745" t="s">
        <v>371</v>
      </c>
      <c r="AI745" t="s">
        <v>353</v>
      </c>
      <c r="AK745" t="s">
        <v>355</v>
      </c>
      <c r="AU745" t="s">
        <v>1462</v>
      </c>
      <c r="AV745" t="s">
        <v>1599</v>
      </c>
    </row>
    <row r="746" spans="1:48" hidden="1" x14ac:dyDescent="0.25">
      <c r="A746" t="s">
        <v>1102</v>
      </c>
      <c r="B746" t="s">
        <v>328</v>
      </c>
      <c r="C746" t="s">
        <v>1103</v>
      </c>
      <c r="E746" t="s">
        <v>327</v>
      </c>
      <c r="H746">
        <v>332720</v>
      </c>
      <c r="I746">
        <v>344</v>
      </c>
      <c r="J746" t="s">
        <v>1104</v>
      </c>
      <c r="K746" t="s">
        <v>1105</v>
      </c>
      <c r="L746" t="str">
        <f>VLOOKUP(K746,'LOOKUP INTERTIES 2023-11-08'!$B$2:$G$206,6,FALSE)</f>
        <v>Lower Yukon-Kuskokwim</v>
      </c>
      <c r="M746">
        <v>1</v>
      </c>
      <c r="N746" t="s">
        <v>352</v>
      </c>
      <c r="O746" s="10" t="s">
        <v>1204</v>
      </c>
      <c r="P746" s="10">
        <v>2021</v>
      </c>
      <c r="Q746" s="10" t="s">
        <v>1461</v>
      </c>
      <c r="S746">
        <v>0.27500000000000002</v>
      </c>
      <c r="AB746" t="s">
        <v>371</v>
      </c>
      <c r="AI746" t="s">
        <v>353</v>
      </c>
      <c r="AK746" t="s">
        <v>355</v>
      </c>
      <c r="AU746" t="s">
        <v>1462</v>
      </c>
      <c r="AV746" t="s">
        <v>1599</v>
      </c>
    </row>
    <row r="747" spans="1:48" hidden="1" x14ac:dyDescent="0.25">
      <c r="A747" t="s">
        <v>1102</v>
      </c>
      <c r="B747" t="s">
        <v>328</v>
      </c>
      <c r="C747" t="s">
        <v>1103</v>
      </c>
      <c r="E747" t="s">
        <v>327</v>
      </c>
      <c r="H747">
        <v>332720</v>
      </c>
      <c r="I747">
        <v>344</v>
      </c>
      <c r="J747" t="s">
        <v>1104</v>
      </c>
      <c r="K747" t="s">
        <v>1105</v>
      </c>
      <c r="L747" t="str">
        <f>VLOOKUP(K747,'LOOKUP INTERTIES 2023-11-08'!$B$2:$G$206,6,FALSE)</f>
        <v>Lower Yukon-Kuskokwim</v>
      </c>
      <c r="M747">
        <v>2</v>
      </c>
      <c r="N747" t="s">
        <v>352</v>
      </c>
      <c r="O747" s="10" t="s">
        <v>1204</v>
      </c>
      <c r="P747" s="10">
        <v>2021</v>
      </c>
      <c r="Q747" s="10" t="s">
        <v>1461</v>
      </c>
      <c r="S747">
        <v>0.3</v>
      </c>
      <c r="AB747" t="s">
        <v>371</v>
      </c>
      <c r="AI747" t="s">
        <v>353</v>
      </c>
      <c r="AK747" t="s">
        <v>355</v>
      </c>
      <c r="AU747" t="s">
        <v>1462</v>
      </c>
      <c r="AV747" t="s">
        <v>1599</v>
      </c>
    </row>
    <row r="748" spans="1:48" hidden="1" x14ac:dyDescent="0.25">
      <c r="A748" t="s">
        <v>1102</v>
      </c>
      <c r="B748" t="s">
        <v>328</v>
      </c>
      <c r="C748" t="s">
        <v>1103</v>
      </c>
      <c r="E748" t="s">
        <v>327</v>
      </c>
      <c r="H748">
        <v>332720</v>
      </c>
      <c r="I748">
        <v>344</v>
      </c>
      <c r="J748" t="s">
        <v>1104</v>
      </c>
      <c r="K748" t="s">
        <v>1105</v>
      </c>
      <c r="L748" t="str">
        <f>VLOOKUP(K748,'LOOKUP INTERTIES 2023-11-08'!$B$2:$G$206,6,FALSE)</f>
        <v>Lower Yukon-Kuskokwim</v>
      </c>
      <c r="M748">
        <v>3</v>
      </c>
      <c r="N748" t="s">
        <v>352</v>
      </c>
      <c r="O748" s="10" t="s">
        <v>1204</v>
      </c>
      <c r="P748" s="10">
        <v>2021</v>
      </c>
      <c r="Q748" s="10" t="s">
        <v>1461</v>
      </c>
      <c r="S748">
        <v>0.22</v>
      </c>
      <c r="AB748" t="s">
        <v>371</v>
      </c>
      <c r="AI748" t="s">
        <v>353</v>
      </c>
      <c r="AK748" t="s">
        <v>355</v>
      </c>
      <c r="AU748" t="s">
        <v>1480</v>
      </c>
      <c r="AV748" t="s">
        <v>1599</v>
      </c>
    </row>
    <row r="749" spans="1:48" hidden="1" x14ac:dyDescent="0.25">
      <c r="A749" t="s">
        <v>1102</v>
      </c>
      <c r="B749" t="s">
        <v>328</v>
      </c>
      <c r="C749" t="s">
        <v>1103</v>
      </c>
      <c r="E749" t="s">
        <v>327</v>
      </c>
      <c r="H749">
        <v>332720</v>
      </c>
      <c r="I749">
        <v>344</v>
      </c>
      <c r="J749" t="s">
        <v>1104</v>
      </c>
      <c r="K749" t="s">
        <v>1105</v>
      </c>
      <c r="L749" t="str">
        <f>VLOOKUP(K749,'LOOKUP INTERTIES 2023-11-08'!$B$2:$G$206,6,FALSE)</f>
        <v>Lower Yukon-Kuskokwim</v>
      </c>
      <c r="M749">
        <v>4</v>
      </c>
      <c r="N749" t="s">
        <v>352</v>
      </c>
      <c r="O749" s="10" t="s">
        <v>1204</v>
      </c>
      <c r="P749" s="10">
        <v>2021</v>
      </c>
      <c r="Q749" s="10" t="s">
        <v>1461</v>
      </c>
      <c r="S749">
        <v>0.32500000000000001</v>
      </c>
      <c r="AB749" t="s">
        <v>371</v>
      </c>
      <c r="AD749">
        <v>10</v>
      </c>
      <c r="AE749">
        <v>2021</v>
      </c>
      <c r="AI749" t="s">
        <v>353</v>
      </c>
      <c r="AK749" t="s">
        <v>355</v>
      </c>
      <c r="AU749" t="s">
        <v>1480</v>
      </c>
      <c r="AV749" t="s">
        <v>1616</v>
      </c>
    </row>
    <row r="750" spans="1:48" hidden="1" x14ac:dyDescent="0.25">
      <c r="A750" t="s">
        <v>1102</v>
      </c>
      <c r="B750" t="s">
        <v>328</v>
      </c>
      <c r="C750" t="s">
        <v>1103</v>
      </c>
      <c r="E750" t="s">
        <v>327</v>
      </c>
      <c r="H750">
        <v>332720</v>
      </c>
      <c r="I750">
        <v>344</v>
      </c>
      <c r="J750" t="s">
        <v>1104</v>
      </c>
      <c r="K750" t="s">
        <v>1105</v>
      </c>
      <c r="L750" t="str">
        <f>VLOOKUP(K750,'LOOKUP INTERTIES 2023-11-08'!$B$2:$G$206,6,FALSE)</f>
        <v>Lower Yukon-Kuskokwim</v>
      </c>
      <c r="N750" t="s">
        <v>473</v>
      </c>
      <c r="O750" s="10" t="s">
        <v>501</v>
      </c>
      <c r="Q750" s="10" t="s">
        <v>191</v>
      </c>
      <c r="S750">
        <v>0.47500000000000003</v>
      </c>
      <c r="AB750" t="s">
        <v>371</v>
      </c>
      <c r="AD750">
        <v>1</v>
      </c>
      <c r="AE750">
        <v>2013</v>
      </c>
      <c r="AI750" t="s">
        <v>353</v>
      </c>
      <c r="AJ750">
        <v>1</v>
      </c>
      <c r="AK750" t="s">
        <v>474</v>
      </c>
      <c r="AO750">
        <v>5</v>
      </c>
    </row>
    <row r="751" spans="1:48" hidden="1" x14ac:dyDescent="0.25">
      <c r="A751" t="s">
        <v>1027</v>
      </c>
      <c r="B751" t="s">
        <v>44</v>
      </c>
      <c r="C751" t="s">
        <v>394</v>
      </c>
      <c r="D751">
        <v>219</v>
      </c>
      <c r="E751" t="s">
        <v>29</v>
      </c>
      <c r="F751">
        <v>66</v>
      </c>
      <c r="H751">
        <v>331190</v>
      </c>
      <c r="I751">
        <v>2</v>
      </c>
      <c r="J751" t="s">
        <v>546</v>
      </c>
      <c r="K751" t="s">
        <v>547</v>
      </c>
      <c r="L751" t="str">
        <f>VLOOKUP(K751,'LOOKUP INTERTIES 2023-11-08'!$B$2:$G$206,6,FALSE)</f>
        <v>Southeast</v>
      </c>
      <c r="M751" t="s">
        <v>1202</v>
      </c>
      <c r="N751" t="s">
        <v>1215</v>
      </c>
      <c r="O751" s="10" t="s">
        <v>1216</v>
      </c>
      <c r="P751" s="10">
        <v>2021</v>
      </c>
      <c r="Q751" s="10" t="s">
        <v>1458</v>
      </c>
      <c r="R751" t="s">
        <v>1205</v>
      </c>
      <c r="S751">
        <v>0.4</v>
      </c>
      <c r="U751">
        <v>0.8</v>
      </c>
      <c r="V751">
        <v>0.4</v>
      </c>
      <c r="W751">
        <v>0.4</v>
      </c>
      <c r="X751">
        <v>0</v>
      </c>
      <c r="Y751" t="s">
        <v>1207</v>
      </c>
      <c r="Z751" t="s">
        <v>390</v>
      </c>
      <c r="AA751" t="s">
        <v>390</v>
      </c>
      <c r="AB751" t="s">
        <v>371</v>
      </c>
      <c r="AC751" t="s">
        <v>1206</v>
      </c>
      <c r="AD751">
        <v>7</v>
      </c>
      <c r="AE751">
        <v>1957</v>
      </c>
      <c r="AF751" t="s">
        <v>390</v>
      </c>
      <c r="AG751" t="s">
        <v>390</v>
      </c>
      <c r="AH751" t="s">
        <v>1207</v>
      </c>
      <c r="AI751" t="s">
        <v>353</v>
      </c>
      <c r="AJ751">
        <v>1</v>
      </c>
      <c r="AK751" t="s">
        <v>385</v>
      </c>
      <c r="AL751" t="s">
        <v>354</v>
      </c>
      <c r="AM751" t="s">
        <v>354</v>
      </c>
      <c r="AN751" t="s">
        <v>354</v>
      </c>
      <c r="AO751" t="s">
        <v>390</v>
      </c>
      <c r="AP751" t="s">
        <v>1218</v>
      </c>
      <c r="AQ751" t="s">
        <v>1207</v>
      </c>
      <c r="AR751" t="s">
        <v>354</v>
      </c>
      <c r="AS751" t="s">
        <v>354</v>
      </c>
    </row>
    <row r="752" spans="1:48" hidden="1" x14ac:dyDescent="0.25">
      <c r="A752" t="s">
        <v>1027</v>
      </c>
      <c r="B752" t="s">
        <v>44</v>
      </c>
      <c r="C752" t="s">
        <v>394</v>
      </c>
      <c r="D752">
        <v>219</v>
      </c>
      <c r="E752" t="s">
        <v>29</v>
      </c>
      <c r="F752">
        <v>66</v>
      </c>
      <c r="H752">
        <v>331190</v>
      </c>
      <c r="I752">
        <v>2</v>
      </c>
      <c r="J752" t="s">
        <v>546</v>
      </c>
      <c r="K752" t="s">
        <v>547</v>
      </c>
      <c r="L752" t="str">
        <f>VLOOKUP(K752,'LOOKUP INTERTIES 2023-11-08'!$B$2:$G$206,6,FALSE)</f>
        <v>Southeast</v>
      </c>
      <c r="M752" t="s">
        <v>1210</v>
      </c>
      <c r="N752" t="s">
        <v>1215</v>
      </c>
      <c r="O752" s="10" t="s">
        <v>1216</v>
      </c>
      <c r="P752" s="10">
        <v>2021</v>
      </c>
      <c r="Q752" s="10" t="s">
        <v>1458</v>
      </c>
      <c r="R752" t="s">
        <v>1205</v>
      </c>
      <c r="S752">
        <v>0.1</v>
      </c>
      <c r="U752">
        <v>0.8</v>
      </c>
      <c r="V752">
        <v>0.1</v>
      </c>
      <c r="W752">
        <v>0.1</v>
      </c>
      <c r="X752">
        <v>0</v>
      </c>
      <c r="Y752" t="s">
        <v>1207</v>
      </c>
      <c r="Z752" t="s">
        <v>390</v>
      </c>
      <c r="AA752" t="s">
        <v>390</v>
      </c>
      <c r="AB752" t="s">
        <v>371</v>
      </c>
      <c r="AC752" t="s">
        <v>1206</v>
      </c>
      <c r="AD752">
        <v>7</v>
      </c>
      <c r="AE752">
        <v>1909</v>
      </c>
      <c r="AF752" t="s">
        <v>390</v>
      </c>
      <c r="AG752" t="s">
        <v>390</v>
      </c>
      <c r="AH752" t="s">
        <v>1207</v>
      </c>
      <c r="AI752" t="s">
        <v>353</v>
      </c>
      <c r="AJ752">
        <v>1</v>
      </c>
      <c r="AK752" t="s">
        <v>385</v>
      </c>
      <c r="AL752" t="s">
        <v>354</v>
      </c>
      <c r="AM752" t="s">
        <v>354</v>
      </c>
      <c r="AN752" t="s">
        <v>354</v>
      </c>
      <c r="AO752" t="s">
        <v>390</v>
      </c>
      <c r="AP752" t="s">
        <v>1218</v>
      </c>
      <c r="AQ752" t="s">
        <v>1207</v>
      </c>
      <c r="AR752" t="s">
        <v>354</v>
      </c>
      <c r="AS752" t="s">
        <v>354</v>
      </c>
    </row>
    <row r="753" spans="1:48" hidden="1" x14ac:dyDescent="0.25">
      <c r="A753" t="s">
        <v>1027</v>
      </c>
      <c r="B753" t="s">
        <v>44</v>
      </c>
      <c r="C753" t="s">
        <v>394</v>
      </c>
      <c r="D753">
        <v>219</v>
      </c>
      <c r="E753" t="s">
        <v>29</v>
      </c>
      <c r="F753">
        <v>66</v>
      </c>
      <c r="H753">
        <v>331190</v>
      </c>
      <c r="I753">
        <v>2</v>
      </c>
      <c r="J753" t="s">
        <v>546</v>
      </c>
      <c r="K753" t="s">
        <v>547</v>
      </c>
      <c r="L753" t="str">
        <f>VLOOKUP(K753,'LOOKUP INTERTIES 2023-11-08'!$B$2:$G$206,6,FALSE)</f>
        <v>Southeast</v>
      </c>
      <c r="M753" t="s">
        <v>1211</v>
      </c>
      <c r="N753" t="s">
        <v>1215</v>
      </c>
      <c r="O753" s="10" t="s">
        <v>1216</v>
      </c>
      <c r="P753" s="10">
        <v>2021</v>
      </c>
      <c r="Q753" s="10" t="s">
        <v>1458</v>
      </c>
      <c r="R753" t="s">
        <v>1205</v>
      </c>
      <c r="S753">
        <v>0.3</v>
      </c>
      <c r="U753">
        <v>0.8</v>
      </c>
      <c r="V753">
        <v>0.3</v>
      </c>
      <c r="W753">
        <v>0.3</v>
      </c>
      <c r="X753">
        <v>0</v>
      </c>
      <c r="Y753" t="s">
        <v>1207</v>
      </c>
      <c r="Z753" t="s">
        <v>390</v>
      </c>
      <c r="AA753" t="s">
        <v>390</v>
      </c>
      <c r="AB753" t="s">
        <v>371</v>
      </c>
      <c r="AC753" t="s">
        <v>1206</v>
      </c>
      <c r="AD753">
        <v>7</v>
      </c>
      <c r="AE753">
        <v>1981</v>
      </c>
      <c r="AF753" t="s">
        <v>390</v>
      </c>
      <c r="AG753" t="s">
        <v>390</v>
      </c>
      <c r="AH753" t="s">
        <v>1207</v>
      </c>
      <c r="AI753" t="s">
        <v>353</v>
      </c>
      <c r="AJ753">
        <v>1</v>
      </c>
      <c r="AK753" t="s">
        <v>385</v>
      </c>
      <c r="AL753" t="s">
        <v>354</v>
      </c>
      <c r="AM753" t="s">
        <v>354</v>
      </c>
      <c r="AN753" t="s">
        <v>354</v>
      </c>
      <c r="AO753" t="s">
        <v>390</v>
      </c>
      <c r="AP753" t="s">
        <v>1218</v>
      </c>
      <c r="AQ753" t="s">
        <v>1207</v>
      </c>
      <c r="AR753" t="s">
        <v>354</v>
      </c>
      <c r="AS753" t="s">
        <v>354</v>
      </c>
    </row>
    <row r="754" spans="1:48" hidden="1" x14ac:dyDescent="0.25">
      <c r="A754" t="s">
        <v>1027</v>
      </c>
      <c r="B754" t="s">
        <v>44</v>
      </c>
      <c r="C754" t="s">
        <v>394</v>
      </c>
      <c r="D754">
        <v>219</v>
      </c>
      <c r="E754" t="s">
        <v>29</v>
      </c>
      <c r="F754">
        <v>66</v>
      </c>
      <c r="H754">
        <v>331190</v>
      </c>
      <c r="I754">
        <v>2</v>
      </c>
      <c r="J754" t="s">
        <v>546</v>
      </c>
      <c r="K754" t="s">
        <v>547</v>
      </c>
      <c r="L754" t="str">
        <f>VLOOKUP(K754,'LOOKUP INTERTIES 2023-11-08'!$B$2:$G$206,6,FALSE)</f>
        <v>Southeast</v>
      </c>
      <c r="M754" t="s">
        <v>1232</v>
      </c>
      <c r="N754" t="s">
        <v>1215</v>
      </c>
      <c r="O754" s="10" t="s">
        <v>1216</v>
      </c>
      <c r="P754" s="10">
        <v>2021</v>
      </c>
      <c r="Q754" s="10" t="s">
        <v>1458</v>
      </c>
      <c r="R754" t="s">
        <v>1205</v>
      </c>
      <c r="S754">
        <v>0.2</v>
      </c>
      <c r="U754">
        <v>0.8</v>
      </c>
      <c r="V754">
        <v>0.2</v>
      </c>
      <c r="W754">
        <v>0.2</v>
      </c>
      <c r="X754">
        <v>0</v>
      </c>
      <c r="Y754" t="s">
        <v>1207</v>
      </c>
      <c r="Z754" t="s">
        <v>390</v>
      </c>
      <c r="AA754" t="s">
        <v>390</v>
      </c>
      <c r="AB754" t="s">
        <v>371</v>
      </c>
      <c r="AC754" t="s">
        <v>1206</v>
      </c>
      <c r="AD754">
        <v>7</v>
      </c>
      <c r="AE754">
        <v>1987</v>
      </c>
      <c r="AF754" t="s">
        <v>390</v>
      </c>
      <c r="AG754" t="s">
        <v>390</v>
      </c>
      <c r="AH754" t="s">
        <v>1207</v>
      </c>
      <c r="AI754" t="s">
        <v>353</v>
      </c>
      <c r="AJ754">
        <v>1</v>
      </c>
      <c r="AK754" t="s">
        <v>385</v>
      </c>
      <c r="AL754" t="s">
        <v>354</v>
      </c>
      <c r="AM754" t="s">
        <v>354</v>
      </c>
      <c r="AN754" t="s">
        <v>354</v>
      </c>
      <c r="AO754" t="s">
        <v>390</v>
      </c>
      <c r="AP754" t="s">
        <v>1218</v>
      </c>
      <c r="AQ754" t="s">
        <v>1207</v>
      </c>
      <c r="AR754" t="s">
        <v>354</v>
      </c>
      <c r="AS754" t="s">
        <v>354</v>
      </c>
    </row>
    <row r="755" spans="1:48" hidden="1" x14ac:dyDescent="0.25">
      <c r="A755" t="s">
        <v>1027</v>
      </c>
      <c r="B755" t="s">
        <v>44</v>
      </c>
      <c r="C755" t="s">
        <v>394</v>
      </c>
      <c r="D755">
        <v>219</v>
      </c>
      <c r="E755" t="s">
        <v>29</v>
      </c>
      <c r="F755">
        <v>66</v>
      </c>
      <c r="H755">
        <v>331190</v>
      </c>
      <c r="I755">
        <v>2</v>
      </c>
      <c r="J755" t="s">
        <v>546</v>
      </c>
      <c r="K755" t="s">
        <v>547</v>
      </c>
      <c r="L755" t="str">
        <f>VLOOKUP(K755,'LOOKUP INTERTIES 2023-11-08'!$B$2:$G$206,6,FALSE)</f>
        <v>Southeast</v>
      </c>
      <c r="M755">
        <v>1</v>
      </c>
      <c r="N755" t="s">
        <v>352</v>
      </c>
      <c r="O755" s="10" t="s">
        <v>1204</v>
      </c>
      <c r="P755" s="10">
        <v>2021</v>
      </c>
      <c r="Q755" s="10" t="s">
        <v>1461</v>
      </c>
      <c r="S755">
        <v>0.85499999999999998</v>
      </c>
      <c r="AB755" t="s">
        <v>371</v>
      </c>
      <c r="AI755" t="s">
        <v>353</v>
      </c>
      <c r="AK755" t="s">
        <v>355</v>
      </c>
      <c r="AU755" t="s">
        <v>1467</v>
      </c>
      <c r="AV755" t="s">
        <v>1494</v>
      </c>
    </row>
    <row r="756" spans="1:48" hidden="1" x14ac:dyDescent="0.25">
      <c r="A756" t="s">
        <v>1027</v>
      </c>
      <c r="B756" t="s">
        <v>44</v>
      </c>
      <c r="C756" t="s">
        <v>394</v>
      </c>
      <c r="D756">
        <v>219</v>
      </c>
      <c r="E756" t="s">
        <v>29</v>
      </c>
      <c r="F756">
        <v>66</v>
      </c>
      <c r="H756">
        <v>331190</v>
      </c>
      <c r="I756">
        <v>2</v>
      </c>
      <c r="J756" t="s">
        <v>546</v>
      </c>
      <c r="K756" t="s">
        <v>547</v>
      </c>
      <c r="L756" t="str">
        <f>VLOOKUP(K756,'LOOKUP INTERTIES 2023-11-08'!$B$2:$G$206,6,FALSE)</f>
        <v>Southeast</v>
      </c>
      <c r="M756">
        <v>2</v>
      </c>
      <c r="N756" t="s">
        <v>352</v>
      </c>
      <c r="O756" s="10" t="s">
        <v>1204</v>
      </c>
      <c r="P756" s="10">
        <v>2021</v>
      </c>
      <c r="Q756" s="10" t="s">
        <v>1461</v>
      </c>
      <c r="S756">
        <v>1.1000000000000001</v>
      </c>
      <c r="AB756" t="s">
        <v>371</v>
      </c>
      <c r="AI756" t="s">
        <v>353</v>
      </c>
      <c r="AK756" t="s">
        <v>355</v>
      </c>
      <c r="AU756" t="s">
        <v>1467</v>
      </c>
      <c r="AV756" t="s">
        <v>1474</v>
      </c>
    </row>
    <row r="757" spans="1:48" hidden="1" x14ac:dyDescent="0.25">
      <c r="A757" t="s">
        <v>1027</v>
      </c>
      <c r="B757" t="s">
        <v>44</v>
      </c>
      <c r="C757" t="s">
        <v>394</v>
      </c>
      <c r="D757">
        <v>219</v>
      </c>
      <c r="E757" t="s">
        <v>29</v>
      </c>
      <c r="F757">
        <v>66</v>
      </c>
      <c r="H757">
        <v>331190</v>
      </c>
      <c r="I757">
        <v>2</v>
      </c>
      <c r="J757" t="s">
        <v>546</v>
      </c>
      <c r="K757" t="s">
        <v>547</v>
      </c>
      <c r="L757" t="str">
        <f>VLOOKUP(K757,'LOOKUP INTERTIES 2023-11-08'!$B$2:$G$206,6,FALSE)</f>
        <v>Southeast</v>
      </c>
      <c r="M757">
        <v>3</v>
      </c>
      <c r="N757" t="s">
        <v>352</v>
      </c>
      <c r="O757" s="10" t="s">
        <v>1204</v>
      </c>
      <c r="P757" s="10">
        <v>2021</v>
      </c>
      <c r="Q757" s="10" t="s">
        <v>1461</v>
      </c>
      <c r="S757">
        <v>0.5</v>
      </c>
      <c r="AB757" t="s">
        <v>364</v>
      </c>
      <c r="AI757" t="s">
        <v>353</v>
      </c>
      <c r="AK757" t="s">
        <v>355</v>
      </c>
      <c r="AU757" t="s">
        <v>1482</v>
      </c>
      <c r="AV757" t="s">
        <v>1495</v>
      </c>
    </row>
    <row r="758" spans="1:48" hidden="1" x14ac:dyDescent="0.25">
      <c r="A758" t="s">
        <v>1027</v>
      </c>
      <c r="B758" t="s">
        <v>44</v>
      </c>
      <c r="C758" t="s">
        <v>394</v>
      </c>
      <c r="D758">
        <v>219</v>
      </c>
      <c r="E758" t="s">
        <v>29</v>
      </c>
      <c r="F758">
        <v>66</v>
      </c>
      <c r="H758">
        <v>331190</v>
      </c>
      <c r="I758">
        <v>2</v>
      </c>
      <c r="J758" t="s">
        <v>546</v>
      </c>
      <c r="K758" t="s">
        <v>547</v>
      </c>
      <c r="L758" t="str">
        <f>VLOOKUP(K758,'LOOKUP INTERTIES 2023-11-08'!$B$2:$G$206,6,FALSE)</f>
        <v>Southeast</v>
      </c>
      <c r="M758">
        <v>4</v>
      </c>
      <c r="N758" t="s">
        <v>352</v>
      </c>
      <c r="O758" s="10" t="s">
        <v>1204</v>
      </c>
      <c r="P758" s="10">
        <v>2021</v>
      </c>
      <c r="Q758" s="10" t="s">
        <v>1461</v>
      </c>
      <c r="S758">
        <v>0.93</v>
      </c>
      <c r="AB758" t="s">
        <v>371</v>
      </c>
      <c r="AI758" t="s">
        <v>353</v>
      </c>
      <c r="AK758" t="s">
        <v>355</v>
      </c>
      <c r="AU758" t="s">
        <v>1467</v>
      </c>
      <c r="AV758" t="s">
        <v>1474</v>
      </c>
    </row>
    <row r="759" spans="1:48" hidden="1" x14ac:dyDescent="0.25">
      <c r="A759" t="s">
        <v>1107</v>
      </c>
      <c r="B759" t="s">
        <v>330</v>
      </c>
      <c r="C759" t="s">
        <v>1108</v>
      </c>
      <c r="E759" t="s">
        <v>329</v>
      </c>
      <c r="H759">
        <v>332730</v>
      </c>
      <c r="I759">
        <v>729</v>
      </c>
      <c r="J759" t="s">
        <v>1109</v>
      </c>
      <c r="K759" t="s">
        <v>1110</v>
      </c>
      <c r="L759" t="str">
        <f>VLOOKUP(K759,'LOOKUP INTERTIES 2023-11-08'!$B$2:$G$206,6,FALSE)</f>
        <v>Bristol Bay</v>
      </c>
      <c r="M759">
        <v>1</v>
      </c>
      <c r="N759" t="s">
        <v>352</v>
      </c>
      <c r="O759" s="10" t="s">
        <v>1204</v>
      </c>
      <c r="P759" s="10">
        <v>2021</v>
      </c>
      <c r="Q759" s="10" t="s">
        <v>1461</v>
      </c>
      <c r="S759">
        <v>0.21299999999999999</v>
      </c>
      <c r="AB759" t="s">
        <v>371</v>
      </c>
      <c r="AI759" t="s">
        <v>353</v>
      </c>
      <c r="AK759" t="s">
        <v>355</v>
      </c>
      <c r="AU759" t="s">
        <v>1462</v>
      </c>
      <c r="AV759" t="s">
        <v>1677</v>
      </c>
    </row>
    <row r="760" spans="1:48" hidden="1" x14ac:dyDescent="0.25">
      <c r="A760" t="s">
        <v>1107</v>
      </c>
      <c r="B760" t="s">
        <v>330</v>
      </c>
      <c r="C760" t="s">
        <v>1108</v>
      </c>
      <c r="E760" t="s">
        <v>329</v>
      </c>
      <c r="H760">
        <v>332730</v>
      </c>
      <c r="I760">
        <v>729</v>
      </c>
      <c r="J760" t="s">
        <v>1109</v>
      </c>
      <c r="K760" t="s">
        <v>1110</v>
      </c>
      <c r="L760" t="str">
        <f>VLOOKUP(K760,'LOOKUP INTERTIES 2023-11-08'!$B$2:$G$206,6,FALSE)</f>
        <v>Bristol Bay</v>
      </c>
      <c r="M760">
        <v>2</v>
      </c>
      <c r="N760" t="s">
        <v>352</v>
      </c>
      <c r="O760" s="10" t="s">
        <v>1204</v>
      </c>
      <c r="P760" s="10">
        <v>2021</v>
      </c>
      <c r="Q760" s="10" t="s">
        <v>1461</v>
      </c>
      <c r="S760">
        <v>0.128</v>
      </c>
      <c r="AB760" t="s">
        <v>1678</v>
      </c>
      <c r="AI760" t="s">
        <v>353</v>
      </c>
      <c r="AK760" t="s">
        <v>355</v>
      </c>
      <c r="AU760" t="s">
        <v>1462</v>
      </c>
      <c r="AV760" t="s">
        <v>1679</v>
      </c>
    </row>
    <row r="761" spans="1:48" hidden="1" x14ac:dyDescent="0.25">
      <c r="A761" t="s">
        <v>889</v>
      </c>
      <c r="B761" t="s">
        <v>332</v>
      </c>
      <c r="C761" t="s">
        <v>890</v>
      </c>
      <c r="E761" t="s">
        <v>331</v>
      </c>
      <c r="H761">
        <v>332740</v>
      </c>
      <c r="I761">
        <v>242</v>
      </c>
      <c r="J761" t="s">
        <v>891</v>
      </c>
      <c r="K761" t="s">
        <v>892</v>
      </c>
      <c r="L761" t="str">
        <f>VLOOKUP(K761,'LOOKUP INTERTIES 2023-11-08'!$B$2:$G$206,6,FALSE)</f>
        <v>Aleutians</v>
      </c>
      <c r="N761" t="s">
        <v>473</v>
      </c>
      <c r="O761" s="10" t="s">
        <v>501</v>
      </c>
      <c r="Q761" s="10" t="s">
        <v>191</v>
      </c>
      <c r="S761">
        <v>6.5000000000000002E-2</v>
      </c>
      <c r="AD761">
        <v>12</v>
      </c>
      <c r="AE761">
        <v>2011</v>
      </c>
      <c r="AI761" t="s">
        <v>353</v>
      </c>
      <c r="AJ761">
        <v>1</v>
      </c>
      <c r="AK761" t="s">
        <v>474</v>
      </c>
      <c r="AO761">
        <v>1</v>
      </c>
      <c r="AT761" t="s">
        <v>1580</v>
      </c>
    </row>
    <row r="762" spans="1:48" hidden="1" x14ac:dyDescent="0.25">
      <c r="A762" t="s">
        <v>1114</v>
      </c>
      <c r="B762" t="s">
        <v>334</v>
      </c>
      <c r="C762" t="s">
        <v>1115</v>
      </c>
      <c r="D762">
        <v>40548</v>
      </c>
      <c r="E762" t="s">
        <v>333</v>
      </c>
      <c r="F762">
        <v>6299</v>
      </c>
      <c r="H762">
        <v>332850</v>
      </c>
      <c r="I762">
        <v>741</v>
      </c>
      <c r="J762" t="s">
        <v>1116</v>
      </c>
      <c r="K762" t="s">
        <v>1117</v>
      </c>
      <c r="L762" t="str">
        <f>VLOOKUP(K762,'LOOKUP INTERTIES 2023-11-08'!$B$2:$G$206,6,FALSE)</f>
        <v>Bering Straits</v>
      </c>
      <c r="M762" t="s">
        <v>1202</v>
      </c>
      <c r="N762" t="s">
        <v>1203</v>
      </c>
      <c r="O762" s="10" t="s">
        <v>1204</v>
      </c>
      <c r="P762" s="10">
        <v>2021</v>
      </c>
      <c r="Q762" s="10" t="s">
        <v>1458</v>
      </c>
      <c r="R762" t="s">
        <v>1205</v>
      </c>
      <c r="S762">
        <v>0.4</v>
      </c>
      <c r="U762" t="s">
        <v>390</v>
      </c>
      <c r="V762">
        <v>0.3</v>
      </c>
      <c r="W762">
        <v>0.3</v>
      </c>
      <c r="X762" t="s">
        <v>390</v>
      </c>
      <c r="Y762" t="s">
        <v>1207</v>
      </c>
      <c r="Z762" t="s">
        <v>390</v>
      </c>
      <c r="AA762" t="s">
        <v>390</v>
      </c>
      <c r="AB762" t="s">
        <v>1411</v>
      </c>
      <c r="AC762" t="s">
        <v>1206</v>
      </c>
      <c r="AD762">
        <v>10</v>
      </c>
      <c r="AE762">
        <v>1965</v>
      </c>
      <c r="AF762">
        <v>5</v>
      </c>
      <c r="AG762">
        <v>2010</v>
      </c>
      <c r="AH762" t="s">
        <v>1207</v>
      </c>
      <c r="AI762" t="s">
        <v>353</v>
      </c>
      <c r="AJ762">
        <v>1</v>
      </c>
      <c r="AK762" t="s">
        <v>355</v>
      </c>
      <c r="AL762" t="s">
        <v>354</v>
      </c>
      <c r="AM762" t="s">
        <v>354</v>
      </c>
      <c r="AN762" t="s">
        <v>354</v>
      </c>
      <c r="AO762" t="s">
        <v>390</v>
      </c>
      <c r="AP762" t="s">
        <v>354</v>
      </c>
      <c r="AQ762" t="s">
        <v>1207</v>
      </c>
      <c r="AR762" t="s">
        <v>354</v>
      </c>
      <c r="AS762" t="s">
        <v>354</v>
      </c>
    </row>
    <row r="763" spans="1:48" hidden="1" x14ac:dyDescent="0.25">
      <c r="A763" t="s">
        <v>1114</v>
      </c>
      <c r="B763" t="s">
        <v>334</v>
      </c>
      <c r="C763" t="s">
        <v>1115</v>
      </c>
      <c r="D763">
        <v>40548</v>
      </c>
      <c r="E763" t="s">
        <v>333</v>
      </c>
      <c r="F763">
        <v>6299</v>
      </c>
      <c r="H763">
        <v>332850</v>
      </c>
      <c r="I763">
        <v>741</v>
      </c>
      <c r="J763" t="s">
        <v>1116</v>
      </c>
      <c r="K763" t="s">
        <v>1117</v>
      </c>
      <c r="L763" t="str">
        <f>VLOOKUP(K763,'LOOKUP INTERTIES 2023-11-08'!$B$2:$G$206,6,FALSE)</f>
        <v>Bering Straits</v>
      </c>
      <c r="M763" t="s">
        <v>1210</v>
      </c>
      <c r="N763" t="s">
        <v>1203</v>
      </c>
      <c r="O763" s="10" t="s">
        <v>1204</v>
      </c>
      <c r="P763" s="10">
        <v>2021</v>
      </c>
      <c r="Q763" s="10" t="s">
        <v>1458</v>
      </c>
      <c r="R763" t="s">
        <v>1205</v>
      </c>
      <c r="S763">
        <v>0.4</v>
      </c>
      <c r="U763" t="s">
        <v>390</v>
      </c>
      <c r="V763">
        <v>0.5</v>
      </c>
      <c r="W763">
        <v>0.5</v>
      </c>
      <c r="X763" t="s">
        <v>390</v>
      </c>
      <c r="Y763" t="s">
        <v>1207</v>
      </c>
      <c r="Z763" t="s">
        <v>390</v>
      </c>
      <c r="AA763" t="s">
        <v>390</v>
      </c>
      <c r="AB763" t="s">
        <v>1411</v>
      </c>
      <c r="AC763" t="s">
        <v>1206</v>
      </c>
      <c r="AD763">
        <v>5</v>
      </c>
      <c r="AE763">
        <v>1982</v>
      </c>
      <c r="AF763">
        <v>5</v>
      </c>
      <c r="AG763">
        <v>2010</v>
      </c>
      <c r="AH763" t="s">
        <v>1207</v>
      </c>
      <c r="AI763" t="s">
        <v>353</v>
      </c>
      <c r="AJ763">
        <v>1</v>
      </c>
      <c r="AK763" t="s">
        <v>355</v>
      </c>
      <c r="AL763" t="s">
        <v>354</v>
      </c>
      <c r="AM763" t="s">
        <v>354</v>
      </c>
      <c r="AN763" t="s">
        <v>354</v>
      </c>
      <c r="AO763" t="s">
        <v>390</v>
      </c>
      <c r="AP763" t="s">
        <v>354</v>
      </c>
      <c r="AQ763" t="s">
        <v>1207</v>
      </c>
      <c r="AR763" t="s">
        <v>354</v>
      </c>
      <c r="AS763" t="s">
        <v>354</v>
      </c>
    </row>
    <row r="764" spans="1:48" hidden="1" x14ac:dyDescent="0.25">
      <c r="A764" t="s">
        <v>1114</v>
      </c>
      <c r="B764" t="s">
        <v>334</v>
      </c>
      <c r="C764" t="s">
        <v>1115</v>
      </c>
      <c r="D764">
        <v>40548</v>
      </c>
      <c r="E764" t="s">
        <v>333</v>
      </c>
      <c r="F764">
        <v>6299</v>
      </c>
      <c r="H764">
        <v>332850</v>
      </c>
      <c r="I764">
        <v>741</v>
      </c>
      <c r="J764" t="s">
        <v>1116</v>
      </c>
      <c r="K764" t="s">
        <v>1117</v>
      </c>
      <c r="L764" t="str">
        <f>VLOOKUP(K764,'LOOKUP INTERTIES 2023-11-08'!$B$2:$G$206,6,FALSE)</f>
        <v>Bering Straits</v>
      </c>
      <c r="M764" t="s">
        <v>1211</v>
      </c>
      <c r="N764" t="s">
        <v>1203</v>
      </c>
      <c r="O764" s="10" t="s">
        <v>1204</v>
      </c>
      <c r="P764" s="10">
        <v>2021</v>
      </c>
      <c r="Q764" s="10" t="s">
        <v>1458</v>
      </c>
      <c r="R764" t="s">
        <v>1205</v>
      </c>
      <c r="S764">
        <v>0.4</v>
      </c>
      <c r="U764" t="s">
        <v>390</v>
      </c>
      <c r="V764">
        <v>0.4</v>
      </c>
      <c r="W764">
        <v>0.4</v>
      </c>
      <c r="X764" t="s">
        <v>390</v>
      </c>
      <c r="Y764" t="s">
        <v>1207</v>
      </c>
      <c r="Z764" t="s">
        <v>390</v>
      </c>
      <c r="AA764" t="s">
        <v>390</v>
      </c>
      <c r="AB764" t="s">
        <v>1411</v>
      </c>
      <c r="AC764" t="s">
        <v>1206</v>
      </c>
      <c r="AD764">
        <v>3</v>
      </c>
      <c r="AE764">
        <v>1983</v>
      </c>
      <c r="AF764">
        <v>5</v>
      </c>
      <c r="AG764">
        <v>2010</v>
      </c>
      <c r="AH764" t="s">
        <v>1207</v>
      </c>
      <c r="AI764" t="s">
        <v>353</v>
      </c>
      <c r="AJ764">
        <v>1</v>
      </c>
      <c r="AK764" t="s">
        <v>355</v>
      </c>
      <c r="AL764" t="s">
        <v>354</v>
      </c>
      <c r="AM764" t="s">
        <v>354</v>
      </c>
      <c r="AN764" t="s">
        <v>354</v>
      </c>
      <c r="AO764" t="s">
        <v>390</v>
      </c>
      <c r="AP764" t="s">
        <v>354</v>
      </c>
      <c r="AQ764" t="s">
        <v>1207</v>
      </c>
      <c r="AR764" t="s">
        <v>354</v>
      </c>
      <c r="AS764" t="s">
        <v>354</v>
      </c>
    </row>
    <row r="765" spans="1:48" hidden="1" x14ac:dyDescent="0.25">
      <c r="A765" t="s">
        <v>1114</v>
      </c>
      <c r="B765" t="s">
        <v>334</v>
      </c>
      <c r="C765" t="s">
        <v>1115</v>
      </c>
      <c r="D765">
        <v>40548</v>
      </c>
      <c r="E765" t="s">
        <v>333</v>
      </c>
      <c r="F765">
        <v>6299</v>
      </c>
      <c r="H765">
        <v>332850</v>
      </c>
      <c r="I765">
        <v>741</v>
      </c>
      <c r="J765" t="s">
        <v>1116</v>
      </c>
      <c r="K765" t="s">
        <v>1117</v>
      </c>
      <c r="L765" t="str">
        <f>VLOOKUP(K765,'LOOKUP INTERTIES 2023-11-08'!$B$2:$G$206,6,FALSE)</f>
        <v>Bering Straits</v>
      </c>
      <c r="M765" t="s">
        <v>1232</v>
      </c>
      <c r="N765" t="s">
        <v>1203</v>
      </c>
      <c r="O765" s="10" t="s">
        <v>1204</v>
      </c>
      <c r="P765" s="10">
        <v>2021</v>
      </c>
      <c r="Q765" s="10" t="s">
        <v>1458</v>
      </c>
      <c r="R765" t="s">
        <v>1205</v>
      </c>
      <c r="S765">
        <v>0.4</v>
      </c>
      <c r="U765" t="s">
        <v>390</v>
      </c>
      <c r="V765">
        <v>0.4</v>
      </c>
      <c r="W765">
        <v>0.4</v>
      </c>
      <c r="X765" t="s">
        <v>390</v>
      </c>
      <c r="Y765" t="s">
        <v>1207</v>
      </c>
      <c r="Z765" t="s">
        <v>390</v>
      </c>
      <c r="AA765" t="s">
        <v>390</v>
      </c>
      <c r="AB765" t="s">
        <v>1411</v>
      </c>
      <c r="AC765" t="s">
        <v>1206</v>
      </c>
      <c r="AD765">
        <v>3</v>
      </c>
      <c r="AE765">
        <v>1983</v>
      </c>
      <c r="AF765">
        <v>5</v>
      </c>
      <c r="AG765">
        <v>2010</v>
      </c>
      <c r="AH765" t="s">
        <v>1207</v>
      </c>
      <c r="AI765" t="s">
        <v>353</v>
      </c>
      <c r="AJ765">
        <v>1</v>
      </c>
      <c r="AK765" t="s">
        <v>355</v>
      </c>
      <c r="AL765" t="s">
        <v>354</v>
      </c>
      <c r="AM765" t="s">
        <v>354</v>
      </c>
      <c r="AN765" t="s">
        <v>354</v>
      </c>
      <c r="AO765" t="s">
        <v>390</v>
      </c>
      <c r="AP765" t="s">
        <v>354</v>
      </c>
      <c r="AQ765" t="s">
        <v>354</v>
      </c>
      <c r="AR765" t="s">
        <v>354</v>
      </c>
      <c r="AS765" t="s">
        <v>354</v>
      </c>
    </row>
    <row r="766" spans="1:48" hidden="1" x14ac:dyDescent="0.25">
      <c r="A766" t="s">
        <v>1114</v>
      </c>
      <c r="B766" t="s">
        <v>334</v>
      </c>
      <c r="C766" t="s">
        <v>1115</v>
      </c>
      <c r="D766">
        <v>40548</v>
      </c>
      <c r="E766" t="s">
        <v>333</v>
      </c>
      <c r="F766">
        <v>6299</v>
      </c>
      <c r="H766">
        <v>332850</v>
      </c>
      <c r="I766">
        <v>741</v>
      </c>
      <c r="J766" t="s">
        <v>1116</v>
      </c>
      <c r="K766" t="s">
        <v>1117</v>
      </c>
      <c r="L766" t="str">
        <f>VLOOKUP(K766,'LOOKUP INTERTIES 2023-11-08'!$B$2:$G$206,6,FALSE)</f>
        <v>Bering Straits</v>
      </c>
      <c r="M766">
        <v>1</v>
      </c>
      <c r="N766" t="s">
        <v>352</v>
      </c>
      <c r="O766" s="10" t="s">
        <v>1204</v>
      </c>
      <c r="P766" s="10">
        <v>2021</v>
      </c>
      <c r="Q766" s="10" t="s">
        <v>1461</v>
      </c>
      <c r="S766">
        <v>0.47499999999999998</v>
      </c>
      <c r="AB766" t="s">
        <v>371</v>
      </c>
      <c r="AD766">
        <v>6</v>
      </c>
      <c r="AE766">
        <v>2007</v>
      </c>
      <c r="AI766" t="s">
        <v>353</v>
      </c>
      <c r="AK766" t="s">
        <v>355</v>
      </c>
      <c r="AU766" t="s">
        <v>1514</v>
      </c>
      <c r="AV766" t="s">
        <v>1493</v>
      </c>
    </row>
    <row r="767" spans="1:48" hidden="1" x14ac:dyDescent="0.25">
      <c r="A767" t="s">
        <v>1114</v>
      </c>
      <c r="B767" t="s">
        <v>334</v>
      </c>
      <c r="C767" t="s">
        <v>1115</v>
      </c>
      <c r="D767">
        <v>40548</v>
      </c>
      <c r="E767" t="s">
        <v>333</v>
      </c>
      <c r="F767">
        <v>6299</v>
      </c>
      <c r="H767">
        <v>332850</v>
      </c>
      <c r="I767">
        <v>741</v>
      </c>
      <c r="J767" t="s">
        <v>1116</v>
      </c>
      <c r="K767" t="s">
        <v>1117</v>
      </c>
      <c r="L767" t="str">
        <f>VLOOKUP(K767,'LOOKUP INTERTIES 2023-11-08'!$B$2:$G$206,6,FALSE)</f>
        <v>Bering Straits</v>
      </c>
      <c r="M767">
        <v>2</v>
      </c>
      <c r="N767" t="s">
        <v>352</v>
      </c>
      <c r="O767" s="10" t="s">
        <v>1204</v>
      </c>
      <c r="P767" s="10">
        <v>2021</v>
      </c>
      <c r="Q767" s="10" t="s">
        <v>1461</v>
      </c>
      <c r="S767">
        <v>0.47499999999999998</v>
      </c>
      <c r="AB767" t="s">
        <v>371</v>
      </c>
      <c r="AD767">
        <v>6</v>
      </c>
      <c r="AE767">
        <v>2007</v>
      </c>
      <c r="AI767" t="s">
        <v>353</v>
      </c>
      <c r="AK767" t="s">
        <v>355</v>
      </c>
      <c r="AU767" t="s">
        <v>1467</v>
      </c>
      <c r="AV767" t="s">
        <v>1493</v>
      </c>
    </row>
    <row r="768" spans="1:48" hidden="1" x14ac:dyDescent="0.25">
      <c r="A768" t="s">
        <v>1114</v>
      </c>
      <c r="B768" t="s">
        <v>334</v>
      </c>
      <c r="C768" t="s">
        <v>1115</v>
      </c>
      <c r="D768">
        <v>40548</v>
      </c>
      <c r="E768" t="s">
        <v>333</v>
      </c>
      <c r="F768">
        <v>6299</v>
      </c>
      <c r="H768">
        <v>332850</v>
      </c>
      <c r="I768">
        <v>741</v>
      </c>
      <c r="J768" t="s">
        <v>1116</v>
      </c>
      <c r="K768" t="s">
        <v>1117</v>
      </c>
      <c r="L768" t="str">
        <f>VLOOKUP(K768,'LOOKUP INTERTIES 2023-11-08'!$B$2:$G$206,6,FALSE)</f>
        <v>Bering Straits</v>
      </c>
      <c r="M768">
        <v>3</v>
      </c>
      <c r="N768" t="s">
        <v>352</v>
      </c>
      <c r="O768" s="10" t="s">
        <v>1204</v>
      </c>
      <c r="P768" s="10">
        <v>2021</v>
      </c>
      <c r="Q768" s="10" t="s">
        <v>1461</v>
      </c>
      <c r="S768">
        <v>0.47499999999999998</v>
      </c>
      <c r="AB768" t="s">
        <v>364</v>
      </c>
      <c r="AD768">
        <v>6</v>
      </c>
      <c r="AE768">
        <v>2007</v>
      </c>
      <c r="AI768" t="s">
        <v>353</v>
      </c>
      <c r="AK768" t="s">
        <v>355</v>
      </c>
      <c r="AU768" t="s">
        <v>1467</v>
      </c>
      <c r="AV768" t="s">
        <v>1493</v>
      </c>
    </row>
    <row r="769" spans="1:48" hidden="1" x14ac:dyDescent="0.25">
      <c r="A769" t="s">
        <v>1114</v>
      </c>
      <c r="B769" t="s">
        <v>334</v>
      </c>
      <c r="C769" t="s">
        <v>1115</v>
      </c>
      <c r="D769">
        <v>40548</v>
      </c>
      <c r="E769" t="s">
        <v>333</v>
      </c>
      <c r="F769">
        <v>6299</v>
      </c>
      <c r="H769">
        <v>332850</v>
      </c>
      <c r="I769">
        <v>741</v>
      </c>
      <c r="J769" t="s">
        <v>1116</v>
      </c>
      <c r="K769" t="s">
        <v>1117</v>
      </c>
      <c r="L769" t="str">
        <f>VLOOKUP(K769,'LOOKUP INTERTIES 2023-11-08'!$B$2:$G$206,6,FALSE)</f>
        <v>Bering Straits</v>
      </c>
      <c r="M769">
        <v>4</v>
      </c>
      <c r="N769" t="s">
        <v>352</v>
      </c>
      <c r="O769" s="10" t="s">
        <v>1204</v>
      </c>
      <c r="P769" s="10">
        <v>2021</v>
      </c>
      <c r="Q769" s="10" t="s">
        <v>1461</v>
      </c>
      <c r="S769">
        <v>0.47499999999999998</v>
      </c>
      <c r="AB769" t="s">
        <v>371</v>
      </c>
      <c r="AD769">
        <v>6</v>
      </c>
      <c r="AE769">
        <v>2007</v>
      </c>
      <c r="AI769" t="s">
        <v>353</v>
      </c>
      <c r="AK769" t="s">
        <v>355</v>
      </c>
      <c r="AU769" t="s">
        <v>1467</v>
      </c>
      <c r="AV769" t="s">
        <v>1493</v>
      </c>
    </row>
    <row r="770" spans="1:48" hidden="1" x14ac:dyDescent="0.25">
      <c r="A770" t="s">
        <v>1114</v>
      </c>
      <c r="B770" t="s">
        <v>334</v>
      </c>
      <c r="C770" t="s">
        <v>1115</v>
      </c>
      <c r="D770">
        <v>40548</v>
      </c>
      <c r="E770" t="s">
        <v>333</v>
      </c>
      <c r="F770">
        <v>6299</v>
      </c>
      <c r="H770">
        <v>332850</v>
      </c>
      <c r="I770">
        <v>741</v>
      </c>
      <c r="J770" t="s">
        <v>1116</v>
      </c>
      <c r="K770" t="s">
        <v>1117</v>
      </c>
      <c r="L770" t="str">
        <f>VLOOKUP(K770,'LOOKUP INTERTIES 2023-11-08'!$B$2:$G$206,6,FALSE)</f>
        <v>Bering Straits</v>
      </c>
      <c r="N770" t="s">
        <v>473</v>
      </c>
      <c r="O770" s="10" t="s">
        <v>501</v>
      </c>
      <c r="Q770" s="10" t="s">
        <v>191</v>
      </c>
      <c r="S770">
        <v>0.6</v>
      </c>
      <c r="AB770" t="s">
        <v>371</v>
      </c>
      <c r="AD770">
        <v>11</v>
      </c>
      <c r="AE770">
        <v>2009</v>
      </c>
      <c r="AI770" t="s">
        <v>353</v>
      </c>
      <c r="AJ770">
        <v>1</v>
      </c>
      <c r="AK770" t="s">
        <v>474</v>
      </c>
      <c r="AO770">
        <v>6</v>
      </c>
    </row>
    <row r="771" spans="1:48" hidden="1" x14ac:dyDescent="0.25">
      <c r="A771" t="s">
        <v>595</v>
      </c>
      <c r="B771" t="s">
        <v>336</v>
      </c>
      <c r="C771" t="s">
        <v>596</v>
      </c>
      <c r="D771">
        <v>19454</v>
      </c>
      <c r="E771" t="s">
        <v>335</v>
      </c>
      <c r="F771">
        <v>7502</v>
      </c>
      <c r="I771">
        <v>106</v>
      </c>
      <c r="J771" t="s">
        <v>597</v>
      </c>
      <c r="K771" t="s">
        <v>598</v>
      </c>
      <c r="L771" t="str">
        <f>VLOOKUP(K771,'LOOKUP INTERTIES 2023-11-08'!$B$2:$G$206,6,FALSE)</f>
        <v>Aleutians</v>
      </c>
      <c r="M771" t="s">
        <v>1236</v>
      </c>
      <c r="N771" t="s">
        <v>1203</v>
      </c>
      <c r="O771" s="10" t="s">
        <v>1204</v>
      </c>
      <c r="P771" s="10">
        <v>2021</v>
      </c>
      <c r="Q771" s="10" t="s">
        <v>1458</v>
      </c>
      <c r="R771" t="s">
        <v>1205</v>
      </c>
      <c r="S771">
        <v>5.2</v>
      </c>
      <c r="U771">
        <v>0.8</v>
      </c>
      <c r="V771">
        <v>4.4000000000000004</v>
      </c>
      <c r="W771">
        <v>4.4000000000000004</v>
      </c>
      <c r="X771">
        <v>3.1</v>
      </c>
      <c r="Y771" t="s">
        <v>1207</v>
      </c>
      <c r="Z771" t="s">
        <v>390</v>
      </c>
      <c r="AA771" t="s">
        <v>390</v>
      </c>
      <c r="AB771" t="s">
        <v>371</v>
      </c>
      <c r="AC771" t="s">
        <v>1206</v>
      </c>
      <c r="AD771">
        <v>11</v>
      </c>
      <c r="AE771">
        <v>2010</v>
      </c>
      <c r="AF771" t="s">
        <v>390</v>
      </c>
      <c r="AG771" t="s">
        <v>390</v>
      </c>
      <c r="AH771" t="s">
        <v>1207</v>
      </c>
      <c r="AI771" t="s">
        <v>353</v>
      </c>
      <c r="AJ771">
        <v>1</v>
      </c>
      <c r="AK771" t="s">
        <v>355</v>
      </c>
      <c r="AL771" t="s">
        <v>354</v>
      </c>
      <c r="AM771" t="s">
        <v>354</v>
      </c>
      <c r="AN771" t="s">
        <v>354</v>
      </c>
      <c r="AO771" t="s">
        <v>390</v>
      </c>
      <c r="AP771" t="s">
        <v>1241</v>
      </c>
      <c r="AQ771" t="s">
        <v>1207</v>
      </c>
      <c r="AR771" t="s">
        <v>1207</v>
      </c>
      <c r="AS771" t="s">
        <v>1207</v>
      </c>
    </row>
    <row r="772" spans="1:48" hidden="1" x14ac:dyDescent="0.25">
      <c r="A772" t="s">
        <v>595</v>
      </c>
      <c r="B772" t="s">
        <v>336</v>
      </c>
      <c r="C772" t="s">
        <v>596</v>
      </c>
      <c r="D772">
        <v>19454</v>
      </c>
      <c r="E772" t="s">
        <v>335</v>
      </c>
      <c r="F772">
        <v>7502</v>
      </c>
      <c r="I772">
        <v>106</v>
      </c>
      <c r="J772" t="s">
        <v>597</v>
      </c>
      <c r="K772" t="s">
        <v>598</v>
      </c>
      <c r="L772" t="str">
        <f>VLOOKUP(K772,'LOOKUP INTERTIES 2023-11-08'!$B$2:$G$206,6,FALSE)</f>
        <v>Aleutians</v>
      </c>
      <c r="M772" t="s">
        <v>1237</v>
      </c>
      <c r="N772" t="s">
        <v>1203</v>
      </c>
      <c r="O772" s="10" t="s">
        <v>1204</v>
      </c>
      <c r="P772" s="10">
        <v>2021</v>
      </c>
      <c r="Q772" s="10" t="s">
        <v>1458</v>
      </c>
      <c r="R772" t="s">
        <v>1205</v>
      </c>
      <c r="S772">
        <v>5.2</v>
      </c>
      <c r="U772">
        <v>0.8</v>
      </c>
      <c r="V772">
        <v>4.4000000000000004</v>
      </c>
      <c r="W772">
        <v>4.4000000000000004</v>
      </c>
      <c r="X772">
        <v>3.1</v>
      </c>
      <c r="Y772" t="s">
        <v>1207</v>
      </c>
      <c r="Z772" t="s">
        <v>390</v>
      </c>
      <c r="AA772" t="s">
        <v>390</v>
      </c>
      <c r="AB772" t="s">
        <v>371</v>
      </c>
      <c r="AC772" t="s">
        <v>1206</v>
      </c>
      <c r="AD772">
        <v>11</v>
      </c>
      <c r="AE772">
        <v>2010</v>
      </c>
      <c r="AF772" t="s">
        <v>390</v>
      </c>
      <c r="AG772" t="s">
        <v>390</v>
      </c>
      <c r="AH772" t="s">
        <v>1207</v>
      </c>
      <c r="AI772" t="s">
        <v>353</v>
      </c>
      <c r="AJ772">
        <v>1</v>
      </c>
      <c r="AK772" t="s">
        <v>355</v>
      </c>
      <c r="AL772" t="s">
        <v>354</v>
      </c>
      <c r="AM772" t="s">
        <v>354</v>
      </c>
      <c r="AN772" t="s">
        <v>354</v>
      </c>
      <c r="AO772" t="s">
        <v>390</v>
      </c>
      <c r="AP772" t="s">
        <v>1241</v>
      </c>
      <c r="AQ772" t="s">
        <v>1207</v>
      </c>
      <c r="AR772" t="s">
        <v>1207</v>
      </c>
      <c r="AS772" t="s">
        <v>1207</v>
      </c>
    </row>
    <row r="773" spans="1:48" hidden="1" x14ac:dyDescent="0.25">
      <c r="A773" t="s">
        <v>595</v>
      </c>
      <c r="B773" t="s">
        <v>336</v>
      </c>
      <c r="C773" t="s">
        <v>596</v>
      </c>
      <c r="D773">
        <v>19454</v>
      </c>
      <c r="E773" t="s">
        <v>335</v>
      </c>
      <c r="F773">
        <v>7502</v>
      </c>
      <c r="I773">
        <v>106</v>
      </c>
      <c r="J773" t="s">
        <v>597</v>
      </c>
      <c r="K773" t="s">
        <v>598</v>
      </c>
      <c r="L773" t="str">
        <f>VLOOKUP(K773,'LOOKUP INTERTIES 2023-11-08'!$B$2:$G$206,6,FALSE)</f>
        <v>Aleutians</v>
      </c>
      <c r="M773" t="s">
        <v>1238</v>
      </c>
      <c r="N773" t="s">
        <v>1203</v>
      </c>
      <c r="O773" s="10" t="s">
        <v>1204</v>
      </c>
      <c r="P773" s="10">
        <v>2021</v>
      </c>
      <c r="Q773" s="10" t="s">
        <v>1458</v>
      </c>
      <c r="R773" t="s">
        <v>1205</v>
      </c>
      <c r="S773">
        <v>4.4000000000000004</v>
      </c>
      <c r="U773">
        <v>0.8</v>
      </c>
      <c r="V773">
        <v>3.7</v>
      </c>
      <c r="W773">
        <v>3.7</v>
      </c>
      <c r="X773">
        <v>2.6</v>
      </c>
      <c r="Y773" t="s">
        <v>1207</v>
      </c>
      <c r="Z773" t="s">
        <v>390</v>
      </c>
      <c r="AA773" t="s">
        <v>390</v>
      </c>
      <c r="AB773" t="s">
        <v>371</v>
      </c>
      <c r="AC773" t="s">
        <v>1206</v>
      </c>
      <c r="AD773">
        <v>4</v>
      </c>
      <c r="AE773">
        <v>2015</v>
      </c>
      <c r="AF773" t="s">
        <v>390</v>
      </c>
      <c r="AG773" t="s">
        <v>390</v>
      </c>
      <c r="AH773" t="s">
        <v>1207</v>
      </c>
      <c r="AI773" t="s">
        <v>353</v>
      </c>
      <c r="AJ773">
        <v>1</v>
      </c>
      <c r="AK773" t="s">
        <v>355</v>
      </c>
      <c r="AL773" t="s">
        <v>354</v>
      </c>
      <c r="AM773" t="s">
        <v>354</v>
      </c>
      <c r="AN773" t="s">
        <v>354</v>
      </c>
      <c r="AO773" t="s">
        <v>390</v>
      </c>
      <c r="AP773" t="s">
        <v>1241</v>
      </c>
      <c r="AQ773" t="s">
        <v>1207</v>
      </c>
      <c r="AR773" t="s">
        <v>1207</v>
      </c>
      <c r="AS773" t="s">
        <v>1207</v>
      </c>
    </row>
    <row r="774" spans="1:48" hidden="1" x14ac:dyDescent="0.25">
      <c r="A774" t="s">
        <v>595</v>
      </c>
      <c r="B774" t="s">
        <v>336</v>
      </c>
      <c r="C774" t="s">
        <v>596</v>
      </c>
      <c r="D774">
        <v>19454</v>
      </c>
      <c r="E774" t="s">
        <v>335</v>
      </c>
      <c r="F774">
        <v>7502</v>
      </c>
      <c r="I774">
        <v>106</v>
      </c>
      <c r="J774" t="s">
        <v>597</v>
      </c>
      <c r="K774" t="s">
        <v>598</v>
      </c>
      <c r="L774" t="str">
        <f>VLOOKUP(K774,'LOOKUP INTERTIES 2023-11-08'!$B$2:$G$206,6,FALSE)</f>
        <v>Aleutians</v>
      </c>
      <c r="M774" t="s">
        <v>1263</v>
      </c>
      <c r="N774" t="s">
        <v>1203</v>
      </c>
      <c r="O774" s="10" t="s">
        <v>1204</v>
      </c>
      <c r="P774" s="10">
        <v>2021</v>
      </c>
      <c r="Q774" s="10" t="s">
        <v>1458</v>
      </c>
      <c r="R774" t="s">
        <v>1205</v>
      </c>
      <c r="S774">
        <v>4.4000000000000004</v>
      </c>
      <c r="U774">
        <v>0.8</v>
      </c>
      <c r="V774">
        <v>3.7</v>
      </c>
      <c r="W774">
        <v>3.7</v>
      </c>
      <c r="X774">
        <v>2.6</v>
      </c>
      <c r="Y774" t="s">
        <v>1207</v>
      </c>
      <c r="Z774" t="s">
        <v>390</v>
      </c>
      <c r="AA774" t="s">
        <v>390</v>
      </c>
      <c r="AB774" t="s">
        <v>371</v>
      </c>
      <c r="AC774" t="s">
        <v>1206</v>
      </c>
      <c r="AD774">
        <v>12</v>
      </c>
      <c r="AE774">
        <v>2011</v>
      </c>
      <c r="AF774" t="s">
        <v>390</v>
      </c>
      <c r="AG774" t="s">
        <v>390</v>
      </c>
      <c r="AH774" t="s">
        <v>1207</v>
      </c>
      <c r="AI774" t="s">
        <v>353</v>
      </c>
      <c r="AJ774">
        <v>1</v>
      </c>
      <c r="AK774" t="s">
        <v>355</v>
      </c>
      <c r="AL774" t="s">
        <v>354</v>
      </c>
      <c r="AM774" t="s">
        <v>354</v>
      </c>
      <c r="AN774" t="s">
        <v>354</v>
      </c>
      <c r="AO774" t="s">
        <v>390</v>
      </c>
      <c r="AP774" t="s">
        <v>1241</v>
      </c>
      <c r="AQ774" t="s">
        <v>1207</v>
      </c>
      <c r="AR774" t="s">
        <v>1207</v>
      </c>
      <c r="AS774" t="s">
        <v>1207</v>
      </c>
    </row>
    <row r="775" spans="1:48" hidden="1" x14ac:dyDescent="0.25">
      <c r="A775" t="s">
        <v>595</v>
      </c>
      <c r="B775" t="s">
        <v>336</v>
      </c>
      <c r="C775" t="s">
        <v>596</v>
      </c>
      <c r="D775">
        <v>19454</v>
      </c>
      <c r="E775" t="s">
        <v>335</v>
      </c>
      <c r="F775">
        <v>7502</v>
      </c>
      <c r="I775">
        <v>106</v>
      </c>
      <c r="J775" t="s">
        <v>597</v>
      </c>
      <c r="K775" t="s">
        <v>598</v>
      </c>
      <c r="L775" t="str">
        <f>VLOOKUP(K775,'LOOKUP INTERTIES 2023-11-08'!$B$2:$G$206,6,FALSE)</f>
        <v>Aleutians</v>
      </c>
      <c r="M775" t="s">
        <v>1253</v>
      </c>
      <c r="N775" t="s">
        <v>1203</v>
      </c>
      <c r="O775" s="10" t="s">
        <v>1204</v>
      </c>
      <c r="P775" s="10">
        <v>2021</v>
      </c>
      <c r="Q775" s="10" t="s">
        <v>1458</v>
      </c>
      <c r="R775" t="s">
        <v>1205</v>
      </c>
      <c r="S775">
        <v>0.3</v>
      </c>
      <c r="U775">
        <v>0.8</v>
      </c>
      <c r="V775">
        <v>0.2</v>
      </c>
      <c r="W775">
        <v>0.2</v>
      </c>
      <c r="X775">
        <v>0.2</v>
      </c>
      <c r="Y775" t="s">
        <v>1207</v>
      </c>
      <c r="Z775" t="s">
        <v>390</v>
      </c>
      <c r="AA775" t="s">
        <v>390</v>
      </c>
      <c r="AB775" t="s">
        <v>391</v>
      </c>
      <c r="AC775" t="s">
        <v>1208</v>
      </c>
      <c r="AD775">
        <v>11</v>
      </c>
      <c r="AE775">
        <v>2010</v>
      </c>
      <c r="AF775" t="s">
        <v>390</v>
      </c>
      <c r="AG775" t="s">
        <v>390</v>
      </c>
      <c r="AH775" t="s">
        <v>1207</v>
      </c>
      <c r="AI775" t="s">
        <v>353</v>
      </c>
      <c r="AJ775">
        <v>1</v>
      </c>
      <c r="AK775" t="s">
        <v>355</v>
      </c>
      <c r="AL775" t="s">
        <v>354</v>
      </c>
      <c r="AM775" t="s">
        <v>354</v>
      </c>
      <c r="AN775" t="s">
        <v>354</v>
      </c>
      <c r="AO775" t="s">
        <v>390</v>
      </c>
      <c r="AP775" t="s">
        <v>1218</v>
      </c>
      <c r="AQ775" t="s">
        <v>1207</v>
      </c>
      <c r="AR775" t="s">
        <v>354</v>
      </c>
      <c r="AS775" t="s">
        <v>1207</v>
      </c>
    </row>
    <row r="776" spans="1:48" hidden="1" x14ac:dyDescent="0.25">
      <c r="A776" t="s">
        <v>595</v>
      </c>
      <c r="B776" t="s">
        <v>336</v>
      </c>
      <c r="C776" t="s">
        <v>596</v>
      </c>
      <c r="D776">
        <v>19454</v>
      </c>
      <c r="E776" t="s">
        <v>335</v>
      </c>
      <c r="F776">
        <v>7502</v>
      </c>
      <c r="I776">
        <v>106</v>
      </c>
      <c r="J776" t="s">
        <v>597</v>
      </c>
      <c r="K776" t="s">
        <v>598</v>
      </c>
      <c r="L776" t="str">
        <f>VLOOKUP(K776,'LOOKUP INTERTIES 2023-11-08'!$B$2:$G$206,6,FALSE)</f>
        <v>Aleutians</v>
      </c>
      <c r="M776" t="s">
        <v>1269</v>
      </c>
      <c r="N776" t="s">
        <v>1203</v>
      </c>
      <c r="O776" s="10" t="s">
        <v>1204</v>
      </c>
      <c r="P776" s="10">
        <v>2021</v>
      </c>
      <c r="Q776" s="10" t="s">
        <v>1458</v>
      </c>
      <c r="R776" t="s">
        <v>1205</v>
      </c>
      <c r="S776">
        <v>1.2</v>
      </c>
      <c r="U776">
        <v>0.8</v>
      </c>
      <c r="V776">
        <v>1</v>
      </c>
      <c r="W776">
        <v>1</v>
      </c>
      <c r="X776">
        <v>0.6</v>
      </c>
      <c r="Y776" t="s">
        <v>1207</v>
      </c>
      <c r="Z776" t="s">
        <v>390</v>
      </c>
      <c r="AA776" t="s">
        <v>390</v>
      </c>
      <c r="AB776" t="s">
        <v>371</v>
      </c>
      <c r="AC776" t="s">
        <v>1206</v>
      </c>
      <c r="AD776">
        <v>11</v>
      </c>
      <c r="AE776">
        <v>1989</v>
      </c>
      <c r="AF776" t="s">
        <v>390</v>
      </c>
      <c r="AG776" t="s">
        <v>390</v>
      </c>
      <c r="AH776" t="s">
        <v>1207</v>
      </c>
      <c r="AI776" t="s">
        <v>353</v>
      </c>
      <c r="AJ776">
        <v>1</v>
      </c>
      <c r="AK776" t="s">
        <v>355</v>
      </c>
      <c r="AL776" t="s">
        <v>354</v>
      </c>
      <c r="AM776" t="s">
        <v>354</v>
      </c>
      <c r="AN776" t="s">
        <v>354</v>
      </c>
      <c r="AO776" t="s">
        <v>390</v>
      </c>
      <c r="AP776" t="s">
        <v>1218</v>
      </c>
      <c r="AQ776" t="s">
        <v>1207</v>
      </c>
      <c r="AR776" t="s">
        <v>1207</v>
      </c>
      <c r="AS776" t="s">
        <v>1207</v>
      </c>
    </row>
    <row r="777" spans="1:48" hidden="1" x14ac:dyDescent="0.25">
      <c r="A777" t="s">
        <v>595</v>
      </c>
      <c r="B777" t="s">
        <v>336</v>
      </c>
      <c r="C777" t="s">
        <v>596</v>
      </c>
      <c r="D777">
        <v>19454</v>
      </c>
      <c r="E777" t="s">
        <v>335</v>
      </c>
      <c r="F777">
        <v>7502</v>
      </c>
      <c r="I777">
        <v>106</v>
      </c>
      <c r="J777" t="s">
        <v>597</v>
      </c>
      <c r="K777" t="s">
        <v>598</v>
      </c>
      <c r="L777" t="str">
        <f>VLOOKUP(K777,'LOOKUP INTERTIES 2023-11-08'!$B$2:$G$206,6,FALSE)</f>
        <v>Aleutians</v>
      </c>
      <c r="M777" t="s">
        <v>1235</v>
      </c>
      <c r="N777" t="s">
        <v>1203</v>
      </c>
      <c r="O777" s="10" t="s">
        <v>1204</v>
      </c>
      <c r="P777" s="10">
        <v>2021</v>
      </c>
      <c r="Q777" s="10" t="s">
        <v>1458</v>
      </c>
      <c r="R777" t="s">
        <v>1205</v>
      </c>
      <c r="S777">
        <v>1.2</v>
      </c>
      <c r="U777">
        <v>0.8</v>
      </c>
      <c r="V777">
        <v>1</v>
      </c>
      <c r="W777">
        <v>1</v>
      </c>
      <c r="X777">
        <v>0.6</v>
      </c>
      <c r="Y777" t="s">
        <v>1207</v>
      </c>
      <c r="Z777" t="s">
        <v>390</v>
      </c>
      <c r="AA777" t="s">
        <v>390</v>
      </c>
      <c r="AB777" t="s">
        <v>371</v>
      </c>
      <c r="AC777" t="s">
        <v>1206</v>
      </c>
      <c r="AD777">
        <v>5</v>
      </c>
      <c r="AE777">
        <v>1994</v>
      </c>
      <c r="AF777" t="s">
        <v>390</v>
      </c>
      <c r="AG777" t="s">
        <v>390</v>
      </c>
      <c r="AH777" t="s">
        <v>1207</v>
      </c>
      <c r="AI777" t="s">
        <v>353</v>
      </c>
      <c r="AJ777">
        <v>1</v>
      </c>
      <c r="AK777" t="s">
        <v>355</v>
      </c>
      <c r="AL777" t="s">
        <v>354</v>
      </c>
      <c r="AM777" t="s">
        <v>354</v>
      </c>
      <c r="AN777" t="s">
        <v>354</v>
      </c>
      <c r="AO777" t="s">
        <v>390</v>
      </c>
      <c r="AP777" t="s">
        <v>1218</v>
      </c>
      <c r="AQ777" t="s">
        <v>1207</v>
      </c>
      <c r="AR777" t="s">
        <v>1207</v>
      </c>
      <c r="AS777" t="s">
        <v>354</v>
      </c>
    </row>
    <row r="778" spans="1:48" hidden="1" x14ac:dyDescent="0.25">
      <c r="A778" t="s">
        <v>595</v>
      </c>
      <c r="B778" t="s">
        <v>336</v>
      </c>
      <c r="C778" t="s">
        <v>596</v>
      </c>
      <c r="D778">
        <v>19454</v>
      </c>
      <c r="E778" t="s">
        <v>335</v>
      </c>
      <c r="F778">
        <v>7502</v>
      </c>
      <c r="I778">
        <v>106</v>
      </c>
      <c r="J778" t="s">
        <v>597</v>
      </c>
      <c r="K778" t="s">
        <v>598</v>
      </c>
      <c r="L778" t="str">
        <f>VLOOKUP(K778,'LOOKUP INTERTIES 2023-11-08'!$B$2:$G$206,6,FALSE)</f>
        <v>Aleutians</v>
      </c>
      <c r="M778" t="s">
        <v>1202</v>
      </c>
      <c r="N778" t="s">
        <v>1203</v>
      </c>
      <c r="O778" s="10" t="s">
        <v>1204</v>
      </c>
      <c r="P778" s="10">
        <v>2021</v>
      </c>
      <c r="Q778" s="10" t="s">
        <v>1458</v>
      </c>
      <c r="R778" t="s">
        <v>1205</v>
      </c>
      <c r="S778">
        <v>0.3</v>
      </c>
      <c r="U778" t="s">
        <v>390</v>
      </c>
      <c r="V778">
        <v>0.3</v>
      </c>
      <c r="W778">
        <v>0.3</v>
      </c>
      <c r="X778" t="s">
        <v>390</v>
      </c>
      <c r="Y778" t="s">
        <v>1207</v>
      </c>
      <c r="Z778" t="s">
        <v>390</v>
      </c>
      <c r="AA778" t="s">
        <v>390</v>
      </c>
      <c r="AB778" t="s">
        <v>1411</v>
      </c>
      <c r="AC778" t="s">
        <v>1206</v>
      </c>
      <c r="AD778">
        <v>10</v>
      </c>
      <c r="AE778">
        <v>1985</v>
      </c>
      <c r="AF778">
        <v>7</v>
      </c>
      <c r="AG778">
        <v>2011</v>
      </c>
      <c r="AH778" t="s">
        <v>1207</v>
      </c>
      <c r="AI778" t="s">
        <v>353</v>
      </c>
      <c r="AJ778">
        <v>1</v>
      </c>
      <c r="AK778" t="s">
        <v>355</v>
      </c>
      <c r="AL778" t="s">
        <v>354</v>
      </c>
      <c r="AM778" t="s">
        <v>354</v>
      </c>
      <c r="AN778" t="s">
        <v>354</v>
      </c>
      <c r="AO778" t="s">
        <v>390</v>
      </c>
      <c r="AP778" t="s">
        <v>354</v>
      </c>
      <c r="AQ778" t="s">
        <v>354</v>
      </c>
      <c r="AR778" t="s">
        <v>354</v>
      </c>
      <c r="AS778" t="s">
        <v>354</v>
      </c>
    </row>
    <row r="779" spans="1:48" hidden="1" x14ac:dyDescent="0.25">
      <c r="A779" t="s">
        <v>595</v>
      </c>
      <c r="B779" t="s">
        <v>336</v>
      </c>
      <c r="C779" t="s">
        <v>596</v>
      </c>
      <c r="D779">
        <v>19454</v>
      </c>
      <c r="E779" t="s">
        <v>335</v>
      </c>
      <c r="F779">
        <v>7502</v>
      </c>
      <c r="I779">
        <v>106</v>
      </c>
      <c r="J779" t="s">
        <v>597</v>
      </c>
      <c r="K779" t="s">
        <v>598</v>
      </c>
      <c r="L779" t="str">
        <f>VLOOKUP(K779,'LOOKUP INTERTIES 2023-11-08'!$B$2:$G$206,6,FALSE)</f>
        <v>Aleutians</v>
      </c>
      <c r="M779" t="s">
        <v>1210</v>
      </c>
      <c r="N779" t="s">
        <v>1203</v>
      </c>
      <c r="O779" s="10" t="s">
        <v>1204</v>
      </c>
      <c r="P779" s="10">
        <v>2021</v>
      </c>
      <c r="Q779" s="10" t="s">
        <v>1458</v>
      </c>
      <c r="R779" t="s">
        <v>1205</v>
      </c>
      <c r="S779">
        <v>0.3</v>
      </c>
      <c r="U779" t="s">
        <v>390</v>
      </c>
      <c r="V779">
        <v>0.3</v>
      </c>
      <c r="W779">
        <v>0.3</v>
      </c>
      <c r="X779" t="s">
        <v>390</v>
      </c>
      <c r="Y779" t="s">
        <v>1207</v>
      </c>
      <c r="Z779" t="s">
        <v>390</v>
      </c>
      <c r="AA779" t="s">
        <v>390</v>
      </c>
      <c r="AB779" t="s">
        <v>1411</v>
      </c>
      <c r="AC779" t="s">
        <v>1206</v>
      </c>
      <c r="AD779">
        <v>3</v>
      </c>
      <c r="AE779">
        <v>1987</v>
      </c>
      <c r="AF779">
        <v>7</v>
      </c>
      <c r="AG779">
        <v>2011</v>
      </c>
      <c r="AH779" t="s">
        <v>1207</v>
      </c>
      <c r="AI779" t="s">
        <v>353</v>
      </c>
      <c r="AJ779">
        <v>1</v>
      </c>
      <c r="AK779" t="s">
        <v>355</v>
      </c>
      <c r="AL779" t="s">
        <v>354</v>
      </c>
      <c r="AM779" t="s">
        <v>354</v>
      </c>
      <c r="AN779" t="s">
        <v>354</v>
      </c>
      <c r="AO779" t="s">
        <v>390</v>
      </c>
      <c r="AP779" t="s">
        <v>354</v>
      </c>
      <c r="AQ779" t="s">
        <v>354</v>
      </c>
      <c r="AR779" t="s">
        <v>354</v>
      </c>
      <c r="AS779" t="s">
        <v>354</v>
      </c>
    </row>
    <row r="780" spans="1:48" hidden="1" x14ac:dyDescent="0.25">
      <c r="A780" t="s">
        <v>595</v>
      </c>
      <c r="B780" t="s">
        <v>336</v>
      </c>
      <c r="C780" t="s">
        <v>596</v>
      </c>
      <c r="D780">
        <v>19454</v>
      </c>
      <c r="E780" t="s">
        <v>335</v>
      </c>
      <c r="F780">
        <v>7502</v>
      </c>
      <c r="I780">
        <v>106</v>
      </c>
      <c r="J780" t="s">
        <v>597</v>
      </c>
      <c r="K780" t="s">
        <v>598</v>
      </c>
      <c r="L780" t="str">
        <f>VLOOKUP(K780,'LOOKUP INTERTIES 2023-11-08'!$B$2:$G$206,6,FALSE)</f>
        <v>Aleutians</v>
      </c>
      <c r="M780" t="s">
        <v>1211</v>
      </c>
      <c r="N780" t="s">
        <v>1203</v>
      </c>
      <c r="O780" s="10" t="s">
        <v>1204</v>
      </c>
      <c r="P780" s="10">
        <v>2021</v>
      </c>
      <c r="Q780" s="10" t="s">
        <v>1458</v>
      </c>
      <c r="R780" t="s">
        <v>1205</v>
      </c>
      <c r="S780">
        <v>0.6</v>
      </c>
      <c r="U780" t="s">
        <v>390</v>
      </c>
      <c r="V780">
        <v>0.5</v>
      </c>
      <c r="W780">
        <v>0.5</v>
      </c>
      <c r="X780" t="s">
        <v>390</v>
      </c>
      <c r="Y780" t="s">
        <v>1207</v>
      </c>
      <c r="Z780" t="s">
        <v>390</v>
      </c>
      <c r="AA780" t="s">
        <v>390</v>
      </c>
      <c r="AB780" t="s">
        <v>1411</v>
      </c>
      <c r="AC780" t="s">
        <v>1206</v>
      </c>
      <c r="AD780">
        <v>10</v>
      </c>
      <c r="AE780">
        <v>1986</v>
      </c>
      <c r="AF780">
        <v>7</v>
      </c>
      <c r="AG780">
        <v>2011</v>
      </c>
      <c r="AH780" t="s">
        <v>1207</v>
      </c>
      <c r="AI780" t="s">
        <v>353</v>
      </c>
      <c r="AJ780">
        <v>1</v>
      </c>
      <c r="AK780" t="s">
        <v>355</v>
      </c>
      <c r="AL780" t="s">
        <v>354</v>
      </c>
      <c r="AM780" t="s">
        <v>354</v>
      </c>
      <c r="AN780" t="s">
        <v>354</v>
      </c>
      <c r="AO780" t="s">
        <v>390</v>
      </c>
      <c r="AP780" t="s">
        <v>354</v>
      </c>
      <c r="AQ780" t="s">
        <v>354</v>
      </c>
      <c r="AR780" t="s">
        <v>354</v>
      </c>
      <c r="AS780" t="s">
        <v>354</v>
      </c>
    </row>
    <row r="781" spans="1:48" hidden="1" x14ac:dyDescent="0.25">
      <c r="A781" t="s">
        <v>595</v>
      </c>
      <c r="B781" t="s">
        <v>336</v>
      </c>
      <c r="C781" t="s">
        <v>596</v>
      </c>
      <c r="D781">
        <v>19454</v>
      </c>
      <c r="E781" t="s">
        <v>335</v>
      </c>
      <c r="F781">
        <v>7502</v>
      </c>
      <c r="I781">
        <v>106</v>
      </c>
      <c r="J781" t="s">
        <v>597</v>
      </c>
      <c r="K781" t="s">
        <v>598</v>
      </c>
      <c r="L781" t="str">
        <f>VLOOKUP(K781,'LOOKUP INTERTIES 2023-11-08'!$B$2:$G$206,6,FALSE)</f>
        <v>Aleutians</v>
      </c>
      <c r="M781" t="s">
        <v>1232</v>
      </c>
      <c r="N781" t="s">
        <v>1203</v>
      </c>
      <c r="O781" s="10" t="s">
        <v>1204</v>
      </c>
      <c r="P781" s="10">
        <v>2021</v>
      </c>
      <c r="Q781" s="10" t="s">
        <v>1458</v>
      </c>
      <c r="R781" t="s">
        <v>1205</v>
      </c>
      <c r="S781">
        <v>0.9</v>
      </c>
      <c r="U781" t="s">
        <v>390</v>
      </c>
      <c r="V781">
        <v>0.7</v>
      </c>
      <c r="W781">
        <v>0.7</v>
      </c>
      <c r="X781" t="s">
        <v>390</v>
      </c>
      <c r="Y781" t="s">
        <v>1207</v>
      </c>
      <c r="Z781" t="s">
        <v>390</v>
      </c>
      <c r="AA781" t="s">
        <v>390</v>
      </c>
      <c r="AB781" t="s">
        <v>1411</v>
      </c>
      <c r="AC781" t="s">
        <v>1206</v>
      </c>
      <c r="AD781">
        <v>10</v>
      </c>
      <c r="AE781">
        <v>1986</v>
      </c>
      <c r="AF781">
        <v>7</v>
      </c>
      <c r="AG781">
        <v>2011</v>
      </c>
      <c r="AH781" t="s">
        <v>1207</v>
      </c>
      <c r="AI781" t="s">
        <v>353</v>
      </c>
      <c r="AJ781">
        <v>1</v>
      </c>
      <c r="AK781" t="s">
        <v>355</v>
      </c>
      <c r="AL781" t="s">
        <v>354</v>
      </c>
      <c r="AM781" t="s">
        <v>354</v>
      </c>
      <c r="AN781" t="s">
        <v>354</v>
      </c>
      <c r="AO781" t="s">
        <v>390</v>
      </c>
      <c r="AP781" t="s">
        <v>1218</v>
      </c>
      <c r="AQ781" t="s">
        <v>354</v>
      </c>
      <c r="AR781" t="s">
        <v>354</v>
      </c>
      <c r="AS781" t="s">
        <v>354</v>
      </c>
    </row>
    <row r="782" spans="1:48" hidden="1" x14ac:dyDescent="0.25">
      <c r="A782" t="s">
        <v>595</v>
      </c>
      <c r="B782" t="s">
        <v>336</v>
      </c>
      <c r="C782" t="s">
        <v>596</v>
      </c>
      <c r="D782">
        <v>19454</v>
      </c>
      <c r="E782" t="s">
        <v>335</v>
      </c>
      <c r="F782">
        <v>7502</v>
      </c>
      <c r="I782">
        <v>106</v>
      </c>
      <c r="J782" t="s">
        <v>597</v>
      </c>
      <c r="K782" t="s">
        <v>598</v>
      </c>
      <c r="L782" t="str">
        <f>VLOOKUP(K782,'LOOKUP INTERTIES 2023-11-08'!$B$2:$G$206,6,FALSE)</f>
        <v>Aleutians</v>
      </c>
      <c r="M782" t="s">
        <v>1212</v>
      </c>
      <c r="N782" t="s">
        <v>1203</v>
      </c>
      <c r="O782" s="10" t="s">
        <v>1204</v>
      </c>
      <c r="P782" s="10">
        <v>2021</v>
      </c>
      <c r="Q782" s="10" t="s">
        <v>1458</v>
      </c>
      <c r="R782" t="s">
        <v>1205</v>
      </c>
      <c r="S782">
        <v>0.6</v>
      </c>
      <c r="U782" t="s">
        <v>390</v>
      </c>
      <c r="V782">
        <v>0.5</v>
      </c>
      <c r="W782">
        <v>0.5</v>
      </c>
      <c r="X782" t="s">
        <v>390</v>
      </c>
      <c r="Y782" t="s">
        <v>1207</v>
      </c>
      <c r="Z782" t="s">
        <v>390</v>
      </c>
      <c r="AA782" t="s">
        <v>390</v>
      </c>
      <c r="AB782" t="s">
        <v>1411</v>
      </c>
      <c r="AC782" t="s">
        <v>1206</v>
      </c>
      <c r="AD782">
        <v>10</v>
      </c>
      <c r="AE782">
        <v>1985</v>
      </c>
      <c r="AF782">
        <v>7</v>
      </c>
      <c r="AG782">
        <v>2011</v>
      </c>
      <c r="AH782" t="s">
        <v>1207</v>
      </c>
      <c r="AI782" t="s">
        <v>353</v>
      </c>
      <c r="AJ782">
        <v>1</v>
      </c>
      <c r="AK782" t="s">
        <v>355</v>
      </c>
      <c r="AL782" t="s">
        <v>354</v>
      </c>
      <c r="AM782" t="s">
        <v>354</v>
      </c>
      <c r="AN782" t="s">
        <v>354</v>
      </c>
      <c r="AO782" t="s">
        <v>390</v>
      </c>
      <c r="AP782" t="s">
        <v>1218</v>
      </c>
      <c r="AQ782" t="s">
        <v>354</v>
      </c>
      <c r="AR782" t="s">
        <v>354</v>
      </c>
      <c r="AS782" t="s">
        <v>354</v>
      </c>
    </row>
    <row r="783" spans="1:48" hidden="1" x14ac:dyDescent="0.25">
      <c r="A783" t="s">
        <v>595</v>
      </c>
      <c r="B783" t="s">
        <v>336</v>
      </c>
      <c r="C783" t="s">
        <v>596</v>
      </c>
      <c r="D783">
        <v>19454</v>
      </c>
      <c r="E783" t="s">
        <v>335</v>
      </c>
      <c r="F783">
        <v>7502</v>
      </c>
      <c r="I783">
        <v>106</v>
      </c>
      <c r="J783" t="s">
        <v>597</v>
      </c>
      <c r="K783" t="s">
        <v>598</v>
      </c>
      <c r="L783" t="str">
        <f>VLOOKUP(K783,'LOOKUP INTERTIES 2023-11-08'!$B$2:$G$206,6,FALSE)</f>
        <v>Aleutians</v>
      </c>
      <c r="M783" t="s">
        <v>1217</v>
      </c>
      <c r="N783" t="s">
        <v>1203</v>
      </c>
      <c r="O783" s="10" t="s">
        <v>1204</v>
      </c>
      <c r="P783" s="10">
        <v>2021</v>
      </c>
      <c r="Q783" s="10" t="s">
        <v>1458</v>
      </c>
      <c r="R783" t="s">
        <v>1205</v>
      </c>
      <c r="S783">
        <v>1.4</v>
      </c>
      <c r="U783" t="s">
        <v>390</v>
      </c>
      <c r="V783">
        <v>1.2</v>
      </c>
      <c r="W783">
        <v>1.2</v>
      </c>
      <c r="X783" t="s">
        <v>390</v>
      </c>
      <c r="Y783" t="s">
        <v>1207</v>
      </c>
      <c r="Z783" t="s">
        <v>390</v>
      </c>
      <c r="AA783" t="s">
        <v>390</v>
      </c>
      <c r="AB783" t="s">
        <v>1411</v>
      </c>
      <c r="AC783" t="s">
        <v>1206</v>
      </c>
      <c r="AD783">
        <v>10</v>
      </c>
      <c r="AE783">
        <v>1985</v>
      </c>
      <c r="AF783">
        <v>7</v>
      </c>
      <c r="AG783">
        <v>2011</v>
      </c>
      <c r="AH783" t="s">
        <v>1207</v>
      </c>
      <c r="AI783" t="s">
        <v>353</v>
      </c>
      <c r="AJ783">
        <v>1</v>
      </c>
      <c r="AK783" t="s">
        <v>355</v>
      </c>
      <c r="AL783" t="s">
        <v>354</v>
      </c>
      <c r="AM783" t="s">
        <v>354</v>
      </c>
      <c r="AN783" t="s">
        <v>354</v>
      </c>
      <c r="AO783" t="s">
        <v>390</v>
      </c>
      <c r="AP783" t="s">
        <v>1218</v>
      </c>
      <c r="AQ783" t="s">
        <v>354</v>
      </c>
      <c r="AR783" t="s">
        <v>354</v>
      </c>
      <c r="AS783" t="s">
        <v>354</v>
      </c>
    </row>
    <row r="784" spans="1:48" hidden="1" x14ac:dyDescent="0.25">
      <c r="A784" t="s">
        <v>1118</v>
      </c>
      <c r="B784" t="s">
        <v>338</v>
      </c>
      <c r="C784" t="s">
        <v>596</v>
      </c>
      <c r="D784">
        <v>19454</v>
      </c>
      <c r="E784" t="s">
        <v>335</v>
      </c>
      <c r="F784">
        <v>7503</v>
      </c>
      <c r="I784">
        <v>106</v>
      </c>
      <c r="J784" t="s">
        <v>597</v>
      </c>
      <c r="K784" t="s">
        <v>598</v>
      </c>
      <c r="L784" t="str">
        <f>VLOOKUP(K784,'LOOKUP INTERTIES 2023-11-08'!$B$2:$G$206,6,FALSE)</f>
        <v>Aleutians</v>
      </c>
      <c r="N784" t="s">
        <v>1517</v>
      </c>
      <c r="O784" s="10" t="s">
        <v>1518</v>
      </c>
      <c r="Q784" s="10" t="s">
        <v>1519</v>
      </c>
      <c r="S784">
        <v>0.15</v>
      </c>
      <c r="AB784" t="s">
        <v>371</v>
      </c>
      <c r="AD784">
        <v>10</v>
      </c>
      <c r="AE784">
        <v>2014</v>
      </c>
      <c r="AK784" t="s">
        <v>1520</v>
      </c>
      <c r="AT784" t="s">
        <v>1517</v>
      </c>
    </row>
    <row r="785" spans="1:48" hidden="1" x14ac:dyDescent="0.25">
      <c r="A785" t="s">
        <v>1118</v>
      </c>
      <c r="B785" t="s">
        <v>338</v>
      </c>
      <c r="C785" t="s">
        <v>596</v>
      </c>
      <c r="D785">
        <v>19454</v>
      </c>
      <c r="E785" t="s">
        <v>335</v>
      </c>
      <c r="F785">
        <v>7503</v>
      </c>
      <c r="I785">
        <v>106</v>
      </c>
      <c r="J785" t="s">
        <v>597</v>
      </c>
      <c r="K785" t="s">
        <v>598</v>
      </c>
      <c r="L785" t="str">
        <f>VLOOKUP(K785,'LOOKUP INTERTIES 2023-11-08'!$B$2:$G$206,6,FALSE)</f>
        <v>Aleutians</v>
      </c>
      <c r="M785" t="s">
        <v>1225</v>
      </c>
      <c r="N785" t="s">
        <v>1203</v>
      </c>
      <c r="O785" s="10" t="s">
        <v>1204</v>
      </c>
      <c r="P785" s="10">
        <v>2021</v>
      </c>
      <c r="Q785" s="10" t="s">
        <v>1458</v>
      </c>
      <c r="R785" t="s">
        <v>1205</v>
      </c>
      <c r="S785">
        <v>1.1000000000000001</v>
      </c>
      <c r="U785">
        <v>0.8</v>
      </c>
      <c r="V785">
        <v>0.8</v>
      </c>
      <c r="W785">
        <v>0.8</v>
      </c>
      <c r="X785">
        <v>0.6</v>
      </c>
      <c r="Y785" t="s">
        <v>1207</v>
      </c>
      <c r="Z785" t="s">
        <v>390</v>
      </c>
      <c r="AA785" t="s">
        <v>390</v>
      </c>
      <c r="AB785" t="s">
        <v>371</v>
      </c>
      <c r="AC785" t="s">
        <v>1206</v>
      </c>
      <c r="AD785">
        <v>11</v>
      </c>
      <c r="AE785">
        <v>1993</v>
      </c>
      <c r="AF785" t="s">
        <v>390</v>
      </c>
      <c r="AG785" t="s">
        <v>390</v>
      </c>
      <c r="AH785" t="s">
        <v>1207</v>
      </c>
      <c r="AI785" t="s">
        <v>353</v>
      </c>
      <c r="AJ785">
        <v>1</v>
      </c>
      <c r="AK785" t="s">
        <v>355</v>
      </c>
      <c r="AL785" t="s">
        <v>354</v>
      </c>
      <c r="AM785" t="s">
        <v>354</v>
      </c>
      <c r="AN785" t="s">
        <v>354</v>
      </c>
      <c r="AO785" t="s">
        <v>390</v>
      </c>
      <c r="AP785" t="s">
        <v>1218</v>
      </c>
      <c r="AQ785" t="s">
        <v>1207</v>
      </c>
      <c r="AR785" t="s">
        <v>354</v>
      </c>
      <c r="AS785" t="s">
        <v>354</v>
      </c>
    </row>
    <row r="786" spans="1:48" hidden="1" x14ac:dyDescent="0.25">
      <c r="A786" t="s">
        <v>875</v>
      </c>
      <c r="B786" t="s">
        <v>876</v>
      </c>
      <c r="C786" t="s">
        <v>877</v>
      </c>
      <c r="E786" t="s">
        <v>878</v>
      </c>
      <c r="H786">
        <v>332870</v>
      </c>
      <c r="I786">
        <v>375</v>
      </c>
      <c r="J786" t="s">
        <v>879</v>
      </c>
      <c r="K786" t="s">
        <v>880</v>
      </c>
      <c r="L786" t="str">
        <f>VLOOKUP(K786,'LOOKUP INTERTIES 2023-11-08'!$B$2:$G$206,6,FALSE)</f>
        <v>Lower Yukon-Kuskokwim</v>
      </c>
      <c r="M786">
        <v>1</v>
      </c>
      <c r="N786" t="s">
        <v>352</v>
      </c>
      <c r="O786" s="10" t="s">
        <v>1204</v>
      </c>
      <c r="P786" s="10">
        <v>2021</v>
      </c>
      <c r="Q786" s="10" t="s">
        <v>1461</v>
      </c>
      <c r="S786">
        <v>0.15</v>
      </c>
      <c r="AB786" t="s">
        <v>364</v>
      </c>
      <c r="AI786" t="s">
        <v>353</v>
      </c>
      <c r="AK786" t="s">
        <v>355</v>
      </c>
      <c r="AU786" t="s">
        <v>1462</v>
      </c>
      <c r="AV786" t="s">
        <v>1594</v>
      </c>
    </row>
    <row r="787" spans="1:48" hidden="1" x14ac:dyDescent="0.25">
      <c r="A787" t="s">
        <v>875</v>
      </c>
      <c r="B787" t="s">
        <v>876</v>
      </c>
      <c r="C787" t="s">
        <v>877</v>
      </c>
      <c r="E787" t="s">
        <v>878</v>
      </c>
      <c r="H787">
        <v>332870</v>
      </c>
      <c r="I787">
        <v>375</v>
      </c>
      <c r="J787" t="s">
        <v>879</v>
      </c>
      <c r="K787" t="s">
        <v>880</v>
      </c>
      <c r="L787" t="str">
        <f>VLOOKUP(K787,'LOOKUP INTERTIES 2023-11-08'!$B$2:$G$206,6,FALSE)</f>
        <v>Lower Yukon-Kuskokwim</v>
      </c>
      <c r="M787">
        <v>2</v>
      </c>
      <c r="N787" t="s">
        <v>352</v>
      </c>
      <c r="O787" s="10" t="s">
        <v>1204</v>
      </c>
      <c r="P787" s="10">
        <v>2021</v>
      </c>
      <c r="Q787" s="10" t="s">
        <v>1461</v>
      </c>
      <c r="S787">
        <v>0.22900000000000001</v>
      </c>
      <c r="AB787" t="s">
        <v>371</v>
      </c>
      <c r="AI787" t="s">
        <v>353</v>
      </c>
      <c r="AK787" t="s">
        <v>355</v>
      </c>
      <c r="AU787" t="s">
        <v>1462</v>
      </c>
      <c r="AV787" t="s">
        <v>1628</v>
      </c>
    </row>
    <row r="788" spans="1:48" hidden="1" x14ac:dyDescent="0.25">
      <c r="A788" t="s">
        <v>1119</v>
      </c>
      <c r="B788" t="s">
        <v>1120</v>
      </c>
      <c r="C788" t="s">
        <v>1121</v>
      </c>
      <c r="D788">
        <v>19553</v>
      </c>
      <c r="E788" t="s">
        <v>1122</v>
      </c>
      <c r="F788">
        <v>54422</v>
      </c>
      <c r="J788" t="s">
        <v>597</v>
      </c>
      <c r="K788" t="s">
        <v>598</v>
      </c>
      <c r="L788" t="str">
        <f>VLOOKUP(K788,'LOOKUP INTERTIES 2023-11-08'!$B$2:$G$206,6,FALSE)</f>
        <v>Aleutians</v>
      </c>
      <c r="M788" t="s">
        <v>1361</v>
      </c>
      <c r="N788" t="s">
        <v>1203</v>
      </c>
      <c r="O788" s="10" t="s">
        <v>1204</v>
      </c>
      <c r="P788" s="10">
        <v>2021</v>
      </c>
      <c r="Q788" s="10" t="s">
        <v>1458</v>
      </c>
      <c r="R788" t="s">
        <v>1205</v>
      </c>
      <c r="S788">
        <v>1</v>
      </c>
      <c r="U788">
        <v>0.9</v>
      </c>
      <c r="V788">
        <v>1</v>
      </c>
      <c r="W788">
        <v>1</v>
      </c>
      <c r="X788">
        <v>0.3</v>
      </c>
      <c r="Y788" t="s">
        <v>1207</v>
      </c>
      <c r="Z788" t="s">
        <v>390</v>
      </c>
      <c r="AA788" t="s">
        <v>390</v>
      </c>
      <c r="AB788" t="s">
        <v>371</v>
      </c>
      <c r="AC788" t="s">
        <v>1206</v>
      </c>
      <c r="AD788">
        <v>5</v>
      </c>
      <c r="AE788">
        <v>2012</v>
      </c>
      <c r="AF788" t="s">
        <v>390</v>
      </c>
      <c r="AG788" t="s">
        <v>390</v>
      </c>
      <c r="AH788" t="s">
        <v>1207</v>
      </c>
      <c r="AI788" t="s">
        <v>1362</v>
      </c>
      <c r="AJ788">
        <v>6</v>
      </c>
      <c r="AK788" t="s">
        <v>355</v>
      </c>
      <c r="AL788" t="s">
        <v>354</v>
      </c>
      <c r="AM788" t="s">
        <v>354</v>
      </c>
      <c r="AN788" t="s">
        <v>354</v>
      </c>
      <c r="AO788" t="s">
        <v>390</v>
      </c>
      <c r="AP788" t="s">
        <v>1209</v>
      </c>
      <c r="AQ788" t="s">
        <v>1207</v>
      </c>
      <c r="AR788" t="s">
        <v>1207</v>
      </c>
      <c r="AS788" t="s">
        <v>1207</v>
      </c>
    </row>
    <row r="789" spans="1:48" hidden="1" x14ac:dyDescent="0.25">
      <c r="A789" t="s">
        <v>1119</v>
      </c>
      <c r="B789" t="s">
        <v>1120</v>
      </c>
      <c r="C789" t="s">
        <v>1121</v>
      </c>
      <c r="D789">
        <v>19553</v>
      </c>
      <c r="E789" t="s">
        <v>1122</v>
      </c>
      <c r="F789">
        <v>54422</v>
      </c>
      <c r="J789" t="s">
        <v>597</v>
      </c>
      <c r="K789" t="s">
        <v>598</v>
      </c>
      <c r="L789" t="str">
        <f>VLOOKUP(K789,'LOOKUP INTERTIES 2023-11-08'!$B$2:$G$206,6,FALSE)</f>
        <v>Aleutians</v>
      </c>
      <c r="M789" t="s">
        <v>1363</v>
      </c>
      <c r="N789" t="s">
        <v>1203</v>
      </c>
      <c r="O789" s="10" t="s">
        <v>1204</v>
      </c>
      <c r="P789" s="10">
        <v>2021</v>
      </c>
      <c r="Q789" s="10" t="s">
        <v>1458</v>
      </c>
      <c r="R789" t="s">
        <v>1205</v>
      </c>
      <c r="S789">
        <v>1</v>
      </c>
      <c r="U789">
        <v>0.9</v>
      </c>
      <c r="V789">
        <v>1</v>
      </c>
      <c r="W789">
        <v>1</v>
      </c>
      <c r="X789">
        <v>0.3</v>
      </c>
      <c r="Y789" t="s">
        <v>1207</v>
      </c>
      <c r="Z789" t="s">
        <v>390</v>
      </c>
      <c r="AA789" t="s">
        <v>390</v>
      </c>
      <c r="AB789" t="s">
        <v>371</v>
      </c>
      <c r="AC789" t="s">
        <v>1206</v>
      </c>
      <c r="AD789">
        <v>5</v>
      </c>
      <c r="AE789">
        <v>2012</v>
      </c>
      <c r="AF789" t="s">
        <v>390</v>
      </c>
      <c r="AG789" t="s">
        <v>390</v>
      </c>
      <c r="AH789" t="s">
        <v>1207</v>
      </c>
      <c r="AI789" t="s">
        <v>1362</v>
      </c>
      <c r="AJ789">
        <v>6</v>
      </c>
      <c r="AK789" t="s">
        <v>355</v>
      </c>
      <c r="AL789" t="s">
        <v>354</v>
      </c>
      <c r="AM789" t="s">
        <v>354</v>
      </c>
      <c r="AN789" t="s">
        <v>354</v>
      </c>
      <c r="AO789" t="s">
        <v>390</v>
      </c>
      <c r="AP789" t="s">
        <v>1209</v>
      </c>
      <c r="AQ789" t="s">
        <v>1207</v>
      </c>
      <c r="AR789" t="s">
        <v>1207</v>
      </c>
      <c r="AS789" t="s">
        <v>1207</v>
      </c>
    </row>
    <row r="790" spans="1:48" hidden="1" x14ac:dyDescent="0.25">
      <c r="A790" t="s">
        <v>1119</v>
      </c>
      <c r="B790" t="s">
        <v>1120</v>
      </c>
      <c r="C790" t="s">
        <v>1121</v>
      </c>
      <c r="D790">
        <v>19553</v>
      </c>
      <c r="E790" t="s">
        <v>1122</v>
      </c>
      <c r="F790">
        <v>54422</v>
      </c>
      <c r="J790" t="s">
        <v>597</v>
      </c>
      <c r="K790" t="s">
        <v>598</v>
      </c>
      <c r="L790" t="str">
        <f>VLOOKUP(K790,'LOOKUP INTERTIES 2023-11-08'!$B$2:$G$206,6,FALSE)</f>
        <v>Aleutians</v>
      </c>
      <c r="M790" t="s">
        <v>1345</v>
      </c>
      <c r="N790" t="s">
        <v>1203</v>
      </c>
      <c r="O790" s="10" t="s">
        <v>1204</v>
      </c>
      <c r="P790" s="10">
        <v>2021</v>
      </c>
      <c r="Q790" s="10" t="s">
        <v>1458</v>
      </c>
      <c r="R790" t="s">
        <v>1205</v>
      </c>
      <c r="S790">
        <v>2.5</v>
      </c>
      <c r="U790">
        <v>0.8</v>
      </c>
      <c r="V790">
        <v>2.2000000000000002</v>
      </c>
      <c r="W790">
        <v>2.2000000000000002</v>
      </c>
      <c r="X790">
        <v>1.5</v>
      </c>
      <c r="Y790" t="s">
        <v>1207</v>
      </c>
      <c r="Z790" t="s">
        <v>390</v>
      </c>
      <c r="AA790" t="s">
        <v>390</v>
      </c>
      <c r="AB790" t="s">
        <v>371</v>
      </c>
      <c r="AC790" t="s">
        <v>1206</v>
      </c>
      <c r="AD790">
        <v>8</v>
      </c>
      <c r="AE790">
        <v>1990</v>
      </c>
      <c r="AF790" t="s">
        <v>390</v>
      </c>
      <c r="AG790" t="s">
        <v>390</v>
      </c>
      <c r="AH790" t="s">
        <v>1207</v>
      </c>
      <c r="AI790" t="s">
        <v>1362</v>
      </c>
      <c r="AJ790">
        <v>6</v>
      </c>
      <c r="AK790" t="s">
        <v>355</v>
      </c>
      <c r="AL790" t="s">
        <v>1123</v>
      </c>
      <c r="AM790" t="s">
        <v>354</v>
      </c>
      <c r="AN790" t="s">
        <v>354</v>
      </c>
      <c r="AO790" t="s">
        <v>390</v>
      </c>
      <c r="AP790" t="s">
        <v>1209</v>
      </c>
      <c r="AQ790" t="s">
        <v>1208</v>
      </c>
      <c r="AR790" t="s">
        <v>1208</v>
      </c>
      <c r="AS790" t="s">
        <v>1207</v>
      </c>
    </row>
    <row r="791" spans="1:48" hidden="1" x14ac:dyDescent="0.25">
      <c r="A791" t="s">
        <v>1119</v>
      </c>
      <c r="B791" t="s">
        <v>1120</v>
      </c>
      <c r="C791" t="s">
        <v>1121</v>
      </c>
      <c r="D791">
        <v>19553</v>
      </c>
      <c r="E791" t="s">
        <v>1122</v>
      </c>
      <c r="F791">
        <v>54422</v>
      </c>
      <c r="J791" t="s">
        <v>597</v>
      </c>
      <c r="K791" t="s">
        <v>598</v>
      </c>
      <c r="L791" t="str">
        <f>VLOOKUP(K791,'LOOKUP INTERTIES 2023-11-08'!$B$2:$G$206,6,FALSE)</f>
        <v>Aleutians</v>
      </c>
      <c r="M791" t="s">
        <v>1359</v>
      </c>
      <c r="N791" t="s">
        <v>1203</v>
      </c>
      <c r="O791" s="10" t="s">
        <v>1204</v>
      </c>
      <c r="P791" s="10">
        <v>2021</v>
      </c>
      <c r="Q791" s="10" t="s">
        <v>1458</v>
      </c>
      <c r="R791" t="s">
        <v>1205</v>
      </c>
      <c r="S791">
        <v>2.6</v>
      </c>
      <c r="U791">
        <v>0.8</v>
      </c>
      <c r="V791">
        <v>2.2999999999999998</v>
      </c>
      <c r="W791">
        <v>2.2999999999999998</v>
      </c>
      <c r="X791">
        <v>1.5</v>
      </c>
      <c r="Y791" t="s">
        <v>1207</v>
      </c>
      <c r="Z791" t="s">
        <v>390</v>
      </c>
      <c r="AA791" t="s">
        <v>390</v>
      </c>
      <c r="AB791" t="s">
        <v>371</v>
      </c>
      <c r="AC791" t="s">
        <v>1206</v>
      </c>
      <c r="AD791">
        <v>8</v>
      </c>
      <c r="AE791">
        <v>1990</v>
      </c>
      <c r="AF791" t="s">
        <v>390</v>
      </c>
      <c r="AG791" t="s">
        <v>390</v>
      </c>
      <c r="AH791" t="s">
        <v>1207</v>
      </c>
      <c r="AI791" t="s">
        <v>1362</v>
      </c>
      <c r="AJ791">
        <v>6</v>
      </c>
      <c r="AK791" t="s">
        <v>355</v>
      </c>
      <c r="AL791" t="s">
        <v>1123</v>
      </c>
      <c r="AM791" t="s">
        <v>354</v>
      </c>
      <c r="AN791" t="s">
        <v>354</v>
      </c>
      <c r="AO791" t="s">
        <v>390</v>
      </c>
      <c r="AP791" t="s">
        <v>1209</v>
      </c>
      <c r="AQ791" t="s">
        <v>1208</v>
      </c>
      <c r="AR791" t="s">
        <v>1208</v>
      </c>
      <c r="AS791" t="s">
        <v>1207</v>
      </c>
    </row>
    <row r="792" spans="1:48" hidden="1" x14ac:dyDescent="0.25">
      <c r="A792" t="s">
        <v>1119</v>
      </c>
      <c r="B792" t="s">
        <v>1120</v>
      </c>
      <c r="C792" t="s">
        <v>1121</v>
      </c>
      <c r="D792">
        <v>19553</v>
      </c>
      <c r="E792" t="s">
        <v>1122</v>
      </c>
      <c r="F792">
        <v>54422</v>
      </c>
      <c r="J792" t="s">
        <v>597</v>
      </c>
      <c r="K792" t="s">
        <v>598</v>
      </c>
      <c r="L792" t="str">
        <f>VLOOKUP(K792,'LOOKUP INTERTIES 2023-11-08'!$B$2:$G$206,6,FALSE)</f>
        <v>Aleutians</v>
      </c>
      <c r="M792" t="s">
        <v>1346</v>
      </c>
      <c r="N792" t="s">
        <v>1203</v>
      </c>
      <c r="O792" s="10" t="s">
        <v>1204</v>
      </c>
      <c r="P792" s="10">
        <v>2021</v>
      </c>
      <c r="Q792" s="10" t="s">
        <v>1458</v>
      </c>
      <c r="R792" t="s">
        <v>1205</v>
      </c>
      <c r="S792">
        <v>2.7</v>
      </c>
      <c r="U792">
        <v>0.8</v>
      </c>
      <c r="V792">
        <v>2.2999999999999998</v>
      </c>
      <c r="W792">
        <v>2.2999999999999998</v>
      </c>
      <c r="X792">
        <v>1.5</v>
      </c>
      <c r="Y792" t="s">
        <v>1207</v>
      </c>
      <c r="Z792" t="s">
        <v>390</v>
      </c>
      <c r="AA792" t="s">
        <v>390</v>
      </c>
      <c r="AB792" t="s">
        <v>371</v>
      </c>
      <c r="AC792" t="s">
        <v>1206</v>
      </c>
      <c r="AD792">
        <v>8</v>
      </c>
      <c r="AE792">
        <v>1990</v>
      </c>
      <c r="AF792" t="s">
        <v>390</v>
      </c>
      <c r="AG792" t="s">
        <v>390</v>
      </c>
      <c r="AH792" t="s">
        <v>1207</v>
      </c>
      <c r="AI792" t="s">
        <v>1362</v>
      </c>
      <c r="AJ792">
        <v>6</v>
      </c>
      <c r="AK792" t="s">
        <v>355</v>
      </c>
      <c r="AL792" t="s">
        <v>1123</v>
      </c>
      <c r="AM792" t="s">
        <v>354</v>
      </c>
      <c r="AN792" t="s">
        <v>354</v>
      </c>
      <c r="AO792" t="s">
        <v>390</v>
      </c>
      <c r="AP792" t="s">
        <v>1209</v>
      </c>
      <c r="AQ792" t="s">
        <v>1208</v>
      </c>
      <c r="AR792" t="s">
        <v>1208</v>
      </c>
      <c r="AS792" t="s">
        <v>1207</v>
      </c>
    </row>
    <row r="793" spans="1:48" hidden="1" x14ac:dyDescent="0.25">
      <c r="A793" t="s">
        <v>1119</v>
      </c>
      <c r="B793" t="s">
        <v>1120</v>
      </c>
      <c r="C793" t="s">
        <v>1121</v>
      </c>
      <c r="D793">
        <v>19553</v>
      </c>
      <c r="E793" t="s">
        <v>1122</v>
      </c>
      <c r="F793">
        <v>54422</v>
      </c>
      <c r="J793" t="s">
        <v>597</v>
      </c>
      <c r="K793" t="s">
        <v>598</v>
      </c>
      <c r="L793" t="str">
        <f>VLOOKUP(K793,'LOOKUP INTERTIES 2023-11-08'!$B$2:$G$206,6,FALSE)</f>
        <v>Aleutians</v>
      </c>
      <c r="M793" t="s">
        <v>1347</v>
      </c>
      <c r="N793" t="s">
        <v>1203</v>
      </c>
      <c r="O793" s="10" t="s">
        <v>1204</v>
      </c>
      <c r="P793" s="10">
        <v>2021</v>
      </c>
      <c r="Q793" s="10" t="s">
        <v>1458</v>
      </c>
      <c r="R793" t="s">
        <v>1205</v>
      </c>
      <c r="S793">
        <v>2.5</v>
      </c>
      <c r="U793">
        <v>0.8</v>
      </c>
      <c r="V793">
        <v>2.2000000000000002</v>
      </c>
      <c r="W793">
        <v>2.2000000000000002</v>
      </c>
      <c r="X793">
        <v>1.5</v>
      </c>
      <c r="Y793" t="s">
        <v>1207</v>
      </c>
      <c r="Z793" t="s">
        <v>390</v>
      </c>
      <c r="AA793" t="s">
        <v>390</v>
      </c>
      <c r="AB793" t="s">
        <v>371</v>
      </c>
      <c r="AC793" t="s">
        <v>1206</v>
      </c>
      <c r="AD793">
        <v>8</v>
      </c>
      <c r="AE793">
        <v>1990</v>
      </c>
      <c r="AF793" t="s">
        <v>390</v>
      </c>
      <c r="AG793" t="s">
        <v>390</v>
      </c>
      <c r="AH793" t="s">
        <v>1207</v>
      </c>
      <c r="AI793" t="s">
        <v>1362</v>
      </c>
      <c r="AJ793">
        <v>6</v>
      </c>
      <c r="AK793" t="s">
        <v>355</v>
      </c>
      <c r="AL793" t="s">
        <v>1123</v>
      </c>
      <c r="AM793" t="s">
        <v>354</v>
      </c>
      <c r="AN793" t="s">
        <v>354</v>
      </c>
      <c r="AO793" t="s">
        <v>390</v>
      </c>
      <c r="AP793" t="s">
        <v>1209</v>
      </c>
      <c r="AQ793" t="s">
        <v>1208</v>
      </c>
      <c r="AR793" t="s">
        <v>1208</v>
      </c>
      <c r="AS793" t="s">
        <v>1207</v>
      </c>
    </row>
    <row r="794" spans="1:48" hidden="1" x14ac:dyDescent="0.25">
      <c r="A794" t="s">
        <v>1119</v>
      </c>
      <c r="B794" t="s">
        <v>1120</v>
      </c>
      <c r="C794" t="s">
        <v>1121</v>
      </c>
      <c r="D794">
        <v>19553</v>
      </c>
      <c r="E794" t="s">
        <v>1122</v>
      </c>
      <c r="F794">
        <v>54422</v>
      </c>
      <c r="J794" t="s">
        <v>597</v>
      </c>
      <c r="K794" t="s">
        <v>598</v>
      </c>
      <c r="L794" t="str">
        <f>VLOOKUP(K794,'LOOKUP INTERTIES 2023-11-08'!$B$2:$G$206,6,FALSE)</f>
        <v>Aleutians</v>
      </c>
      <c r="M794" t="s">
        <v>1348</v>
      </c>
      <c r="N794" t="s">
        <v>1203</v>
      </c>
      <c r="O794" s="10" t="s">
        <v>1204</v>
      </c>
      <c r="P794" s="10">
        <v>2021</v>
      </c>
      <c r="Q794" s="10" t="s">
        <v>1458</v>
      </c>
      <c r="R794" t="s">
        <v>1205</v>
      </c>
      <c r="S794">
        <v>2.7</v>
      </c>
      <c r="U794">
        <v>0.8</v>
      </c>
      <c r="V794">
        <v>2.2999999999999998</v>
      </c>
      <c r="W794">
        <v>2.2999999999999998</v>
      </c>
      <c r="X794">
        <v>1.5</v>
      </c>
      <c r="Y794" t="s">
        <v>1207</v>
      </c>
      <c r="Z794" t="s">
        <v>390</v>
      </c>
      <c r="AA794" t="s">
        <v>390</v>
      </c>
      <c r="AB794" t="s">
        <v>371</v>
      </c>
      <c r="AC794" t="s">
        <v>1206</v>
      </c>
      <c r="AD794">
        <v>8</v>
      </c>
      <c r="AE794">
        <v>1990</v>
      </c>
      <c r="AF794" t="s">
        <v>390</v>
      </c>
      <c r="AG794" t="s">
        <v>390</v>
      </c>
      <c r="AH794" t="s">
        <v>1207</v>
      </c>
      <c r="AI794" t="s">
        <v>1362</v>
      </c>
      <c r="AJ794">
        <v>6</v>
      </c>
      <c r="AK794" t="s">
        <v>355</v>
      </c>
      <c r="AL794" t="s">
        <v>1123</v>
      </c>
      <c r="AM794" t="s">
        <v>354</v>
      </c>
      <c r="AN794" t="s">
        <v>354</v>
      </c>
      <c r="AO794" t="s">
        <v>390</v>
      </c>
      <c r="AP794" t="s">
        <v>1209</v>
      </c>
      <c r="AQ794" t="s">
        <v>1208</v>
      </c>
      <c r="AR794" t="s">
        <v>1208</v>
      </c>
      <c r="AS794" t="s">
        <v>1207</v>
      </c>
    </row>
    <row r="795" spans="1:48" hidden="1" x14ac:dyDescent="0.25">
      <c r="A795" t="s">
        <v>1119</v>
      </c>
      <c r="B795" t="s">
        <v>1120</v>
      </c>
      <c r="C795" t="s">
        <v>1121</v>
      </c>
      <c r="D795">
        <v>19553</v>
      </c>
      <c r="E795" t="s">
        <v>1122</v>
      </c>
      <c r="F795">
        <v>54422</v>
      </c>
      <c r="J795" t="s">
        <v>597</v>
      </c>
      <c r="K795" t="s">
        <v>598</v>
      </c>
      <c r="L795" t="str">
        <f>VLOOKUP(K795,'LOOKUP INTERTIES 2023-11-08'!$B$2:$G$206,6,FALSE)</f>
        <v>Aleutians</v>
      </c>
      <c r="M795" t="s">
        <v>1364</v>
      </c>
      <c r="N795" t="s">
        <v>1203</v>
      </c>
      <c r="O795" s="10" t="s">
        <v>1204</v>
      </c>
      <c r="P795" s="10">
        <v>2021</v>
      </c>
      <c r="Q795" s="10" t="s">
        <v>1458</v>
      </c>
      <c r="R795" t="s">
        <v>1205</v>
      </c>
      <c r="S795">
        <v>2.5</v>
      </c>
      <c r="U795">
        <v>0.8</v>
      </c>
      <c r="V795">
        <v>2.2000000000000002</v>
      </c>
      <c r="W795">
        <v>2.2000000000000002</v>
      </c>
      <c r="X795">
        <v>1.5</v>
      </c>
      <c r="Y795" t="s">
        <v>1207</v>
      </c>
      <c r="Z795" t="s">
        <v>390</v>
      </c>
      <c r="AA795" t="s">
        <v>390</v>
      </c>
      <c r="AB795" t="s">
        <v>371</v>
      </c>
      <c r="AC795" t="s">
        <v>1206</v>
      </c>
      <c r="AD795">
        <v>8</v>
      </c>
      <c r="AE795">
        <v>1990</v>
      </c>
      <c r="AF795" t="s">
        <v>390</v>
      </c>
      <c r="AG795" t="s">
        <v>390</v>
      </c>
      <c r="AH795" t="s">
        <v>1207</v>
      </c>
      <c r="AI795" t="s">
        <v>1362</v>
      </c>
      <c r="AJ795">
        <v>6</v>
      </c>
      <c r="AK795" t="s">
        <v>355</v>
      </c>
      <c r="AL795" t="s">
        <v>1123</v>
      </c>
      <c r="AM795" t="s">
        <v>354</v>
      </c>
      <c r="AN795" t="s">
        <v>354</v>
      </c>
      <c r="AO795" t="s">
        <v>390</v>
      </c>
      <c r="AP795" t="s">
        <v>1209</v>
      </c>
      <c r="AQ795" t="s">
        <v>1208</v>
      </c>
      <c r="AR795" t="s">
        <v>1208</v>
      </c>
      <c r="AS795" t="s">
        <v>1207</v>
      </c>
    </row>
    <row r="796" spans="1:48" hidden="1" x14ac:dyDescent="0.25">
      <c r="A796" t="s">
        <v>1119</v>
      </c>
      <c r="B796" t="s">
        <v>1120</v>
      </c>
      <c r="C796" t="s">
        <v>1121</v>
      </c>
      <c r="D796">
        <v>19553</v>
      </c>
      <c r="E796" t="s">
        <v>1122</v>
      </c>
      <c r="F796">
        <v>54422</v>
      </c>
      <c r="J796" t="s">
        <v>597</v>
      </c>
      <c r="K796" t="s">
        <v>598</v>
      </c>
      <c r="L796" t="str">
        <f>VLOOKUP(K796,'LOOKUP INTERTIES 2023-11-08'!$B$2:$G$206,6,FALSE)</f>
        <v>Aleutians</v>
      </c>
      <c r="M796" t="s">
        <v>1428</v>
      </c>
      <c r="N796" t="s">
        <v>1203</v>
      </c>
      <c r="O796" s="10" t="s">
        <v>1204</v>
      </c>
      <c r="P796" s="10">
        <v>2021</v>
      </c>
      <c r="Q796" s="10" t="s">
        <v>1458</v>
      </c>
      <c r="R796" t="s">
        <v>1205</v>
      </c>
      <c r="S796">
        <v>0.8</v>
      </c>
      <c r="U796" t="s">
        <v>390</v>
      </c>
      <c r="V796">
        <v>0.8</v>
      </c>
      <c r="W796">
        <v>0.8</v>
      </c>
      <c r="X796">
        <v>0.3</v>
      </c>
      <c r="Y796" t="s">
        <v>1207</v>
      </c>
      <c r="Z796" t="s">
        <v>390</v>
      </c>
      <c r="AA796" t="s">
        <v>390</v>
      </c>
      <c r="AB796" t="s">
        <v>1411</v>
      </c>
      <c r="AC796" t="s">
        <v>1206</v>
      </c>
      <c r="AD796">
        <v>2</v>
      </c>
      <c r="AE796">
        <v>1979</v>
      </c>
      <c r="AF796">
        <v>7</v>
      </c>
      <c r="AG796">
        <v>2011</v>
      </c>
      <c r="AH796" t="s">
        <v>1207</v>
      </c>
      <c r="AI796" t="s">
        <v>1362</v>
      </c>
      <c r="AJ796">
        <v>6</v>
      </c>
      <c r="AK796" t="s">
        <v>355</v>
      </c>
      <c r="AL796" t="s">
        <v>354</v>
      </c>
      <c r="AM796" t="s">
        <v>354</v>
      </c>
      <c r="AN796" t="s">
        <v>354</v>
      </c>
      <c r="AO796" t="s">
        <v>390</v>
      </c>
      <c r="AP796" t="s">
        <v>1218</v>
      </c>
      <c r="AQ796" t="s">
        <v>354</v>
      </c>
      <c r="AR796" t="s">
        <v>354</v>
      </c>
      <c r="AS796" t="s">
        <v>354</v>
      </c>
    </row>
    <row r="797" spans="1:48" hidden="1" x14ac:dyDescent="0.25">
      <c r="A797" t="s">
        <v>1119</v>
      </c>
      <c r="B797" t="s">
        <v>1120</v>
      </c>
      <c r="C797" t="s">
        <v>1121</v>
      </c>
      <c r="D797">
        <v>19553</v>
      </c>
      <c r="E797" t="s">
        <v>1122</v>
      </c>
      <c r="F797">
        <v>54422</v>
      </c>
      <c r="J797" t="s">
        <v>597</v>
      </c>
      <c r="K797" t="s">
        <v>598</v>
      </c>
      <c r="L797" t="str">
        <f>VLOOKUP(K797,'LOOKUP INTERTIES 2023-11-08'!$B$2:$G$206,6,FALSE)</f>
        <v>Aleutians</v>
      </c>
      <c r="M797" t="s">
        <v>1429</v>
      </c>
      <c r="N797" t="s">
        <v>1203</v>
      </c>
      <c r="O797" s="10" t="s">
        <v>1204</v>
      </c>
      <c r="P797" s="10">
        <v>2021</v>
      </c>
      <c r="Q797" s="10" t="s">
        <v>1458</v>
      </c>
      <c r="R797" t="s">
        <v>1205</v>
      </c>
      <c r="S797">
        <v>0.9</v>
      </c>
      <c r="U797" t="s">
        <v>390</v>
      </c>
      <c r="V797">
        <v>0.9</v>
      </c>
      <c r="W797">
        <v>0.9</v>
      </c>
      <c r="X797">
        <v>0.3</v>
      </c>
      <c r="Y797" t="s">
        <v>1207</v>
      </c>
      <c r="Z797" t="s">
        <v>390</v>
      </c>
      <c r="AA797" t="s">
        <v>390</v>
      </c>
      <c r="AB797" t="s">
        <v>1411</v>
      </c>
      <c r="AC797" t="s">
        <v>1206</v>
      </c>
      <c r="AD797">
        <v>5</v>
      </c>
      <c r="AE797">
        <v>1973</v>
      </c>
      <c r="AF797">
        <v>7</v>
      </c>
      <c r="AG797">
        <v>2011</v>
      </c>
      <c r="AH797" t="s">
        <v>1207</v>
      </c>
      <c r="AI797" t="s">
        <v>1362</v>
      </c>
      <c r="AJ797">
        <v>6</v>
      </c>
      <c r="AK797" t="s">
        <v>355</v>
      </c>
      <c r="AL797" t="s">
        <v>354</v>
      </c>
      <c r="AM797" t="s">
        <v>354</v>
      </c>
      <c r="AN797" t="s">
        <v>354</v>
      </c>
      <c r="AO797" t="s">
        <v>390</v>
      </c>
      <c r="AP797" t="s">
        <v>1218</v>
      </c>
      <c r="AQ797" t="s">
        <v>354</v>
      </c>
      <c r="AR797" t="s">
        <v>354</v>
      </c>
      <c r="AS797" t="s">
        <v>354</v>
      </c>
    </row>
    <row r="798" spans="1:48" hidden="1" x14ac:dyDescent="0.25">
      <c r="A798" t="s">
        <v>1124</v>
      </c>
      <c r="B798" t="s">
        <v>1125</v>
      </c>
      <c r="C798" t="s">
        <v>1126</v>
      </c>
      <c r="D798">
        <v>19511</v>
      </c>
      <c r="E798" t="s">
        <v>1127</v>
      </c>
      <c r="F798">
        <v>50711</v>
      </c>
      <c r="I798">
        <v>452</v>
      </c>
      <c r="J798" t="s">
        <v>361</v>
      </c>
      <c r="K798" t="s">
        <v>362</v>
      </c>
      <c r="L798" t="str">
        <f>VLOOKUP(K798,'LOOKUP INTERTIES 2023-11-08'!$B$2:$G$206,6,FALSE)</f>
        <v>Railbelt</v>
      </c>
      <c r="M798" t="s">
        <v>1347</v>
      </c>
      <c r="N798" t="s">
        <v>1203</v>
      </c>
      <c r="O798" s="10" t="s">
        <v>1204</v>
      </c>
      <c r="P798" s="10">
        <v>2021</v>
      </c>
      <c r="Q798" s="10" t="s">
        <v>1458</v>
      </c>
      <c r="R798" t="s">
        <v>1205</v>
      </c>
      <c r="S798">
        <v>9.6</v>
      </c>
      <c r="U798">
        <v>0.8</v>
      </c>
      <c r="V798">
        <v>9.6</v>
      </c>
      <c r="W798">
        <v>9.6</v>
      </c>
      <c r="X798">
        <v>2</v>
      </c>
      <c r="Y798" t="s">
        <v>1207</v>
      </c>
      <c r="Z798" t="s">
        <v>390</v>
      </c>
      <c r="AA798" t="s">
        <v>390</v>
      </c>
      <c r="AB798" t="s">
        <v>391</v>
      </c>
      <c r="AC798" t="s">
        <v>1208</v>
      </c>
      <c r="AD798">
        <v>8</v>
      </c>
      <c r="AE798">
        <v>2000</v>
      </c>
      <c r="AF798" t="s">
        <v>390</v>
      </c>
      <c r="AG798" t="s">
        <v>390</v>
      </c>
      <c r="AH798" t="s">
        <v>1208</v>
      </c>
      <c r="AI798" t="s">
        <v>1350</v>
      </c>
      <c r="AJ798">
        <v>5</v>
      </c>
      <c r="AK798" t="s">
        <v>355</v>
      </c>
      <c r="AL798" t="s">
        <v>354</v>
      </c>
      <c r="AM798" t="s">
        <v>354</v>
      </c>
      <c r="AN798" t="s">
        <v>354</v>
      </c>
      <c r="AO798" t="s">
        <v>390</v>
      </c>
      <c r="AP798" t="s">
        <v>1241</v>
      </c>
      <c r="AQ798" t="s">
        <v>1207</v>
      </c>
      <c r="AR798" t="s">
        <v>1207</v>
      </c>
      <c r="AS798" t="s">
        <v>1207</v>
      </c>
    </row>
    <row r="799" spans="1:48" hidden="1" x14ac:dyDescent="0.25">
      <c r="A799" t="s">
        <v>1124</v>
      </c>
      <c r="B799" t="s">
        <v>1125</v>
      </c>
      <c r="C799" t="s">
        <v>1126</v>
      </c>
      <c r="D799">
        <v>19511</v>
      </c>
      <c r="E799" t="s">
        <v>1127</v>
      </c>
      <c r="F799">
        <v>50711</v>
      </c>
      <c r="I799">
        <v>452</v>
      </c>
      <c r="J799" t="s">
        <v>361</v>
      </c>
      <c r="K799" t="s">
        <v>362</v>
      </c>
      <c r="L799" t="str">
        <f>VLOOKUP(K799,'LOOKUP INTERTIES 2023-11-08'!$B$2:$G$206,6,FALSE)</f>
        <v>Railbelt</v>
      </c>
      <c r="M799" t="s">
        <v>1345</v>
      </c>
      <c r="N799" t="s">
        <v>1247</v>
      </c>
      <c r="O799" s="10" t="s">
        <v>1248</v>
      </c>
      <c r="P799" s="10">
        <v>2021</v>
      </c>
      <c r="Q799" s="10" t="s">
        <v>1458</v>
      </c>
      <c r="R799" t="s">
        <v>1205</v>
      </c>
      <c r="S799">
        <v>1.5</v>
      </c>
      <c r="U799">
        <v>0.8</v>
      </c>
      <c r="V799">
        <v>0.5</v>
      </c>
      <c r="W799">
        <v>1.4</v>
      </c>
      <c r="X799">
        <v>0.2</v>
      </c>
      <c r="Y799" t="s">
        <v>1207</v>
      </c>
      <c r="Z799" t="s">
        <v>390</v>
      </c>
      <c r="AA799" t="s">
        <v>390</v>
      </c>
      <c r="AB799" t="s">
        <v>364</v>
      </c>
      <c r="AC799" t="s">
        <v>1206</v>
      </c>
      <c r="AD799">
        <v>1</v>
      </c>
      <c r="AE799">
        <v>1964</v>
      </c>
      <c r="AF799" t="s">
        <v>390</v>
      </c>
      <c r="AG799" t="s">
        <v>390</v>
      </c>
      <c r="AH799" t="s">
        <v>1208</v>
      </c>
      <c r="AI799" t="s">
        <v>1350</v>
      </c>
      <c r="AJ799">
        <v>5</v>
      </c>
      <c r="AK799" t="s">
        <v>449</v>
      </c>
      <c r="AL799" t="s">
        <v>355</v>
      </c>
      <c r="AM799" t="s">
        <v>365</v>
      </c>
      <c r="AN799" t="s">
        <v>355</v>
      </c>
      <c r="AO799" t="s">
        <v>390</v>
      </c>
      <c r="AP799" t="s">
        <v>1241</v>
      </c>
      <c r="AQ799" t="s">
        <v>1208</v>
      </c>
      <c r="AR799" t="s">
        <v>1207</v>
      </c>
      <c r="AS799" t="s">
        <v>1207</v>
      </c>
    </row>
    <row r="800" spans="1:48" hidden="1" x14ac:dyDescent="0.25">
      <c r="A800" t="s">
        <v>1124</v>
      </c>
      <c r="B800" t="s">
        <v>1125</v>
      </c>
      <c r="C800" t="s">
        <v>1126</v>
      </c>
      <c r="D800">
        <v>19511</v>
      </c>
      <c r="E800" t="s">
        <v>1127</v>
      </c>
      <c r="F800">
        <v>50711</v>
      </c>
      <c r="I800">
        <v>452</v>
      </c>
      <c r="J800" t="s">
        <v>361</v>
      </c>
      <c r="K800" t="s">
        <v>362</v>
      </c>
      <c r="L800" t="str">
        <f>VLOOKUP(K800,'LOOKUP INTERTIES 2023-11-08'!$B$2:$G$206,6,FALSE)</f>
        <v>Railbelt</v>
      </c>
      <c r="M800" t="s">
        <v>1359</v>
      </c>
      <c r="N800" t="s">
        <v>1247</v>
      </c>
      <c r="O800" s="10" t="s">
        <v>1248</v>
      </c>
      <c r="P800" s="10">
        <v>2021</v>
      </c>
      <c r="Q800" s="10" t="s">
        <v>1458</v>
      </c>
      <c r="R800" t="s">
        <v>1205</v>
      </c>
      <c r="S800">
        <v>1.5</v>
      </c>
      <c r="U800">
        <v>0.8</v>
      </c>
      <c r="V800">
        <v>0.5</v>
      </c>
      <c r="W800">
        <v>1.4</v>
      </c>
      <c r="X800">
        <v>0.2</v>
      </c>
      <c r="Y800" t="s">
        <v>1207</v>
      </c>
      <c r="Z800" t="s">
        <v>390</v>
      </c>
      <c r="AA800" t="s">
        <v>390</v>
      </c>
      <c r="AB800" t="s">
        <v>364</v>
      </c>
      <c r="AC800" t="s">
        <v>1206</v>
      </c>
      <c r="AD800">
        <v>1</v>
      </c>
      <c r="AE800">
        <v>1964</v>
      </c>
      <c r="AF800" t="s">
        <v>390</v>
      </c>
      <c r="AG800" t="s">
        <v>390</v>
      </c>
      <c r="AH800" t="s">
        <v>1208</v>
      </c>
      <c r="AI800" t="s">
        <v>1350</v>
      </c>
      <c r="AJ800">
        <v>5</v>
      </c>
      <c r="AK800" t="s">
        <v>449</v>
      </c>
      <c r="AL800" t="s">
        <v>355</v>
      </c>
      <c r="AM800" t="s">
        <v>365</v>
      </c>
      <c r="AN800" t="s">
        <v>355</v>
      </c>
      <c r="AO800" t="s">
        <v>390</v>
      </c>
      <c r="AP800" t="s">
        <v>1241</v>
      </c>
      <c r="AQ800" t="s">
        <v>1208</v>
      </c>
      <c r="AR800" t="s">
        <v>1207</v>
      </c>
      <c r="AS800" t="s">
        <v>1207</v>
      </c>
    </row>
    <row r="801" spans="1:48" hidden="1" x14ac:dyDescent="0.25">
      <c r="A801" t="s">
        <v>1124</v>
      </c>
      <c r="B801" t="s">
        <v>1125</v>
      </c>
      <c r="C801" t="s">
        <v>1126</v>
      </c>
      <c r="D801">
        <v>19511</v>
      </c>
      <c r="E801" t="s">
        <v>1127</v>
      </c>
      <c r="F801">
        <v>50711</v>
      </c>
      <c r="I801">
        <v>452</v>
      </c>
      <c r="J801" t="s">
        <v>361</v>
      </c>
      <c r="K801" t="s">
        <v>362</v>
      </c>
      <c r="L801" t="str">
        <f>VLOOKUP(K801,'LOOKUP INTERTIES 2023-11-08'!$B$2:$G$206,6,FALSE)</f>
        <v>Railbelt</v>
      </c>
      <c r="M801" t="s">
        <v>1346</v>
      </c>
      <c r="N801" t="s">
        <v>1247</v>
      </c>
      <c r="O801" s="10" t="s">
        <v>1248</v>
      </c>
      <c r="P801" s="10">
        <v>2021</v>
      </c>
      <c r="Q801" s="10" t="s">
        <v>1458</v>
      </c>
      <c r="R801" t="s">
        <v>1205</v>
      </c>
      <c r="S801">
        <v>10</v>
      </c>
      <c r="U801">
        <v>0.85</v>
      </c>
      <c r="V801">
        <v>8.1</v>
      </c>
      <c r="W801">
        <v>10</v>
      </c>
      <c r="X801">
        <v>2.5</v>
      </c>
      <c r="Y801" t="s">
        <v>1207</v>
      </c>
      <c r="Z801" t="s">
        <v>390</v>
      </c>
      <c r="AA801" t="s">
        <v>390</v>
      </c>
      <c r="AB801" t="s">
        <v>991</v>
      </c>
      <c r="AC801" t="s">
        <v>1206</v>
      </c>
      <c r="AD801">
        <v>4</v>
      </c>
      <c r="AE801">
        <v>1981</v>
      </c>
      <c r="AF801" t="s">
        <v>390</v>
      </c>
      <c r="AG801" t="s">
        <v>390</v>
      </c>
      <c r="AH801" t="s">
        <v>1208</v>
      </c>
      <c r="AI801" t="s">
        <v>1350</v>
      </c>
      <c r="AJ801">
        <v>5</v>
      </c>
      <c r="AK801" t="s">
        <v>449</v>
      </c>
      <c r="AL801" t="s">
        <v>355</v>
      </c>
      <c r="AM801" t="s">
        <v>365</v>
      </c>
      <c r="AN801" t="s">
        <v>355</v>
      </c>
      <c r="AO801" t="s">
        <v>390</v>
      </c>
      <c r="AP801" t="s">
        <v>1241</v>
      </c>
      <c r="AQ801" t="s">
        <v>1208</v>
      </c>
      <c r="AR801" t="s">
        <v>1207</v>
      </c>
      <c r="AS801" t="s">
        <v>1207</v>
      </c>
    </row>
    <row r="802" spans="1:48" hidden="1" x14ac:dyDescent="0.25">
      <c r="A802" t="s">
        <v>1124</v>
      </c>
      <c r="B802" t="s">
        <v>1125</v>
      </c>
      <c r="C802" t="s">
        <v>1126</v>
      </c>
      <c r="D802">
        <v>19511</v>
      </c>
      <c r="E802" t="s">
        <v>1127</v>
      </c>
      <c r="F802">
        <v>50711</v>
      </c>
      <c r="I802">
        <v>452</v>
      </c>
      <c r="J802" t="s">
        <v>361</v>
      </c>
      <c r="K802" t="s">
        <v>362</v>
      </c>
      <c r="L802" t="str">
        <f>VLOOKUP(K802,'LOOKUP INTERTIES 2023-11-08'!$B$2:$G$206,6,FALSE)</f>
        <v>Railbelt</v>
      </c>
      <c r="M802" t="s">
        <v>1348</v>
      </c>
      <c r="N802" t="s">
        <v>1247</v>
      </c>
      <c r="O802" s="10" t="s">
        <v>1248</v>
      </c>
      <c r="P802" s="10">
        <v>2021</v>
      </c>
      <c r="Q802" s="10" t="s">
        <v>1458</v>
      </c>
      <c r="R802" t="s">
        <v>1205</v>
      </c>
      <c r="S802">
        <v>17</v>
      </c>
      <c r="U802">
        <v>0.94</v>
      </c>
      <c r="V802">
        <v>17</v>
      </c>
      <c r="W802">
        <v>17</v>
      </c>
      <c r="X802">
        <v>4</v>
      </c>
      <c r="Y802" t="s">
        <v>1207</v>
      </c>
      <c r="Z802" t="s">
        <v>390</v>
      </c>
      <c r="AA802" t="s">
        <v>390</v>
      </c>
      <c r="AB802" t="s">
        <v>371</v>
      </c>
      <c r="AC802" t="s">
        <v>1206</v>
      </c>
      <c r="AD802">
        <v>2</v>
      </c>
      <c r="AE802">
        <v>2020</v>
      </c>
      <c r="AF802" t="s">
        <v>390</v>
      </c>
      <c r="AG802" t="s">
        <v>390</v>
      </c>
      <c r="AH802" t="s">
        <v>1208</v>
      </c>
      <c r="AI802" t="s">
        <v>1350</v>
      </c>
      <c r="AJ802">
        <v>5</v>
      </c>
      <c r="AK802" t="s">
        <v>449</v>
      </c>
      <c r="AL802" t="s">
        <v>355</v>
      </c>
      <c r="AM802" t="s">
        <v>365</v>
      </c>
      <c r="AN802" t="s">
        <v>355</v>
      </c>
      <c r="AO802" t="s">
        <v>390</v>
      </c>
      <c r="AP802" t="s">
        <v>1241</v>
      </c>
      <c r="AQ802" t="s">
        <v>1208</v>
      </c>
      <c r="AR802" t="s">
        <v>1208</v>
      </c>
      <c r="AS802" t="s">
        <v>1207</v>
      </c>
    </row>
    <row r="803" spans="1:48" hidden="1" x14ac:dyDescent="0.25">
      <c r="A803" t="s">
        <v>609</v>
      </c>
      <c r="B803" t="s">
        <v>610</v>
      </c>
      <c r="C803" t="s">
        <v>611</v>
      </c>
      <c r="D803">
        <v>22199</v>
      </c>
      <c r="E803" t="s">
        <v>612</v>
      </c>
      <c r="F803">
        <v>50392</v>
      </c>
      <c r="J803" t="s">
        <v>361</v>
      </c>
      <c r="K803" t="s">
        <v>362</v>
      </c>
      <c r="L803" t="str">
        <f>VLOOKUP(K803,'LOOKUP INTERTIES 2023-11-08'!$B$2:$G$206,6,FALSE)</f>
        <v>Railbelt</v>
      </c>
      <c r="M803" t="s">
        <v>1349</v>
      </c>
      <c r="N803" t="s">
        <v>1203</v>
      </c>
      <c r="O803" s="10" t="s">
        <v>1204</v>
      </c>
      <c r="P803" s="10">
        <v>2021</v>
      </c>
      <c r="Q803" s="10" t="s">
        <v>1458</v>
      </c>
      <c r="R803" t="s">
        <v>1205</v>
      </c>
      <c r="S803">
        <v>1.5</v>
      </c>
      <c r="U803">
        <v>0.8</v>
      </c>
      <c r="V803">
        <v>1.4</v>
      </c>
      <c r="W803">
        <v>1.4</v>
      </c>
      <c r="X803">
        <v>0.3</v>
      </c>
      <c r="Y803" t="s">
        <v>1207</v>
      </c>
      <c r="Z803" t="s">
        <v>390</v>
      </c>
      <c r="AA803" t="s">
        <v>390</v>
      </c>
      <c r="AB803" t="s">
        <v>391</v>
      </c>
      <c r="AC803" t="s">
        <v>1208</v>
      </c>
      <c r="AD803">
        <v>11</v>
      </c>
      <c r="AE803">
        <v>1998</v>
      </c>
      <c r="AF803" t="s">
        <v>390</v>
      </c>
      <c r="AG803" t="s">
        <v>390</v>
      </c>
      <c r="AH803" t="s">
        <v>1207</v>
      </c>
      <c r="AI803" t="s">
        <v>1350</v>
      </c>
      <c r="AJ803">
        <v>5</v>
      </c>
      <c r="AK803" t="s">
        <v>355</v>
      </c>
      <c r="AL803" t="s">
        <v>354</v>
      </c>
      <c r="AM803" t="s">
        <v>354</v>
      </c>
      <c r="AN803" t="s">
        <v>354</v>
      </c>
      <c r="AO803" t="s">
        <v>390</v>
      </c>
      <c r="AP803" t="s">
        <v>1209</v>
      </c>
      <c r="AQ803" t="s">
        <v>1207</v>
      </c>
      <c r="AR803" t="s">
        <v>1207</v>
      </c>
      <c r="AS803" t="s">
        <v>1207</v>
      </c>
    </row>
    <row r="804" spans="1:48" hidden="1" x14ac:dyDescent="0.25">
      <c r="A804" t="s">
        <v>609</v>
      </c>
      <c r="B804" t="s">
        <v>610</v>
      </c>
      <c r="C804" t="s">
        <v>611</v>
      </c>
      <c r="D804">
        <v>22199</v>
      </c>
      <c r="E804" t="s">
        <v>612</v>
      </c>
      <c r="F804">
        <v>50392</v>
      </c>
      <c r="J804" t="s">
        <v>361</v>
      </c>
      <c r="K804" t="s">
        <v>362</v>
      </c>
      <c r="L804" t="str">
        <f>VLOOKUP(K804,'LOOKUP INTERTIES 2023-11-08'!$B$2:$G$206,6,FALSE)</f>
        <v>Railbelt</v>
      </c>
      <c r="M804" t="s">
        <v>1351</v>
      </c>
      <c r="N804" t="s">
        <v>1203</v>
      </c>
      <c r="O804" s="10" t="s">
        <v>1204</v>
      </c>
      <c r="P804" s="10">
        <v>2021</v>
      </c>
      <c r="Q804" s="10" t="s">
        <v>1458</v>
      </c>
      <c r="R804" t="s">
        <v>1205</v>
      </c>
      <c r="S804">
        <v>1.5</v>
      </c>
      <c r="U804">
        <v>0.8</v>
      </c>
      <c r="V804">
        <v>1.4</v>
      </c>
      <c r="W804">
        <v>1.4</v>
      </c>
      <c r="X804">
        <v>0.3</v>
      </c>
      <c r="Y804" t="s">
        <v>1207</v>
      </c>
      <c r="Z804" t="s">
        <v>390</v>
      </c>
      <c r="AA804" t="s">
        <v>390</v>
      </c>
      <c r="AB804" t="s">
        <v>391</v>
      </c>
      <c r="AC804" t="s">
        <v>1208</v>
      </c>
      <c r="AD804">
        <v>11</v>
      </c>
      <c r="AE804">
        <v>1998</v>
      </c>
      <c r="AF804" t="s">
        <v>390</v>
      </c>
      <c r="AG804" t="s">
        <v>390</v>
      </c>
      <c r="AH804" t="s">
        <v>1207</v>
      </c>
      <c r="AI804" t="s">
        <v>1350</v>
      </c>
      <c r="AJ804">
        <v>5</v>
      </c>
      <c r="AK804" t="s">
        <v>355</v>
      </c>
      <c r="AL804" t="s">
        <v>354</v>
      </c>
      <c r="AM804" t="s">
        <v>354</v>
      </c>
      <c r="AN804" t="s">
        <v>354</v>
      </c>
      <c r="AO804" t="s">
        <v>390</v>
      </c>
      <c r="AP804" t="s">
        <v>1209</v>
      </c>
      <c r="AQ804" t="s">
        <v>1207</v>
      </c>
      <c r="AR804" t="s">
        <v>1207</v>
      </c>
      <c r="AS804" t="s">
        <v>1207</v>
      </c>
    </row>
    <row r="805" spans="1:48" hidden="1" x14ac:dyDescent="0.25">
      <c r="A805" t="s">
        <v>609</v>
      </c>
      <c r="B805" t="s">
        <v>610</v>
      </c>
      <c r="C805" t="s">
        <v>611</v>
      </c>
      <c r="D805">
        <v>22199</v>
      </c>
      <c r="E805" t="s">
        <v>612</v>
      </c>
      <c r="F805">
        <v>50392</v>
      </c>
      <c r="J805" t="s">
        <v>361</v>
      </c>
      <c r="K805" t="s">
        <v>362</v>
      </c>
      <c r="L805" t="str">
        <f>VLOOKUP(K805,'LOOKUP INTERTIES 2023-11-08'!$B$2:$G$206,6,FALSE)</f>
        <v>Railbelt</v>
      </c>
      <c r="M805" t="s">
        <v>1352</v>
      </c>
      <c r="N805" t="s">
        <v>1203</v>
      </c>
      <c r="O805" s="10" t="s">
        <v>1204</v>
      </c>
      <c r="P805" s="10">
        <v>2021</v>
      </c>
      <c r="Q805" s="10" t="s">
        <v>1458</v>
      </c>
      <c r="R805" t="s">
        <v>1205</v>
      </c>
      <c r="S805">
        <v>1.5</v>
      </c>
      <c r="U805">
        <v>0.8</v>
      </c>
      <c r="V805">
        <v>1.4</v>
      </c>
      <c r="W805">
        <v>1.4</v>
      </c>
      <c r="X805">
        <v>0.3</v>
      </c>
      <c r="Y805" t="s">
        <v>1207</v>
      </c>
      <c r="Z805" t="s">
        <v>390</v>
      </c>
      <c r="AA805" t="s">
        <v>390</v>
      </c>
      <c r="AB805" t="s">
        <v>391</v>
      </c>
      <c r="AC805" t="s">
        <v>1208</v>
      </c>
      <c r="AD805">
        <v>11</v>
      </c>
      <c r="AE805">
        <v>1998</v>
      </c>
      <c r="AF805" t="s">
        <v>390</v>
      </c>
      <c r="AG805" t="s">
        <v>390</v>
      </c>
      <c r="AH805" t="s">
        <v>1207</v>
      </c>
      <c r="AI805" t="s">
        <v>1350</v>
      </c>
      <c r="AJ805">
        <v>5</v>
      </c>
      <c r="AK805" t="s">
        <v>355</v>
      </c>
      <c r="AL805" t="s">
        <v>354</v>
      </c>
      <c r="AM805" t="s">
        <v>354</v>
      </c>
      <c r="AN805" t="s">
        <v>354</v>
      </c>
      <c r="AO805" t="s">
        <v>390</v>
      </c>
      <c r="AP805" t="s">
        <v>1209</v>
      </c>
      <c r="AQ805" t="s">
        <v>1207</v>
      </c>
      <c r="AR805" t="s">
        <v>1207</v>
      </c>
      <c r="AS805" t="s">
        <v>1207</v>
      </c>
    </row>
    <row r="806" spans="1:48" hidden="1" x14ac:dyDescent="0.25">
      <c r="A806" t="s">
        <v>609</v>
      </c>
      <c r="B806" t="s">
        <v>610</v>
      </c>
      <c r="C806" t="s">
        <v>611</v>
      </c>
      <c r="D806">
        <v>22199</v>
      </c>
      <c r="E806" t="s">
        <v>612</v>
      </c>
      <c r="F806">
        <v>50392</v>
      </c>
      <c r="J806" t="s">
        <v>361</v>
      </c>
      <c r="K806" t="s">
        <v>362</v>
      </c>
      <c r="L806" t="str">
        <f>VLOOKUP(K806,'LOOKUP INTERTIES 2023-11-08'!$B$2:$G$206,6,FALSE)</f>
        <v>Railbelt</v>
      </c>
      <c r="M806" t="s">
        <v>1353</v>
      </c>
      <c r="N806" t="s">
        <v>1203</v>
      </c>
      <c r="O806" s="10" t="s">
        <v>1204</v>
      </c>
      <c r="P806" s="10">
        <v>2021</v>
      </c>
      <c r="Q806" s="10" t="s">
        <v>1458</v>
      </c>
      <c r="R806" t="s">
        <v>1205</v>
      </c>
      <c r="S806">
        <v>1.5</v>
      </c>
      <c r="U806">
        <v>0.8</v>
      </c>
      <c r="V806">
        <v>1.4</v>
      </c>
      <c r="W806">
        <v>1.4</v>
      </c>
      <c r="X806">
        <v>0.3</v>
      </c>
      <c r="Y806" t="s">
        <v>1207</v>
      </c>
      <c r="Z806" t="s">
        <v>390</v>
      </c>
      <c r="AA806" t="s">
        <v>390</v>
      </c>
      <c r="AB806" t="s">
        <v>391</v>
      </c>
      <c r="AC806" t="s">
        <v>1208</v>
      </c>
      <c r="AD806">
        <v>11</v>
      </c>
      <c r="AE806">
        <v>1998</v>
      </c>
      <c r="AF806" t="s">
        <v>390</v>
      </c>
      <c r="AG806" t="s">
        <v>390</v>
      </c>
      <c r="AH806" t="s">
        <v>1207</v>
      </c>
      <c r="AI806" t="s">
        <v>1350</v>
      </c>
      <c r="AJ806">
        <v>5</v>
      </c>
      <c r="AK806" t="s">
        <v>355</v>
      </c>
      <c r="AL806" t="s">
        <v>354</v>
      </c>
      <c r="AM806" t="s">
        <v>354</v>
      </c>
      <c r="AN806" t="s">
        <v>354</v>
      </c>
      <c r="AO806" t="s">
        <v>390</v>
      </c>
      <c r="AP806" t="s">
        <v>1209</v>
      </c>
      <c r="AQ806" t="s">
        <v>1207</v>
      </c>
      <c r="AR806" t="s">
        <v>354</v>
      </c>
      <c r="AS806" t="s">
        <v>1207</v>
      </c>
    </row>
    <row r="807" spans="1:48" hidden="1" x14ac:dyDescent="0.25">
      <c r="A807" t="s">
        <v>609</v>
      </c>
      <c r="B807" t="s">
        <v>610</v>
      </c>
      <c r="C807" t="s">
        <v>611</v>
      </c>
      <c r="D807">
        <v>22199</v>
      </c>
      <c r="E807" t="s">
        <v>612</v>
      </c>
      <c r="F807">
        <v>50392</v>
      </c>
      <c r="J807" t="s">
        <v>361</v>
      </c>
      <c r="K807" t="s">
        <v>362</v>
      </c>
      <c r="L807" t="str">
        <f>VLOOKUP(K807,'LOOKUP INTERTIES 2023-11-08'!$B$2:$G$206,6,FALSE)</f>
        <v>Railbelt</v>
      </c>
      <c r="M807" t="s">
        <v>1354</v>
      </c>
      <c r="N807" t="s">
        <v>1247</v>
      </c>
      <c r="O807" s="10" t="s">
        <v>1248</v>
      </c>
      <c r="P807" s="10">
        <v>2021</v>
      </c>
      <c r="Q807" s="10" t="s">
        <v>1458</v>
      </c>
      <c r="R807" t="s">
        <v>1205</v>
      </c>
      <c r="S807">
        <v>2.5</v>
      </c>
      <c r="U807">
        <v>0.8</v>
      </c>
      <c r="V807">
        <v>0.5</v>
      </c>
      <c r="W807">
        <v>2.2000000000000002</v>
      </c>
      <c r="X807">
        <v>0.5</v>
      </c>
      <c r="Y807" t="s">
        <v>1207</v>
      </c>
      <c r="Z807" t="s">
        <v>390</v>
      </c>
      <c r="AA807" t="s">
        <v>390</v>
      </c>
      <c r="AB807" t="s">
        <v>371</v>
      </c>
      <c r="AC807" t="s">
        <v>1206</v>
      </c>
      <c r="AD807">
        <v>10</v>
      </c>
      <c r="AE807">
        <v>1952</v>
      </c>
      <c r="AF807" t="s">
        <v>390</v>
      </c>
      <c r="AG807" t="s">
        <v>390</v>
      </c>
      <c r="AH807" t="s">
        <v>1208</v>
      </c>
      <c r="AI807" t="s">
        <v>1350</v>
      </c>
      <c r="AJ807">
        <v>5</v>
      </c>
      <c r="AK807" t="s">
        <v>449</v>
      </c>
      <c r="AL807" t="s">
        <v>354</v>
      </c>
      <c r="AM807" t="s">
        <v>449</v>
      </c>
      <c r="AN807" t="s">
        <v>354</v>
      </c>
      <c r="AO807" t="s">
        <v>390</v>
      </c>
      <c r="AP807" t="s">
        <v>1241</v>
      </c>
      <c r="AQ807" t="s">
        <v>1207</v>
      </c>
      <c r="AR807" t="s">
        <v>354</v>
      </c>
      <c r="AS807" t="s">
        <v>1207</v>
      </c>
    </row>
    <row r="808" spans="1:48" hidden="1" x14ac:dyDescent="0.25">
      <c r="A808" t="s">
        <v>609</v>
      </c>
      <c r="B808" t="s">
        <v>610</v>
      </c>
      <c r="C808" t="s">
        <v>611</v>
      </c>
      <c r="D808">
        <v>22199</v>
      </c>
      <c r="E808" t="s">
        <v>612</v>
      </c>
      <c r="F808">
        <v>50392</v>
      </c>
      <c r="J808" t="s">
        <v>361</v>
      </c>
      <c r="K808" t="s">
        <v>362</v>
      </c>
      <c r="L808" t="str">
        <f>VLOOKUP(K808,'LOOKUP INTERTIES 2023-11-08'!$B$2:$G$206,6,FALSE)</f>
        <v>Railbelt</v>
      </c>
      <c r="M808" t="s">
        <v>1355</v>
      </c>
      <c r="N808" t="s">
        <v>1247</v>
      </c>
      <c r="O808" s="10" t="s">
        <v>1248</v>
      </c>
      <c r="P808" s="10">
        <v>2021</v>
      </c>
      <c r="Q808" s="10" t="s">
        <v>1458</v>
      </c>
      <c r="R808" t="s">
        <v>1205</v>
      </c>
      <c r="S808">
        <v>2.5</v>
      </c>
      <c r="U808">
        <v>0.8</v>
      </c>
      <c r="V808">
        <v>0.5</v>
      </c>
      <c r="W808">
        <v>2.2000000000000002</v>
      </c>
      <c r="X808">
        <v>0.5</v>
      </c>
      <c r="Y808" t="s">
        <v>1207</v>
      </c>
      <c r="Z808" t="s">
        <v>390</v>
      </c>
      <c r="AA808" t="s">
        <v>390</v>
      </c>
      <c r="AB808" t="s">
        <v>371</v>
      </c>
      <c r="AC808" t="s">
        <v>1206</v>
      </c>
      <c r="AD808">
        <v>10</v>
      </c>
      <c r="AE808">
        <v>1952</v>
      </c>
      <c r="AF808" t="s">
        <v>390</v>
      </c>
      <c r="AG808" t="s">
        <v>390</v>
      </c>
      <c r="AH808" t="s">
        <v>1208</v>
      </c>
      <c r="AI808" t="s">
        <v>1350</v>
      </c>
      <c r="AJ808">
        <v>5</v>
      </c>
      <c r="AK808" t="s">
        <v>449</v>
      </c>
      <c r="AL808" t="s">
        <v>354</v>
      </c>
      <c r="AM808" t="s">
        <v>449</v>
      </c>
      <c r="AN808" t="s">
        <v>354</v>
      </c>
      <c r="AO808" t="s">
        <v>390</v>
      </c>
      <c r="AP808" t="s">
        <v>1241</v>
      </c>
      <c r="AQ808" t="s">
        <v>1207</v>
      </c>
      <c r="AR808" t="s">
        <v>354</v>
      </c>
      <c r="AS808" t="s">
        <v>1207</v>
      </c>
    </row>
    <row r="809" spans="1:48" hidden="1" x14ac:dyDescent="0.25">
      <c r="A809" t="s">
        <v>609</v>
      </c>
      <c r="B809" t="s">
        <v>610</v>
      </c>
      <c r="C809" t="s">
        <v>611</v>
      </c>
      <c r="D809">
        <v>22199</v>
      </c>
      <c r="E809" t="s">
        <v>612</v>
      </c>
      <c r="F809">
        <v>50392</v>
      </c>
      <c r="J809" t="s">
        <v>361</v>
      </c>
      <c r="K809" t="s">
        <v>362</v>
      </c>
      <c r="L809" t="str">
        <f>VLOOKUP(K809,'LOOKUP INTERTIES 2023-11-08'!$B$2:$G$206,6,FALSE)</f>
        <v>Railbelt</v>
      </c>
      <c r="M809" t="s">
        <v>1356</v>
      </c>
      <c r="N809" t="s">
        <v>1247</v>
      </c>
      <c r="O809" s="10" t="s">
        <v>1248</v>
      </c>
      <c r="P809" s="10">
        <v>2021</v>
      </c>
      <c r="Q809" s="10" t="s">
        <v>1458</v>
      </c>
      <c r="R809" t="s">
        <v>1205</v>
      </c>
      <c r="S809">
        <v>5</v>
      </c>
      <c r="U809">
        <v>0.8</v>
      </c>
      <c r="V809">
        <v>5</v>
      </c>
      <c r="W809">
        <v>5</v>
      </c>
      <c r="X809">
        <v>1</v>
      </c>
      <c r="Y809" t="s">
        <v>1207</v>
      </c>
      <c r="Z809" t="s">
        <v>390</v>
      </c>
      <c r="AA809" t="s">
        <v>390</v>
      </c>
      <c r="AB809" t="s">
        <v>371</v>
      </c>
      <c r="AC809" t="s">
        <v>1206</v>
      </c>
      <c r="AD809">
        <v>8</v>
      </c>
      <c r="AE809">
        <v>1955</v>
      </c>
      <c r="AF809" t="s">
        <v>390</v>
      </c>
      <c r="AG809" t="s">
        <v>390</v>
      </c>
      <c r="AH809" t="s">
        <v>1208</v>
      </c>
      <c r="AI809" t="s">
        <v>1350</v>
      </c>
      <c r="AJ809">
        <v>5</v>
      </c>
      <c r="AK809" t="s">
        <v>449</v>
      </c>
      <c r="AL809" t="s">
        <v>354</v>
      </c>
      <c r="AM809" t="s">
        <v>449</v>
      </c>
      <c r="AN809" t="s">
        <v>354</v>
      </c>
      <c r="AO809" t="s">
        <v>390</v>
      </c>
      <c r="AP809" t="s">
        <v>1241</v>
      </c>
      <c r="AQ809" t="s">
        <v>1207</v>
      </c>
      <c r="AR809" t="s">
        <v>1207</v>
      </c>
      <c r="AS809" t="s">
        <v>1207</v>
      </c>
    </row>
    <row r="810" spans="1:48" hidden="1" x14ac:dyDescent="0.25">
      <c r="A810" t="s">
        <v>609</v>
      </c>
      <c r="B810" t="s">
        <v>610</v>
      </c>
      <c r="C810" t="s">
        <v>611</v>
      </c>
      <c r="D810">
        <v>22199</v>
      </c>
      <c r="E810" t="s">
        <v>612</v>
      </c>
      <c r="F810">
        <v>50392</v>
      </c>
      <c r="J810" t="s">
        <v>361</v>
      </c>
      <c r="K810" t="s">
        <v>362</v>
      </c>
      <c r="L810" t="str">
        <f>VLOOKUP(K810,'LOOKUP INTERTIES 2023-11-08'!$B$2:$G$206,6,FALSE)</f>
        <v>Railbelt</v>
      </c>
      <c r="M810" t="s">
        <v>1357</v>
      </c>
      <c r="N810" t="s">
        <v>1247</v>
      </c>
      <c r="O810" s="10" t="s">
        <v>1248</v>
      </c>
      <c r="P810" s="10">
        <v>2021</v>
      </c>
      <c r="Q810" s="10" t="s">
        <v>1458</v>
      </c>
      <c r="R810" t="s">
        <v>1205</v>
      </c>
      <c r="S810">
        <v>5</v>
      </c>
      <c r="U810">
        <v>0.8</v>
      </c>
      <c r="V810">
        <v>5</v>
      </c>
      <c r="W810">
        <v>5</v>
      </c>
      <c r="X810">
        <v>1</v>
      </c>
      <c r="Y810" t="s">
        <v>1207</v>
      </c>
      <c r="Z810" t="s">
        <v>390</v>
      </c>
      <c r="AA810" t="s">
        <v>390</v>
      </c>
      <c r="AB810" t="s">
        <v>371</v>
      </c>
      <c r="AC810" t="s">
        <v>1206</v>
      </c>
      <c r="AD810">
        <v>6</v>
      </c>
      <c r="AE810">
        <v>1969</v>
      </c>
      <c r="AF810" t="s">
        <v>390</v>
      </c>
      <c r="AG810" t="s">
        <v>390</v>
      </c>
      <c r="AH810" t="s">
        <v>1208</v>
      </c>
      <c r="AI810" t="s">
        <v>1350</v>
      </c>
      <c r="AJ810">
        <v>5</v>
      </c>
      <c r="AK810" t="s">
        <v>449</v>
      </c>
      <c r="AL810" t="s">
        <v>354</v>
      </c>
      <c r="AM810" t="s">
        <v>449</v>
      </c>
      <c r="AN810" t="s">
        <v>354</v>
      </c>
      <c r="AO810" t="s">
        <v>390</v>
      </c>
      <c r="AP810" t="s">
        <v>1241</v>
      </c>
      <c r="AQ810" t="s">
        <v>1207</v>
      </c>
      <c r="AR810" t="s">
        <v>1207</v>
      </c>
      <c r="AS810" t="s">
        <v>1207</v>
      </c>
    </row>
    <row r="811" spans="1:48" hidden="1" x14ac:dyDescent="0.25">
      <c r="A811" t="s">
        <v>609</v>
      </c>
      <c r="B811" t="s">
        <v>610</v>
      </c>
      <c r="C811" t="s">
        <v>611</v>
      </c>
      <c r="D811">
        <v>22199</v>
      </c>
      <c r="E811" t="s">
        <v>612</v>
      </c>
      <c r="F811">
        <v>50392</v>
      </c>
      <c r="J811" t="s">
        <v>361</v>
      </c>
      <c r="K811" t="s">
        <v>362</v>
      </c>
      <c r="L811" t="str">
        <f>VLOOKUP(K811,'LOOKUP INTERTIES 2023-11-08'!$B$2:$G$206,6,FALSE)</f>
        <v>Railbelt</v>
      </c>
      <c r="M811" t="s">
        <v>1358</v>
      </c>
      <c r="N811" t="s">
        <v>1247</v>
      </c>
      <c r="O811" s="10" t="s">
        <v>1248</v>
      </c>
      <c r="P811" s="10">
        <v>2021</v>
      </c>
      <c r="Q811" s="10" t="s">
        <v>1458</v>
      </c>
      <c r="R811" t="s">
        <v>1205</v>
      </c>
      <c r="S811">
        <v>10</v>
      </c>
      <c r="U811">
        <v>0.8</v>
      </c>
      <c r="V811">
        <v>9</v>
      </c>
      <c r="W811">
        <v>9.5</v>
      </c>
      <c r="X811">
        <v>3</v>
      </c>
      <c r="Y811" t="s">
        <v>1207</v>
      </c>
      <c r="Z811" t="s">
        <v>390</v>
      </c>
      <c r="AA811" t="s">
        <v>390</v>
      </c>
      <c r="AB811" t="s">
        <v>371</v>
      </c>
      <c r="AC811" t="s">
        <v>1206</v>
      </c>
      <c r="AD811">
        <v>10</v>
      </c>
      <c r="AE811">
        <v>1987</v>
      </c>
      <c r="AF811" t="s">
        <v>390</v>
      </c>
      <c r="AG811" t="s">
        <v>390</v>
      </c>
      <c r="AH811" t="s">
        <v>1208</v>
      </c>
      <c r="AI811" t="s">
        <v>1350</v>
      </c>
      <c r="AJ811">
        <v>5</v>
      </c>
      <c r="AK811" t="s">
        <v>449</v>
      </c>
      <c r="AL811" t="s">
        <v>354</v>
      </c>
      <c r="AM811" t="s">
        <v>449</v>
      </c>
      <c r="AN811" t="s">
        <v>354</v>
      </c>
      <c r="AO811" t="s">
        <v>390</v>
      </c>
      <c r="AP811" t="s">
        <v>1241</v>
      </c>
      <c r="AQ811" t="s">
        <v>1207</v>
      </c>
      <c r="AR811" t="s">
        <v>1207</v>
      </c>
      <c r="AS811" t="s">
        <v>1207</v>
      </c>
    </row>
    <row r="812" spans="1:48" hidden="1" x14ac:dyDescent="0.25">
      <c r="A812" t="s">
        <v>1028</v>
      </c>
      <c r="B812" t="s">
        <v>1408</v>
      </c>
      <c r="C812" t="s">
        <v>394</v>
      </c>
      <c r="D812">
        <v>219</v>
      </c>
      <c r="E812" t="s">
        <v>29</v>
      </c>
      <c r="F812">
        <v>61685</v>
      </c>
      <c r="H812">
        <v>331195</v>
      </c>
      <c r="I812">
        <v>2</v>
      </c>
      <c r="J812" t="s">
        <v>1496</v>
      </c>
      <c r="K812" t="s">
        <v>550</v>
      </c>
      <c r="L812" t="str">
        <f>VLOOKUP(K812,'LOOKUP INTERTIES 2023-11-08'!$B$2:$G$206,6,FALSE)</f>
        <v>Copper River/Chugach</v>
      </c>
      <c r="M812" t="s">
        <v>1211</v>
      </c>
      <c r="N812" t="s">
        <v>1203</v>
      </c>
      <c r="O812" s="10" t="s">
        <v>1204</v>
      </c>
      <c r="P812" s="10">
        <v>2021</v>
      </c>
      <c r="Q812" s="10" t="s">
        <v>1458</v>
      </c>
      <c r="R812" t="s">
        <v>1205</v>
      </c>
      <c r="S812">
        <v>0.4</v>
      </c>
      <c r="U812">
        <v>0.95</v>
      </c>
      <c r="V812">
        <v>0.4</v>
      </c>
      <c r="W812">
        <v>0.4</v>
      </c>
      <c r="X812">
        <v>0.1</v>
      </c>
      <c r="Y812" t="s">
        <v>1207</v>
      </c>
      <c r="Z812" t="s">
        <v>390</v>
      </c>
      <c r="AA812" t="s">
        <v>390</v>
      </c>
      <c r="AB812" t="s">
        <v>1411</v>
      </c>
      <c r="AC812" t="s">
        <v>1206</v>
      </c>
      <c r="AD812">
        <v>1</v>
      </c>
      <c r="AE812">
        <v>2016</v>
      </c>
      <c r="AF812">
        <v>1</v>
      </c>
      <c r="AG812">
        <v>2021</v>
      </c>
      <c r="AH812" t="s">
        <v>1207</v>
      </c>
      <c r="AI812" t="s">
        <v>353</v>
      </c>
      <c r="AJ812">
        <v>1</v>
      </c>
      <c r="AK812" t="s">
        <v>355</v>
      </c>
      <c r="AL812" t="s">
        <v>354</v>
      </c>
      <c r="AM812" t="s">
        <v>354</v>
      </c>
      <c r="AN812" t="s">
        <v>354</v>
      </c>
      <c r="AO812" t="s">
        <v>390</v>
      </c>
      <c r="AP812" t="s">
        <v>1209</v>
      </c>
      <c r="AQ812" t="s">
        <v>1207</v>
      </c>
      <c r="AR812" t="s">
        <v>354</v>
      </c>
      <c r="AS812" t="s">
        <v>354</v>
      </c>
    </row>
    <row r="813" spans="1:48" hidden="1" x14ac:dyDescent="0.25">
      <c r="A813" t="s">
        <v>1028</v>
      </c>
      <c r="B813" t="s">
        <v>1408</v>
      </c>
      <c r="C813" t="s">
        <v>394</v>
      </c>
      <c r="D813">
        <v>219</v>
      </c>
      <c r="E813" t="s">
        <v>29</v>
      </c>
      <c r="F813">
        <v>61685</v>
      </c>
      <c r="H813">
        <v>331195</v>
      </c>
      <c r="I813">
        <v>2</v>
      </c>
      <c r="J813" t="s">
        <v>1496</v>
      </c>
      <c r="K813" t="s">
        <v>550</v>
      </c>
      <c r="L813" t="str">
        <f>VLOOKUP(K813,'LOOKUP INTERTIES 2023-11-08'!$B$2:$G$206,6,FALSE)</f>
        <v>Copper River/Chugach</v>
      </c>
      <c r="M813">
        <v>1</v>
      </c>
      <c r="N813" t="s">
        <v>352</v>
      </c>
      <c r="O813" s="10" t="s">
        <v>1204</v>
      </c>
      <c r="P813" s="10">
        <v>2021</v>
      </c>
      <c r="Q813" s="10" t="s">
        <v>1461</v>
      </c>
      <c r="S813">
        <v>0.372</v>
      </c>
      <c r="AB813" t="s">
        <v>371</v>
      </c>
      <c r="AD813">
        <v>1</v>
      </c>
      <c r="AE813">
        <v>2017</v>
      </c>
      <c r="AI813" t="s">
        <v>353</v>
      </c>
      <c r="AK813" t="s">
        <v>355</v>
      </c>
      <c r="AU813" t="s">
        <v>1497</v>
      </c>
      <c r="AV813" t="s">
        <v>1498</v>
      </c>
    </row>
    <row r="814" spans="1:48" hidden="1" x14ac:dyDescent="0.25">
      <c r="A814" t="s">
        <v>1028</v>
      </c>
      <c r="B814" t="s">
        <v>1408</v>
      </c>
      <c r="C814" t="s">
        <v>394</v>
      </c>
      <c r="D814">
        <v>219</v>
      </c>
      <c r="E814" t="s">
        <v>29</v>
      </c>
      <c r="F814">
        <v>61685</v>
      </c>
      <c r="H814">
        <v>331195</v>
      </c>
      <c r="I814">
        <v>2</v>
      </c>
      <c r="J814" t="s">
        <v>1496</v>
      </c>
      <c r="K814" t="s">
        <v>550</v>
      </c>
      <c r="L814" t="str">
        <f>VLOOKUP(K814,'LOOKUP INTERTIES 2023-11-08'!$B$2:$G$206,6,FALSE)</f>
        <v>Copper River/Chugach</v>
      </c>
      <c r="M814">
        <v>2</v>
      </c>
      <c r="N814" t="s">
        <v>352</v>
      </c>
      <c r="O814" s="10" t="s">
        <v>1204</v>
      </c>
      <c r="P814" s="10">
        <v>2021</v>
      </c>
      <c r="Q814" s="10" t="s">
        <v>1461</v>
      </c>
      <c r="S814">
        <v>0.35</v>
      </c>
      <c r="AB814" t="s">
        <v>371</v>
      </c>
      <c r="AD814">
        <v>1</v>
      </c>
      <c r="AE814">
        <v>2017</v>
      </c>
      <c r="AI814" t="s">
        <v>353</v>
      </c>
      <c r="AK814" t="s">
        <v>355</v>
      </c>
      <c r="AU814" t="s">
        <v>1499</v>
      </c>
      <c r="AV814" t="s">
        <v>1500</v>
      </c>
    </row>
    <row r="815" spans="1:48" hidden="1" x14ac:dyDescent="0.25">
      <c r="A815" t="s">
        <v>1028</v>
      </c>
      <c r="B815" t="s">
        <v>1408</v>
      </c>
      <c r="C815" t="s">
        <v>394</v>
      </c>
      <c r="D815">
        <v>219</v>
      </c>
      <c r="E815" t="s">
        <v>29</v>
      </c>
      <c r="F815">
        <v>61685</v>
      </c>
      <c r="H815">
        <v>331195</v>
      </c>
      <c r="I815">
        <v>2</v>
      </c>
      <c r="J815" t="s">
        <v>1496</v>
      </c>
      <c r="K815" t="s">
        <v>550</v>
      </c>
      <c r="L815" t="str">
        <f>VLOOKUP(K815,'LOOKUP INTERTIES 2023-11-08'!$B$2:$G$206,6,FALSE)</f>
        <v>Copper River/Chugach</v>
      </c>
      <c r="M815">
        <v>3</v>
      </c>
      <c r="N815" t="s">
        <v>352</v>
      </c>
      <c r="O815" s="10" t="s">
        <v>1204</v>
      </c>
      <c r="P815" s="10">
        <v>2021</v>
      </c>
      <c r="Q815" s="10" t="s">
        <v>1461</v>
      </c>
      <c r="S815">
        <v>0.35</v>
      </c>
      <c r="AB815" t="s">
        <v>371</v>
      </c>
      <c r="AD815">
        <v>1</v>
      </c>
      <c r="AE815">
        <v>2017</v>
      </c>
      <c r="AI815" t="s">
        <v>353</v>
      </c>
      <c r="AK815" t="s">
        <v>355</v>
      </c>
      <c r="AU815" t="s">
        <v>1501</v>
      </c>
      <c r="AV815" t="s">
        <v>1502</v>
      </c>
    </row>
    <row r="816" spans="1:48" hidden="1" x14ac:dyDescent="0.25">
      <c r="A816" t="s">
        <v>1133</v>
      </c>
      <c r="B816" t="s">
        <v>340</v>
      </c>
      <c r="C816" t="s">
        <v>1134</v>
      </c>
      <c r="E816" t="s">
        <v>339</v>
      </c>
      <c r="H816">
        <v>332880</v>
      </c>
      <c r="I816">
        <v>663</v>
      </c>
      <c r="J816" t="s">
        <v>1135</v>
      </c>
      <c r="K816" t="s">
        <v>1136</v>
      </c>
      <c r="L816" t="str">
        <f>VLOOKUP(K816,'LOOKUP INTERTIES 2023-11-08'!$B$2:$G$206,6,FALSE)</f>
        <v>Yukon-Koyukuk/Upper Tanana</v>
      </c>
      <c r="M816">
        <v>1</v>
      </c>
      <c r="N816" t="s">
        <v>352</v>
      </c>
      <c r="O816" s="10" t="s">
        <v>1204</v>
      </c>
      <c r="P816" s="10">
        <v>2021</v>
      </c>
      <c r="Q816" s="10" t="s">
        <v>1461</v>
      </c>
      <c r="S816">
        <v>0.18</v>
      </c>
      <c r="AB816" t="s">
        <v>371</v>
      </c>
      <c r="AI816" t="s">
        <v>353</v>
      </c>
      <c r="AK816" t="s">
        <v>355</v>
      </c>
      <c r="AU816" t="s">
        <v>1480</v>
      </c>
      <c r="AV816" t="s">
        <v>1470</v>
      </c>
    </row>
    <row r="817" spans="1:48" hidden="1" x14ac:dyDescent="0.25">
      <c r="A817" t="s">
        <v>1133</v>
      </c>
      <c r="B817" t="s">
        <v>340</v>
      </c>
      <c r="C817" t="s">
        <v>1134</v>
      </c>
      <c r="E817" t="s">
        <v>339</v>
      </c>
      <c r="H817">
        <v>332880</v>
      </c>
      <c r="I817">
        <v>663</v>
      </c>
      <c r="J817" t="s">
        <v>1135</v>
      </c>
      <c r="K817" t="s">
        <v>1136</v>
      </c>
      <c r="L817" t="str">
        <f>VLOOKUP(K817,'LOOKUP INTERTIES 2023-11-08'!$B$2:$G$206,6,FALSE)</f>
        <v>Yukon-Koyukuk/Upper Tanana</v>
      </c>
      <c r="M817">
        <v>2</v>
      </c>
      <c r="N817" t="s">
        <v>352</v>
      </c>
      <c r="O817" s="10" t="s">
        <v>1204</v>
      </c>
      <c r="P817" s="10">
        <v>2021</v>
      </c>
      <c r="Q817" s="10" t="s">
        <v>1461</v>
      </c>
      <c r="S817">
        <v>0.19</v>
      </c>
      <c r="AB817" t="s">
        <v>371</v>
      </c>
      <c r="AI817" t="s">
        <v>353</v>
      </c>
      <c r="AK817" t="s">
        <v>355</v>
      </c>
      <c r="AU817" t="s">
        <v>1462</v>
      </c>
      <c r="AV817" t="s">
        <v>1669</v>
      </c>
    </row>
    <row r="818" spans="1:48" hidden="1" x14ac:dyDescent="0.25">
      <c r="A818" t="s">
        <v>1133</v>
      </c>
      <c r="B818" t="s">
        <v>340</v>
      </c>
      <c r="C818" t="s">
        <v>1134</v>
      </c>
      <c r="E818" t="s">
        <v>339</v>
      </c>
      <c r="H818">
        <v>332880</v>
      </c>
      <c r="I818">
        <v>663</v>
      </c>
      <c r="J818" t="s">
        <v>1135</v>
      </c>
      <c r="K818" t="s">
        <v>1136</v>
      </c>
      <c r="L818" t="str">
        <f>VLOOKUP(K818,'LOOKUP INTERTIES 2023-11-08'!$B$2:$G$206,6,FALSE)</f>
        <v>Yukon-Koyukuk/Upper Tanana</v>
      </c>
      <c r="M818">
        <v>3</v>
      </c>
      <c r="N818" t="s">
        <v>352</v>
      </c>
      <c r="O818" s="10" t="s">
        <v>1204</v>
      </c>
      <c r="P818" s="10">
        <v>2021</v>
      </c>
      <c r="Q818" s="10" t="s">
        <v>1461</v>
      </c>
      <c r="S818">
        <v>0.125</v>
      </c>
      <c r="AB818" t="s">
        <v>364</v>
      </c>
      <c r="AI818" t="s">
        <v>353</v>
      </c>
      <c r="AK818" t="s">
        <v>355</v>
      </c>
      <c r="AU818" t="s">
        <v>1462</v>
      </c>
      <c r="AV818" t="s">
        <v>1591</v>
      </c>
    </row>
    <row r="819" spans="1:48" hidden="1" x14ac:dyDescent="0.25">
      <c r="A819" t="s">
        <v>1144</v>
      </c>
      <c r="B819" t="s">
        <v>1145</v>
      </c>
      <c r="C819" t="s">
        <v>1146</v>
      </c>
      <c r="D819">
        <v>20523</v>
      </c>
      <c r="E819" t="s">
        <v>1147</v>
      </c>
      <c r="F819">
        <v>54305</v>
      </c>
      <c r="J819" t="s">
        <v>597</v>
      </c>
      <c r="K819" t="s">
        <v>598</v>
      </c>
      <c r="L819" t="str">
        <f>VLOOKUP(K819,'LOOKUP INTERTIES 2023-11-08'!$B$2:$G$206,6,FALSE)</f>
        <v>Aleutians</v>
      </c>
      <c r="M819" t="s">
        <v>1210</v>
      </c>
      <c r="N819" t="s">
        <v>1203</v>
      </c>
      <c r="O819" s="10" t="s">
        <v>1204</v>
      </c>
      <c r="P819" s="10">
        <v>2021</v>
      </c>
      <c r="Q819" s="10" t="s">
        <v>1458</v>
      </c>
      <c r="R819" t="s">
        <v>1205</v>
      </c>
      <c r="S819">
        <v>2.2000000000000002</v>
      </c>
      <c r="U819">
        <v>0.8</v>
      </c>
      <c r="V819">
        <v>2.2000000000000002</v>
      </c>
      <c r="W819">
        <v>2.2000000000000002</v>
      </c>
      <c r="X819">
        <v>1</v>
      </c>
      <c r="Y819" t="s">
        <v>1207</v>
      </c>
      <c r="Z819" t="s">
        <v>390</v>
      </c>
      <c r="AA819" t="s">
        <v>390</v>
      </c>
      <c r="AB819" t="s">
        <v>371</v>
      </c>
      <c r="AC819" t="s">
        <v>1206</v>
      </c>
      <c r="AD819">
        <v>3</v>
      </c>
      <c r="AE819">
        <v>1991</v>
      </c>
      <c r="AF819" t="s">
        <v>390</v>
      </c>
      <c r="AG819" t="s">
        <v>390</v>
      </c>
      <c r="AH819" t="s">
        <v>1208</v>
      </c>
      <c r="AI819" t="s">
        <v>363</v>
      </c>
      <c r="AJ819">
        <v>7</v>
      </c>
      <c r="AK819" t="s">
        <v>355</v>
      </c>
      <c r="AL819" t="s">
        <v>354</v>
      </c>
      <c r="AM819" t="s">
        <v>354</v>
      </c>
      <c r="AN819" t="s">
        <v>354</v>
      </c>
      <c r="AO819" t="s">
        <v>390</v>
      </c>
      <c r="AP819" t="s">
        <v>1209</v>
      </c>
      <c r="AQ819" t="s">
        <v>1207</v>
      </c>
      <c r="AR819" t="s">
        <v>1207</v>
      </c>
      <c r="AS819" t="s">
        <v>1207</v>
      </c>
    </row>
    <row r="820" spans="1:48" hidden="1" x14ac:dyDescent="0.25">
      <c r="A820" t="s">
        <v>1144</v>
      </c>
      <c r="B820" t="s">
        <v>1145</v>
      </c>
      <c r="C820" t="s">
        <v>1146</v>
      </c>
      <c r="D820">
        <v>20523</v>
      </c>
      <c r="E820" t="s">
        <v>1147</v>
      </c>
      <c r="F820">
        <v>54305</v>
      </c>
      <c r="J820" t="s">
        <v>597</v>
      </c>
      <c r="K820" t="s">
        <v>598</v>
      </c>
      <c r="L820" t="str">
        <f>VLOOKUP(K820,'LOOKUP INTERTIES 2023-11-08'!$B$2:$G$206,6,FALSE)</f>
        <v>Aleutians</v>
      </c>
      <c r="M820" t="s">
        <v>1211</v>
      </c>
      <c r="N820" t="s">
        <v>1203</v>
      </c>
      <c r="O820" s="10" t="s">
        <v>1204</v>
      </c>
      <c r="P820" s="10">
        <v>2021</v>
      </c>
      <c r="Q820" s="10" t="s">
        <v>1458</v>
      </c>
      <c r="R820" t="s">
        <v>1205</v>
      </c>
      <c r="S820">
        <v>2.2000000000000002</v>
      </c>
      <c r="U820">
        <v>0.8</v>
      </c>
      <c r="V820">
        <v>2.2000000000000002</v>
      </c>
      <c r="W820">
        <v>2.2000000000000002</v>
      </c>
      <c r="X820">
        <v>1</v>
      </c>
      <c r="Y820" t="s">
        <v>1207</v>
      </c>
      <c r="Z820" t="s">
        <v>390</v>
      </c>
      <c r="AA820" t="s">
        <v>390</v>
      </c>
      <c r="AB820" t="s">
        <v>371</v>
      </c>
      <c r="AC820" t="s">
        <v>1206</v>
      </c>
      <c r="AD820">
        <v>3</v>
      </c>
      <c r="AE820">
        <v>1991</v>
      </c>
      <c r="AF820" t="s">
        <v>390</v>
      </c>
      <c r="AG820" t="s">
        <v>390</v>
      </c>
      <c r="AH820" t="s">
        <v>1208</v>
      </c>
      <c r="AI820" t="s">
        <v>363</v>
      </c>
      <c r="AJ820">
        <v>7</v>
      </c>
      <c r="AK820" t="s">
        <v>355</v>
      </c>
      <c r="AL820" t="s">
        <v>354</v>
      </c>
      <c r="AM820" t="s">
        <v>354</v>
      </c>
      <c r="AN820" t="s">
        <v>354</v>
      </c>
      <c r="AO820" t="s">
        <v>390</v>
      </c>
      <c r="AP820" t="s">
        <v>1209</v>
      </c>
      <c r="AQ820" t="s">
        <v>1207</v>
      </c>
      <c r="AR820" t="s">
        <v>1207</v>
      </c>
      <c r="AS820" t="s">
        <v>1207</v>
      </c>
    </row>
    <row r="821" spans="1:48" hidden="1" x14ac:dyDescent="0.25">
      <c r="A821" t="s">
        <v>1144</v>
      </c>
      <c r="B821" t="s">
        <v>1145</v>
      </c>
      <c r="C821" t="s">
        <v>1146</v>
      </c>
      <c r="D821">
        <v>20523</v>
      </c>
      <c r="E821" t="s">
        <v>1147</v>
      </c>
      <c r="F821">
        <v>54305</v>
      </c>
      <c r="J821" t="s">
        <v>597</v>
      </c>
      <c r="K821" t="s">
        <v>598</v>
      </c>
      <c r="L821" t="str">
        <f>VLOOKUP(K821,'LOOKUP INTERTIES 2023-11-08'!$B$2:$G$206,6,FALSE)</f>
        <v>Aleutians</v>
      </c>
      <c r="M821" t="s">
        <v>1232</v>
      </c>
      <c r="N821" t="s">
        <v>1203</v>
      </c>
      <c r="O821" s="10" t="s">
        <v>1204</v>
      </c>
      <c r="P821" s="10">
        <v>2021</v>
      </c>
      <c r="Q821" s="10" t="s">
        <v>1458</v>
      </c>
      <c r="R821" t="s">
        <v>1205</v>
      </c>
      <c r="S821">
        <v>2.2000000000000002</v>
      </c>
      <c r="U821">
        <v>0.8</v>
      </c>
      <c r="V821">
        <v>2.2000000000000002</v>
      </c>
      <c r="W821">
        <v>2.2000000000000002</v>
      </c>
      <c r="X821">
        <v>1</v>
      </c>
      <c r="Y821" t="s">
        <v>1207</v>
      </c>
      <c r="Z821" t="s">
        <v>390</v>
      </c>
      <c r="AA821" t="s">
        <v>390</v>
      </c>
      <c r="AB821" t="s">
        <v>371</v>
      </c>
      <c r="AC821" t="s">
        <v>1206</v>
      </c>
      <c r="AD821">
        <v>3</v>
      </c>
      <c r="AE821">
        <v>1991</v>
      </c>
      <c r="AF821" t="s">
        <v>390</v>
      </c>
      <c r="AG821" t="s">
        <v>390</v>
      </c>
      <c r="AH821" t="s">
        <v>1208</v>
      </c>
      <c r="AI821" t="s">
        <v>363</v>
      </c>
      <c r="AJ821">
        <v>7</v>
      </c>
      <c r="AK821" t="s">
        <v>355</v>
      </c>
      <c r="AL821" t="s">
        <v>354</v>
      </c>
      <c r="AM821" t="s">
        <v>354</v>
      </c>
      <c r="AN821" t="s">
        <v>354</v>
      </c>
      <c r="AO821" t="s">
        <v>390</v>
      </c>
      <c r="AP821" t="s">
        <v>1209</v>
      </c>
      <c r="AQ821" t="s">
        <v>1207</v>
      </c>
      <c r="AR821" t="s">
        <v>1207</v>
      </c>
      <c r="AS821" t="s">
        <v>1207</v>
      </c>
    </row>
    <row r="822" spans="1:48" hidden="1" x14ac:dyDescent="0.25">
      <c r="A822" t="s">
        <v>1151</v>
      </c>
      <c r="B822" t="s">
        <v>342</v>
      </c>
      <c r="C822" t="s">
        <v>1152</v>
      </c>
      <c r="E822" t="s">
        <v>341</v>
      </c>
      <c r="H822">
        <v>332890</v>
      </c>
      <c r="I822">
        <v>409</v>
      </c>
      <c r="J822" t="s">
        <v>1153</v>
      </c>
      <c r="K822" t="s">
        <v>1154</v>
      </c>
      <c r="L822" t="str">
        <f>VLOOKUP(K822,'LOOKUP INTERTIES 2023-11-08'!$B$2:$G$206,6,FALSE)</f>
        <v>Bering Straits</v>
      </c>
      <c r="M822">
        <v>1</v>
      </c>
      <c r="N822" t="s">
        <v>352</v>
      </c>
      <c r="O822" s="10" t="s">
        <v>1204</v>
      </c>
      <c r="P822" s="10">
        <v>2021</v>
      </c>
      <c r="Q822" s="10" t="s">
        <v>1461</v>
      </c>
      <c r="S822">
        <v>0.157</v>
      </c>
      <c r="AB822" t="s">
        <v>371</v>
      </c>
      <c r="AI822" t="s">
        <v>353</v>
      </c>
      <c r="AK822" t="s">
        <v>355</v>
      </c>
      <c r="AU822" t="s">
        <v>1480</v>
      </c>
      <c r="AV822" t="s">
        <v>1610</v>
      </c>
    </row>
    <row r="823" spans="1:48" hidden="1" x14ac:dyDescent="0.25">
      <c r="A823" t="s">
        <v>1151</v>
      </c>
      <c r="B823" t="s">
        <v>342</v>
      </c>
      <c r="C823" t="s">
        <v>1152</v>
      </c>
      <c r="E823" t="s">
        <v>341</v>
      </c>
      <c r="H823">
        <v>332890</v>
      </c>
      <c r="I823">
        <v>409</v>
      </c>
      <c r="J823" t="s">
        <v>1153</v>
      </c>
      <c r="K823" t="s">
        <v>1154</v>
      </c>
      <c r="L823" t="str">
        <f>VLOOKUP(K823,'LOOKUP INTERTIES 2023-11-08'!$B$2:$G$206,6,FALSE)</f>
        <v>Bering Straits</v>
      </c>
      <c r="M823">
        <v>2</v>
      </c>
      <c r="N823" t="s">
        <v>352</v>
      </c>
      <c r="O823" s="10" t="s">
        <v>1204</v>
      </c>
      <c r="P823" s="10">
        <v>2021</v>
      </c>
      <c r="Q823" s="10" t="s">
        <v>1461</v>
      </c>
      <c r="S823">
        <v>0</v>
      </c>
      <c r="AB823" t="s">
        <v>364</v>
      </c>
      <c r="AI823" t="s">
        <v>353</v>
      </c>
      <c r="AK823" t="s">
        <v>355</v>
      </c>
      <c r="AU823" t="s">
        <v>1654</v>
      </c>
      <c r="AV823" t="s">
        <v>1655</v>
      </c>
    </row>
    <row r="824" spans="1:48" hidden="1" x14ac:dyDescent="0.25">
      <c r="A824" t="s">
        <v>1151</v>
      </c>
      <c r="B824" t="s">
        <v>342</v>
      </c>
      <c r="C824" t="s">
        <v>1152</v>
      </c>
      <c r="E824" t="s">
        <v>341</v>
      </c>
      <c r="H824">
        <v>332890</v>
      </c>
      <c r="I824">
        <v>409</v>
      </c>
      <c r="J824" t="s">
        <v>1153</v>
      </c>
      <c r="K824" t="s">
        <v>1154</v>
      </c>
      <c r="L824" t="str">
        <f>VLOOKUP(K824,'LOOKUP INTERTIES 2023-11-08'!$B$2:$G$206,6,FALSE)</f>
        <v>Bering Straits</v>
      </c>
      <c r="M824">
        <v>3</v>
      </c>
      <c r="N824" t="s">
        <v>352</v>
      </c>
      <c r="O824" s="10" t="s">
        <v>1204</v>
      </c>
      <c r="P824" s="10">
        <v>2021</v>
      </c>
      <c r="Q824" s="10" t="s">
        <v>1461</v>
      </c>
      <c r="S824">
        <v>0.22500000000000001</v>
      </c>
      <c r="AB824" t="s">
        <v>371</v>
      </c>
      <c r="AI824" t="s">
        <v>353</v>
      </c>
      <c r="AK824" t="s">
        <v>355</v>
      </c>
      <c r="AU824" t="s">
        <v>1480</v>
      </c>
      <c r="AV824" t="s">
        <v>1655</v>
      </c>
    </row>
    <row r="825" spans="1:48" hidden="1" x14ac:dyDescent="0.25">
      <c r="A825" t="s">
        <v>1161</v>
      </c>
      <c r="B825" t="s">
        <v>344</v>
      </c>
      <c r="C825" t="s">
        <v>1162</v>
      </c>
      <c r="D825">
        <v>21015</v>
      </c>
      <c r="E825" t="s">
        <v>343</v>
      </c>
      <c r="F825">
        <v>95</v>
      </c>
      <c r="I825">
        <v>111</v>
      </c>
      <c r="J825" t="s">
        <v>464</v>
      </c>
      <c r="K825" t="s">
        <v>465</v>
      </c>
      <c r="L825" t="str">
        <f>VLOOKUP(K825,'LOOKUP INTERTIES 2023-11-08'!$B$2:$G$206,6,FALSE)</f>
        <v>Southeast</v>
      </c>
      <c r="M825" t="s">
        <v>1237</v>
      </c>
      <c r="N825" t="s">
        <v>1203</v>
      </c>
      <c r="O825" s="10" t="s">
        <v>1204</v>
      </c>
      <c r="P825" s="10">
        <v>2021</v>
      </c>
      <c r="Q825" s="10" t="s">
        <v>1458</v>
      </c>
      <c r="R825" t="s">
        <v>1205</v>
      </c>
      <c r="S825">
        <v>2</v>
      </c>
      <c r="U825">
        <v>0.8</v>
      </c>
      <c r="V825">
        <v>2</v>
      </c>
      <c r="W825">
        <v>2</v>
      </c>
      <c r="X825">
        <v>0.1</v>
      </c>
      <c r="Y825" t="s">
        <v>1207</v>
      </c>
      <c r="Z825" t="s">
        <v>390</v>
      </c>
      <c r="AA825" t="s">
        <v>390</v>
      </c>
      <c r="AB825" t="s">
        <v>371</v>
      </c>
      <c r="AC825" t="s">
        <v>1206</v>
      </c>
      <c r="AD825">
        <v>9</v>
      </c>
      <c r="AE825">
        <v>2000</v>
      </c>
      <c r="AF825" t="s">
        <v>390</v>
      </c>
      <c r="AG825" t="s">
        <v>390</v>
      </c>
      <c r="AH825" t="s">
        <v>1207</v>
      </c>
      <c r="AI825" t="s">
        <v>353</v>
      </c>
      <c r="AJ825">
        <v>1</v>
      </c>
      <c r="AK825" t="s">
        <v>355</v>
      </c>
      <c r="AL825" t="s">
        <v>354</v>
      </c>
      <c r="AM825" t="s">
        <v>354</v>
      </c>
      <c r="AN825" t="s">
        <v>354</v>
      </c>
      <c r="AO825" t="s">
        <v>390</v>
      </c>
      <c r="AP825" t="s">
        <v>1218</v>
      </c>
      <c r="AQ825" t="s">
        <v>1207</v>
      </c>
      <c r="AR825" t="s">
        <v>354</v>
      </c>
      <c r="AS825" t="s">
        <v>354</v>
      </c>
    </row>
    <row r="826" spans="1:48" hidden="1" x14ac:dyDescent="0.25">
      <c r="A826" t="s">
        <v>1161</v>
      </c>
      <c r="B826" t="s">
        <v>344</v>
      </c>
      <c r="C826" t="s">
        <v>1162</v>
      </c>
      <c r="D826">
        <v>21015</v>
      </c>
      <c r="E826" t="s">
        <v>343</v>
      </c>
      <c r="F826">
        <v>95</v>
      </c>
      <c r="I826">
        <v>111</v>
      </c>
      <c r="J826" t="s">
        <v>464</v>
      </c>
      <c r="K826" t="s">
        <v>465</v>
      </c>
      <c r="L826" t="str">
        <f>VLOOKUP(K826,'LOOKUP INTERTIES 2023-11-08'!$B$2:$G$206,6,FALSE)</f>
        <v>Southeast</v>
      </c>
      <c r="M826" t="s">
        <v>1238</v>
      </c>
      <c r="N826" t="s">
        <v>1203</v>
      </c>
      <c r="O826" s="10" t="s">
        <v>1204</v>
      </c>
      <c r="P826" s="10">
        <v>2021</v>
      </c>
      <c r="Q826" s="10" t="s">
        <v>1458</v>
      </c>
      <c r="R826" t="s">
        <v>1205</v>
      </c>
      <c r="S826">
        <v>2</v>
      </c>
      <c r="U826">
        <v>0.8</v>
      </c>
      <c r="V826">
        <v>2</v>
      </c>
      <c r="W826">
        <v>2</v>
      </c>
      <c r="X826">
        <v>0.1</v>
      </c>
      <c r="Y826" t="s">
        <v>1207</v>
      </c>
      <c r="Z826" t="s">
        <v>390</v>
      </c>
      <c r="AA826" t="s">
        <v>390</v>
      </c>
      <c r="AB826" t="s">
        <v>371</v>
      </c>
      <c r="AC826" t="s">
        <v>1206</v>
      </c>
      <c r="AD826">
        <v>9</v>
      </c>
      <c r="AE826">
        <v>2000</v>
      </c>
      <c r="AF826" t="s">
        <v>390</v>
      </c>
      <c r="AG826" t="s">
        <v>390</v>
      </c>
      <c r="AH826" t="s">
        <v>1207</v>
      </c>
      <c r="AI826" t="s">
        <v>353</v>
      </c>
      <c r="AJ826">
        <v>1</v>
      </c>
      <c r="AK826" t="s">
        <v>355</v>
      </c>
      <c r="AL826" t="s">
        <v>354</v>
      </c>
      <c r="AM826" t="s">
        <v>354</v>
      </c>
      <c r="AN826" t="s">
        <v>354</v>
      </c>
      <c r="AO826" t="s">
        <v>390</v>
      </c>
      <c r="AP826" t="s">
        <v>1218</v>
      </c>
      <c r="AQ826" t="s">
        <v>1207</v>
      </c>
      <c r="AR826" t="s">
        <v>354</v>
      </c>
      <c r="AS826" t="s">
        <v>354</v>
      </c>
    </row>
    <row r="827" spans="1:48" hidden="1" x14ac:dyDescent="0.25">
      <c r="A827" t="s">
        <v>1161</v>
      </c>
      <c r="B827" t="s">
        <v>344</v>
      </c>
      <c r="C827" t="s">
        <v>1162</v>
      </c>
      <c r="D827">
        <v>21015</v>
      </c>
      <c r="E827" t="s">
        <v>343</v>
      </c>
      <c r="F827">
        <v>95</v>
      </c>
      <c r="I827">
        <v>111</v>
      </c>
      <c r="J827" t="s">
        <v>464</v>
      </c>
      <c r="K827" t="s">
        <v>465</v>
      </c>
      <c r="L827" t="str">
        <f>VLOOKUP(K827,'LOOKUP INTERTIES 2023-11-08'!$B$2:$G$206,6,FALSE)</f>
        <v>Southeast</v>
      </c>
      <c r="M827" t="s">
        <v>1263</v>
      </c>
      <c r="N827" t="s">
        <v>1203</v>
      </c>
      <c r="O827" s="10" t="s">
        <v>1204</v>
      </c>
      <c r="P827" s="10">
        <v>2021</v>
      </c>
      <c r="Q827" s="10" t="s">
        <v>1458</v>
      </c>
      <c r="R827" t="s">
        <v>1205</v>
      </c>
      <c r="S827">
        <v>2</v>
      </c>
      <c r="U827">
        <v>0.8</v>
      </c>
      <c r="V827">
        <v>2</v>
      </c>
      <c r="W827">
        <v>2</v>
      </c>
      <c r="X827">
        <v>0.1</v>
      </c>
      <c r="Y827" t="s">
        <v>1207</v>
      </c>
      <c r="Z827" t="s">
        <v>390</v>
      </c>
      <c r="AA827" t="s">
        <v>390</v>
      </c>
      <c r="AB827" t="s">
        <v>371</v>
      </c>
      <c r="AC827" t="s">
        <v>1206</v>
      </c>
      <c r="AD827">
        <v>6</v>
      </c>
      <c r="AE827">
        <v>2002</v>
      </c>
      <c r="AF827" t="s">
        <v>390</v>
      </c>
      <c r="AG827" t="s">
        <v>390</v>
      </c>
      <c r="AH827" t="s">
        <v>1207</v>
      </c>
      <c r="AI827" t="s">
        <v>353</v>
      </c>
      <c r="AJ827">
        <v>1</v>
      </c>
      <c r="AK827" t="s">
        <v>355</v>
      </c>
      <c r="AL827" t="s">
        <v>354</v>
      </c>
      <c r="AM827" t="s">
        <v>354</v>
      </c>
      <c r="AN827" t="s">
        <v>354</v>
      </c>
      <c r="AO827" t="s">
        <v>390</v>
      </c>
      <c r="AP827" t="s">
        <v>1218</v>
      </c>
      <c r="AQ827" t="s">
        <v>1207</v>
      </c>
      <c r="AR827" t="s">
        <v>354</v>
      </c>
      <c r="AS827" t="s">
        <v>354</v>
      </c>
    </row>
    <row r="828" spans="1:48" hidden="1" x14ac:dyDescent="0.25">
      <c r="A828" t="s">
        <v>1161</v>
      </c>
      <c r="B828" t="s">
        <v>344</v>
      </c>
      <c r="C828" t="s">
        <v>1162</v>
      </c>
      <c r="D828">
        <v>21015</v>
      </c>
      <c r="E828" t="s">
        <v>343</v>
      </c>
      <c r="F828">
        <v>95</v>
      </c>
      <c r="I828">
        <v>111</v>
      </c>
      <c r="J828" t="s">
        <v>464</v>
      </c>
      <c r="K828" t="s">
        <v>465</v>
      </c>
      <c r="L828" t="str">
        <f>VLOOKUP(K828,'LOOKUP INTERTIES 2023-11-08'!$B$2:$G$206,6,FALSE)</f>
        <v>Southeast</v>
      </c>
      <c r="M828" t="s">
        <v>1235</v>
      </c>
      <c r="N828" t="s">
        <v>1203</v>
      </c>
      <c r="O828" s="10" t="s">
        <v>1204</v>
      </c>
      <c r="P828" s="10">
        <v>2021</v>
      </c>
      <c r="Q828" s="10" t="s">
        <v>1458</v>
      </c>
      <c r="R828" t="s">
        <v>1205</v>
      </c>
      <c r="S828">
        <v>2.5</v>
      </c>
      <c r="U828">
        <v>0.8</v>
      </c>
      <c r="V828">
        <v>2.5</v>
      </c>
      <c r="W828">
        <v>2.5</v>
      </c>
      <c r="X828">
        <v>0.1</v>
      </c>
      <c r="Y828" t="s">
        <v>1207</v>
      </c>
      <c r="Z828" t="s">
        <v>390</v>
      </c>
      <c r="AA828" t="s">
        <v>390</v>
      </c>
      <c r="AB828" t="s">
        <v>371</v>
      </c>
      <c r="AC828" t="s">
        <v>1206</v>
      </c>
      <c r="AD828">
        <v>6</v>
      </c>
      <c r="AE828">
        <v>1987</v>
      </c>
      <c r="AF828" t="s">
        <v>390</v>
      </c>
      <c r="AG828" t="s">
        <v>390</v>
      </c>
      <c r="AH828" t="s">
        <v>1207</v>
      </c>
      <c r="AI828" t="s">
        <v>353</v>
      </c>
      <c r="AJ828">
        <v>1</v>
      </c>
      <c r="AK828" t="s">
        <v>355</v>
      </c>
      <c r="AL828" t="s">
        <v>354</v>
      </c>
      <c r="AM828" t="s">
        <v>354</v>
      </c>
      <c r="AN828" t="s">
        <v>354</v>
      </c>
      <c r="AO828" t="s">
        <v>390</v>
      </c>
      <c r="AP828" t="s">
        <v>1218</v>
      </c>
      <c r="AQ828" t="s">
        <v>1207</v>
      </c>
      <c r="AR828" t="s">
        <v>1207</v>
      </c>
      <c r="AS828" t="s">
        <v>1207</v>
      </c>
    </row>
    <row r="829" spans="1:48" hidden="1" x14ac:dyDescent="0.25">
      <c r="A829" t="s">
        <v>1161</v>
      </c>
      <c r="B829" t="s">
        <v>344</v>
      </c>
      <c r="C829" t="s">
        <v>1162</v>
      </c>
      <c r="D829">
        <v>21015</v>
      </c>
      <c r="E829" t="s">
        <v>343</v>
      </c>
      <c r="F829">
        <v>95</v>
      </c>
      <c r="I829">
        <v>111</v>
      </c>
      <c r="J829" t="s">
        <v>464</v>
      </c>
      <c r="K829" t="s">
        <v>465</v>
      </c>
      <c r="L829" t="str">
        <f>VLOOKUP(K829,'LOOKUP INTERTIES 2023-11-08'!$B$2:$G$206,6,FALSE)</f>
        <v>Southeast</v>
      </c>
      <c r="M829" t="s">
        <v>1202</v>
      </c>
      <c r="N829" t="s">
        <v>1203</v>
      </c>
      <c r="O829" s="10" t="s">
        <v>1204</v>
      </c>
      <c r="P829" s="10">
        <v>2021</v>
      </c>
      <c r="Q829" s="10" t="s">
        <v>1458</v>
      </c>
      <c r="R829" t="s">
        <v>1205</v>
      </c>
      <c r="S829">
        <v>1.3</v>
      </c>
      <c r="U829" t="s">
        <v>390</v>
      </c>
      <c r="V829">
        <v>1.3</v>
      </c>
      <c r="W829">
        <v>1.3</v>
      </c>
      <c r="X829" t="s">
        <v>390</v>
      </c>
      <c r="Y829" t="s">
        <v>1207</v>
      </c>
      <c r="Z829" t="s">
        <v>390</v>
      </c>
      <c r="AA829" t="s">
        <v>390</v>
      </c>
      <c r="AB829" t="s">
        <v>1411</v>
      </c>
      <c r="AC829" t="s">
        <v>1206</v>
      </c>
      <c r="AD829">
        <v>8</v>
      </c>
      <c r="AE829">
        <v>1972</v>
      </c>
      <c r="AF829">
        <v>1</v>
      </c>
      <c r="AG829">
        <v>2001</v>
      </c>
      <c r="AH829" t="s">
        <v>1207</v>
      </c>
      <c r="AI829" t="s">
        <v>353</v>
      </c>
      <c r="AJ829">
        <v>1</v>
      </c>
      <c r="AK829" t="s">
        <v>355</v>
      </c>
      <c r="AL829" t="s">
        <v>354</v>
      </c>
      <c r="AM829" t="s">
        <v>354</v>
      </c>
      <c r="AN829" t="s">
        <v>354</v>
      </c>
      <c r="AO829" t="s">
        <v>390</v>
      </c>
      <c r="AP829" t="s">
        <v>354</v>
      </c>
      <c r="AQ829" t="s">
        <v>1207</v>
      </c>
      <c r="AR829" t="s">
        <v>354</v>
      </c>
      <c r="AS829" t="s">
        <v>354</v>
      </c>
    </row>
    <row r="830" spans="1:48" hidden="1" x14ac:dyDescent="0.25">
      <c r="A830" t="s">
        <v>1161</v>
      </c>
      <c r="B830" t="s">
        <v>344</v>
      </c>
      <c r="C830" t="s">
        <v>1162</v>
      </c>
      <c r="D830">
        <v>21015</v>
      </c>
      <c r="E830" t="s">
        <v>343</v>
      </c>
      <c r="F830">
        <v>95</v>
      </c>
      <c r="I830">
        <v>111</v>
      </c>
      <c r="J830" t="s">
        <v>464</v>
      </c>
      <c r="K830" t="s">
        <v>465</v>
      </c>
      <c r="L830" t="str">
        <f>VLOOKUP(K830,'LOOKUP INTERTIES 2023-11-08'!$B$2:$G$206,6,FALSE)</f>
        <v>Southeast</v>
      </c>
      <c r="M830" t="s">
        <v>1210</v>
      </c>
      <c r="N830" t="s">
        <v>1203</v>
      </c>
      <c r="O830" s="10" t="s">
        <v>1204</v>
      </c>
      <c r="P830" s="10">
        <v>2021</v>
      </c>
      <c r="Q830" s="10" t="s">
        <v>1458</v>
      </c>
      <c r="R830" t="s">
        <v>1205</v>
      </c>
      <c r="S830">
        <v>1.3</v>
      </c>
      <c r="U830" t="s">
        <v>390</v>
      </c>
      <c r="V830">
        <v>1.3</v>
      </c>
      <c r="W830">
        <v>1.3</v>
      </c>
      <c r="X830" t="s">
        <v>390</v>
      </c>
      <c r="Y830" t="s">
        <v>1207</v>
      </c>
      <c r="Z830" t="s">
        <v>390</v>
      </c>
      <c r="AA830" t="s">
        <v>390</v>
      </c>
      <c r="AB830" t="s">
        <v>1411</v>
      </c>
      <c r="AC830" t="s">
        <v>1206</v>
      </c>
      <c r="AD830">
        <v>8</v>
      </c>
      <c r="AE830">
        <v>1972</v>
      </c>
      <c r="AF830">
        <v>1</v>
      </c>
      <c r="AG830">
        <v>2001</v>
      </c>
      <c r="AH830" t="s">
        <v>1207</v>
      </c>
      <c r="AI830" t="s">
        <v>353</v>
      </c>
      <c r="AJ830">
        <v>1</v>
      </c>
      <c r="AK830" t="s">
        <v>355</v>
      </c>
      <c r="AL830" t="s">
        <v>354</v>
      </c>
      <c r="AM830" t="s">
        <v>354</v>
      </c>
      <c r="AN830" t="s">
        <v>354</v>
      </c>
      <c r="AO830" t="s">
        <v>390</v>
      </c>
      <c r="AP830" t="s">
        <v>354</v>
      </c>
      <c r="AQ830" t="s">
        <v>1207</v>
      </c>
      <c r="AR830" t="s">
        <v>354</v>
      </c>
      <c r="AS830" t="s">
        <v>354</v>
      </c>
    </row>
    <row r="831" spans="1:48" hidden="1" x14ac:dyDescent="0.25">
      <c r="A831" t="s">
        <v>1161</v>
      </c>
      <c r="B831" t="s">
        <v>344</v>
      </c>
      <c r="C831" t="s">
        <v>1162</v>
      </c>
      <c r="D831">
        <v>21015</v>
      </c>
      <c r="E831" t="s">
        <v>343</v>
      </c>
      <c r="F831">
        <v>95</v>
      </c>
      <c r="I831">
        <v>111</v>
      </c>
      <c r="J831" t="s">
        <v>464</v>
      </c>
      <c r="K831" t="s">
        <v>465</v>
      </c>
      <c r="L831" t="str">
        <f>VLOOKUP(K831,'LOOKUP INTERTIES 2023-11-08'!$B$2:$G$206,6,FALSE)</f>
        <v>Southeast</v>
      </c>
      <c r="M831" t="s">
        <v>1211</v>
      </c>
      <c r="N831" t="s">
        <v>1203</v>
      </c>
      <c r="O831" s="10" t="s">
        <v>1204</v>
      </c>
      <c r="P831" s="10">
        <v>2021</v>
      </c>
      <c r="Q831" s="10" t="s">
        <v>1458</v>
      </c>
      <c r="R831" t="s">
        <v>1205</v>
      </c>
      <c r="S831">
        <v>1.3</v>
      </c>
      <c r="U831" t="s">
        <v>390</v>
      </c>
      <c r="V831">
        <v>1.3</v>
      </c>
      <c r="W831">
        <v>1.3</v>
      </c>
      <c r="X831" t="s">
        <v>390</v>
      </c>
      <c r="Y831" t="s">
        <v>1207</v>
      </c>
      <c r="Z831" t="s">
        <v>390</v>
      </c>
      <c r="AA831" t="s">
        <v>390</v>
      </c>
      <c r="AB831" t="s">
        <v>1411</v>
      </c>
      <c r="AC831" t="s">
        <v>1206</v>
      </c>
      <c r="AD831">
        <v>8</v>
      </c>
      <c r="AE831">
        <v>1973</v>
      </c>
      <c r="AF831">
        <v>1</v>
      </c>
      <c r="AG831">
        <v>2001</v>
      </c>
      <c r="AH831" t="s">
        <v>1207</v>
      </c>
      <c r="AI831" t="s">
        <v>353</v>
      </c>
      <c r="AJ831">
        <v>1</v>
      </c>
      <c r="AK831" t="s">
        <v>355</v>
      </c>
      <c r="AL831" t="s">
        <v>354</v>
      </c>
      <c r="AM831" t="s">
        <v>354</v>
      </c>
      <c r="AN831" t="s">
        <v>354</v>
      </c>
      <c r="AO831" t="s">
        <v>390</v>
      </c>
      <c r="AP831" t="s">
        <v>354</v>
      </c>
      <c r="AQ831" t="s">
        <v>1207</v>
      </c>
      <c r="AR831" t="s">
        <v>354</v>
      </c>
      <c r="AS831" t="s">
        <v>354</v>
      </c>
    </row>
    <row r="832" spans="1:48" hidden="1" x14ac:dyDescent="0.25">
      <c r="A832" t="s">
        <v>1161</v>
      </c>
      <c r="B832" t="s">
        <v>344</v>
      </c>
      <c r="C832" t="s">
        <v>1162</v>
      </c>
      <c r="D832">
        <v>21015</v>
      </c>
      <c r="E832" t="s">
        <v>343</v>
      </c>
      <c r="F832">
        <v>95</v>
      </c>
      <c r="I832">
        <v>111</v>
      </c>
      <c r="J832" t="s">
        <v>464</v>
      </c>
      <c r="K832" t="s">
        <v>465</v>
      </c>
      <c r="L832" t="str">
        <f>VLOOKUP(K832,'LOOKUP INTERTIES 2023-11-08'!$B$2:$G$206,6,FALSE)</f>
        <v>Southeast</v>
      </c>
      <c r="M832" t="s">
        <v>1232</v>
      </c>
      <c r="N832" t="s">
        <v>1203</v>
      </c>
      <c r="O832" s="10" t="s">
        <v>1204</v>
      </c>
      <c r="P832" s="10">
        <v>2021</v>
      </c>
      <c r="Q832" s="10" t="s">
        <v>1458</v>
      </c>
      <c r="R832" t="s">
        <v>1205</v>
      </c>
      <c r="S832">
        <v>1.3</v>
      </c>
      <c r="U832" t="s">
        <v>390</v>
      </c>
      <c r="V832">
        <v>1.3</v>
      </c>
      <c r="W832">
        <v>1.3</v>
      </c>
      <c r="X832" t="s">
        <v>390</v>
      </c>
      <c r="Y832" t="s">
        <v>1207</v>
      </c>
      <c r="Z832" t="s">
        <v>390</v>
      </c>
      <c r="AA832" t="s">
        <v>390</v>
      </c>
      <c r="AB832" t="s">
        <v>1411</v>
      </c>
      <c r="AC832" t="s">
        <v>1206</v>
      </c>
      <c r="AD832">
        <v>8</v>
      </c>
      <c r="AE832">
        <v>1973</v>
      </c>
      <c r="AF832">
        <v>1</v>
      </c>
      <c r="AG832">
        <v>2001</v>
      </c>
      <c r="AH832" t="s">
        <v>1207</v>
      </c>
      <c r="AI832" t="s">
        <v>353</v>
      </c>
      <c r="AJ832">
        <v>1</v>
      </c>
      <c r="AK832" t="s">
        <v>355</v>
      </c>
      <c r="AL832" t="s">
        <v>354</v>
      </c>
      <c r="AM832" t="s">
        <v>354</v>
      </c>
      <c r="AN832" t="s">
        <v>354</v>
      </c>
      <c r="AO832" t="s">
        <v>390</v>
      </c>
      <c r="AP832" t="s">
        <v>354</v>
      </c>
      <c r="AQ832" t="s">
        <v>1207</v>
      </c>
      <c r="AR832" t="s">
        <v>354</v>
      </c>
      <c r="AS832" t="s">
        <v>354</v>
      </c>
    </row>
    <row r="833" spans="1:49" hidden="1" x14ac:dyDescent="0.25">
      <c r="A833" t="s">
        <v>1161</v>
      </c>
      <c r="B833" t="s">
        <v>344</v>
      </c>
      <c r="C833" t="s">
        <v>1162</v>
      </c>
      <c r="D833">
        <v>21015</v>
      </c>
      <c r="E833" t="s">
        <v>343</v>
      </c>
      <c r="F833">
        <v>95</v>
      </c>
      <c r="I833">
        <v>111</v>
      </c>
      <c r="J833" t="s">
        <v>464</v>
      </c>
      <c r="K833" t="s">
        <v>465</v>
      </c>
      <c r="L833" t="str">
        <f>VLOOKUP(K833,'LOOKUP INTERTIES 2023-11-08'!$B$2:$G$206,6,FALSE)</f>
        <v>Southeast</v>
      </c>
      <c r="M833" t="s">
        <v>1212</v>
      </c>
      <c r="N833" t="s">
        <v>1203</v>
      </c>
      <c r="O833" s="10" t="s">
        <v>1204</v>
      </c>
      <c r="P833" s="10">
        <v>2021</v>
      </c>
      <c r="Q833" s="10" t="s">
        <v>1458</v>
      </c>
      <c r="R833" t="s">
        <v>1205</v>
      </c>
      <c r="S833">
        <v>0.5</v>
      </c>
      <c r="U833" t="s">
        <v>390</v>
      </c>
      <c r="V833">
        <v>0.5</v>
      </c>
      <c r="W833">
        <v>0.5</v>
      </c>
      <c r="X833" t="s">
        <v>390</v>
      </c>
      <c r="Y833" t="s">
        <v>1207</v>
      </c>
      <c r="Z833" t="s">
        <v>390</v>
      </c>
      <c r="AA833" t="s">
        <v>390</v>
      </c>
      <c r="AB833" t="s">
        <v>1411</v>
      </c>
      <c r="AC833" t="s">
        <v>1206</v>
      </c>
      <c r="AD833">
        <v>88</v>
      </c>
      <c r="AE833">
        <v>1964</v>
      </c>
      <c r="AF833">
        <v>1</v>
      </c>
      <c r="AG833">
        <v>2009</v>
      </c>
      <c r="AH833" t="s">
        <v>1207</v>
      </c>
      <c r="AI833" t="s">
        <v>353</v>
      </c>
      <c r="AJ833">
        <v>1</v>
      </c>
      <c r="AK833" t="s">
        <v>355</v>
      </c>
      <c r="AL833" t="s">
        <v>354</v>
      </c>
      <c r="AM833" t="s">
        <v>354</v>
      </c>
      <c r="AN833" t="s">
        <v>354</v>
      </c>
      <c r="AO833" t="s">
        <v>390</v>
      </c>
      <c r="AP833" t="s">
        <v>354</v>
      </c>
      <c r="AQ833" t="s">
        <v>1207</v>
      </c>
      <c r="AR833" t="s">
        <v>354</v>
      </c>
      <c r="AS833" t="s">
        <v>354</v>
      </c>
    </row>
    <row r="834" spans="1:49" hidden="1" x14ac:dyDescent="0.25">
      <c r="A834" t="s">
        <v>1161</v>
      </c>
      <c r="B834" t="s">
        <v>344</v>
      </c>
      <c r="C834" t="s">
        <v>1162</v>
      </c>
      <c r="D834">
        <v>21015</v>
      </c>
      <c r="E834" t="s">
        <v>343</v>
      </c>
      <c r="F834">
        <v>95</v>
      </c>
      <c r="I834">
        <v>111</v>
      </c>
      <c r="J834" t="s">
        <v>464</v>
      </c>
      <c r="K834" t="s">
        <v>465</v>
      </c>
      <c r="L834" t="str">
        <f>VLOOKUP(K834,'LOOKUP INTERTIES 2023-11-08'!$B$2:$G$206,6,FALSE)</f>
        <v>Southeast</v>
      </c>
      <c r="M834" t="s">
        <v>1225</v>
      </c>
      <c r="N834" t="s">
        <v>1203</v>
      </c>
      <c r="O834" s="10" t="s">
        <v>1204</v>
      </c>
      <c r="P834" s="10">
        <v>2021</v>
      </c>
      <c r="Q834" s="10" t="s">
        <v>1458</v>
      </c>
      <c r="R834" t="s">
        <v>1205</v>
      </c>
      <c r="S834">
        <v>0.5</v>
      </c>
      <c r="U834" t="s">
        <v>390</v>
      </c>
      <c r="V834">
        <v>0.5</v>
      </c>
      <c r="W834">
        <v>0.5</v>
      </c>
      <c r="X834" t="s">
        <v>390</v>
      </c>
      <c r="Y834" t="s">
        <v>1207</v>
      </c>
      <c r="Z834" t="s">
        <v>390</v>
      </c>
      <c r="AA834" t="s">
        <v>390</v>
      </c>
      <c r="AB834" t="s">
        <v>1411</v>
      </c>
      <c r="AC834" t="s">
        <v>1206</v>
      </c>
      <c r="AD834">
        <v>88</v>
      </c>
      <c r="AE834">
        <v>1970</v>
      </c>
      <c r="AF834">
        <v>1</v>
      </c>
      <c r="AG834">
        <v>2009</v>
      </c>
      <c r="AH834" t="s">
        <v>1207</v>
      </c>
      <c r="AI834" t="s">
        <v>353</v>
      </c>
      <c r="AJ834">
        <v>1</v>
      </c>
      <c r="AK834" t="s">
        <v>355</v>
      </c>
      <c r="AL834" t="s">
        <v>354</v>
      </c>
      <c r="AM834" t="s">
        <v>354</v>
      </c>
      <c r="AN834" t="s">
        <v>354</v>
      </c>
      <c r="AO834" t="s">
        <v>390</v>
      </c>
      <c r="AP834" t="s">
        <v>354</v>
      </c>
      <c r="AQ834" t="s">
        <v>1207</v>
      </c>
      <c r="AR834" t="s">
        <v>354</v>
      </c>
      <c r="AS834" t="s">
        <v>354</v>
      </c>
    </row>
    <row r="835" spans="1:49" hidden="1" x14ac:dyDescent="0.25">
      <c r="A835" t="s">
        <v>833</v>
      </c>
      <c r="B835" t="s">
        <v>834</v>
      </c>
      <c r="C835">
        <v>0</v>
      </c>
      <c r="E835">
        <v>0</v>
      </c>
      <c r="G835" t="s">
        <v>1687</v>
      </c>
      <c r="J835" t="s">
        <v>361</v>
      </c>
      <c r="K835" t="s">
        <v>362</v>
      </c>
      <c r="L835" t="str">
        <f>VLOOKUP(K835,'LOOKUP INTERTIES 2023-11-08'!$B$2:$G$206,6,FALSE)</f>
        <v>Railbelt</v>
      </c>
      <c r="N835" t="s">
        <v>1215</v>
      </c>
      <c r="O835" s="10" t="s">
        <v>1216</v>
      </c>
      <c r="Q835" s="10" t="s">
        <v>191</v>
      </c>
      <c r="S835">
        <v>0.16</v>
      </c>
      <c r="AB835" t="s">
        <v>364</v>
      </c>
      <c r="AE835">
        <v>1983</v>
      </c>
      <c r="AG835">
        <v>1993</v>
      </c>
      <c r="AI835" t="s">
        <v>353</v>
      </c>
      <c r="AJ835">
        <v>1</v>
      </c>
      <c r="AK835" t="s">
        <v>385</v>
      </c>
      <c r="AO835">
        <v>0</v>
      </c>
      <c r="AT835" t="s">
        <v>1688</v>
      </c>
    </row>
    <row r="836" spans="1:49" hidden="1" x14ac:dyDescent="0.25">
      <c r="A836" t="s">
        <v>842</v>
      </c>
      <c r="B836" t="s">
        <v>165</v>
      </c>
      <c r="C836">
        <v>0</v>
      </c>
      <c r="E836">
        <v>0</v>
      </c>
      <c r="J836">
        <v>0</v>
      </c>
      <c r="K836">
        <v>0</v>
      </c>
      <c r="L836" t="e">
        <f>VLOOKUP(K836,'LOOKUP INTERTIES 2023-11-08'!$B$2:$G$206,6,FALSE)</f>
        <v>#N/A</v>
      </c>
      <c r="N836" t="s">
        <v>1215</v>
      </c>
      <c r="O836" s="10" t="s">
        <v>1216</v>
      </c>
      <c r="Q836" s="10" t="s">
        <v>191</v>
      </c>
      <c r="S836">
        <v>0.125</v>
      </c>
      <c r="AB836" t="s">
        <v>371</v>
      </c>
      <c r="AD836">
        <v>0</v>
      </c>
      <c r="AE836">
        <v>1991</v>
      </c>
      <c r="AI836" t="s">
        <v>353</v>
      </c>
      <c r="AJ836">
        <v>1</v>
      </c>
      <c r="AK836" t="s">
        <v>385</v>
      </c>
      <c r="AO836">
        <v>0</v>
      </c>
    </row>
    <row r="837" spans="1:49" hidden="1" x14ac:dyDescent="0.25">
      <c r="A837" t="s">
        <v>1576</v>
      </c>
      <c r="B837" t="s">
        <v>1426</v>
      </c>
      <c r="C837" t="s">
        <v>415</v>
      </c>
      <c r="D837">
        <v>18963</v>
      </c>
      <c r="E837" t="s">
        <v>1326</v>
      </c>
      <c r="F837">
        <v>7466</v>
      </c>
      <c r="H837">
        <v>331155</v>
      </c>
      <c r="I837">
        <v>240</v>
      </c>
      <c r="J837" t="s">
        <v>483</v>
      </c>
      <c r="K837" t="s">
        <v>484</v>
      </c>
      <c r="L837" t="str">
        <f>VLOOKUP(K837,'LOOKUP INTERTIES 2023-11-08'!$B$2:$G$206,6,FALSE)</f>
        <v>Southeast</v>
      </c>
      <c r="M837" t="s">
        <v>1202</v>
      </c>
      <c r="N837" t="s">
        <v>1203</v>
      </c>
      <c r="O837" s="10" t="s">
        <v>1204</v>
      </c>
      <c r="P837" s="10">
        <v>2021</v>
      </c>
      <c r="Q837" s="10" t="s">
        <v>1458</v>
      </c>
      <c r="R837" t="s">
        <v>1205</v>
      </c>
      <c r="S837">
        <v>0.5</v>
      </c>
      <c r="U837" t="s">
        <v>390</v>
      </c>
      <c r="V837">
        <v>0.5</v>
      </c>
      <c r="W837">
        <v>0.5</v>
      </c>
      <c r="X837" t="s">
        <v>390</v>
      </c>
      <c r="Y837" t="s">
        <v>1207</v>
      </c>
      <c r="Z837" t="s">
        <v>390</v>
      </c>
      <c r="AA837" t="s">
        <v>390</v>
      </c>
      <c r="AB837" t="s">
        <v>1411</v>
      </c>
      <c r="AC837" t="s">
        <v>1206</v>
      </c>
      <c r="AD837">
        <v>1</v>
      </c>
      <c r="AE837">
        <v>1970</v>
      </c>
      <c r="AF837">
        <v>7</v>
      </c>
      <c r="AG837">
        <v>1999</v>
      </c>
      <c r="AH837" t="s">
        <v>1207</v>
      </c>
      <c r="AI837" t="s">
        <v>353</v>
      </c>
      <c r="AJ837">
        <v>1</v>
      </c>
      <c r="AK837" t="s">
        <v>355</v>
      </c>
      <c r="AL837" t="s">
        <v>354</v>
      </c>
      <c r="AM837" t="s">
        <v>354</v>
      </c>
      <c r="AN837" t="s">
        <v>354</v>
      </c>
      <c r="AO837" t="s">
        <v>390</v>
      </c>
      <c r="AP837" t="s">
        <v>354</v>
      </c>
      <c r="AQ837" t="s">
        <v>354</v>
      </c>
      <c r="AR837" t="s">
        <v>354</v>
      </c>
      <c r="AS837" t="s">
        <v>354</v>
      </c>
    </row>
    <row r="838" spans="1:49" hidden="1" x14ac:dyDescent="0.25">
      <c r="A838" t="s">
        <v>1576</v>
      </c>
      <c r="B838" t="s">
        <v>1426</v>
      </c>
      <c r="C838" t="s">
        <v>415</v>
      </c>
      <c r="D838">
        <v>18963</v>
      </c>
      <c r="E838" t="s">
        <v>1326</v>
      </c>
      <c r="F838">
        <v>7466</v>
      </c>
      <c r="H838">
        <v>331155</v>
      </c>
      <c r="I838">
        <v>240</v>
      </c>
      <c r="J838" t="s">
        <v>483</v>
      </c>
      <c r="K838" t="s">
        <v>484</v>
      </c>
      <c r="L838" t="str">
        <f>VLOOKUP(K838,'LOOKUP INTERTIES 2023-11-08'!$B$2:$G$206,6,FALSE)</f>
        <v>Southeast</v>
      </c>
      <c r="M838" t="s">
        <v>1210</v>
      </c>
      <c r="N838" t="s">
        <v>1203</v>
      </c>
      <c r="O838" s="10" t="s">
        <v>1204</v>
      </c>
      <c r="P838" s="10">
        <v>2021</v>
      </c>
      <c r="Q838" s="10" t="s">
        <v>1458</v>
      </c>
      <c r="R838" t="s">
        <v>1205</v>
      </c>
      <c r="S838">
        <v>0.5</v>
      </c>
      <c r="U838" t="s">
        <v>390</v>
      </c>
      <c r="V838">
        <v>0.5</v>
      </c>
      <c r="W838">
        <v>0.5</v>
      </c>
      <c r="X838" t="s">
        <v>390</v>
      </c>
      <c r="Y838" t="s">
        <v>1207</v>
      </c>
      <c r="Z838" t="s">
        <v>390</v>
      </c>
      <c r="AA838" t="s">
        <v>390</v>
      </c>
      <c r="AB838" t="s">
        <v>1411</v>
      </c>
      <c r="AC838" t="s">
        <v>1206</v>
      </c>
      <c r="AD838">
        <v>1</v>
      </c>
      <c r="AE838">
        <v>1970</v>
      </c>
      <c r="AF838">
        <v>7</v>
      </c>
      <c r="AG838">
        <v>1999</v>
      </c>
      <c r="AH838" t="s">
        <v>1207</v>
      </c>
      <c r="AI838" t="s">
        <v>353</v>
      </c>
      <c r="AJ838">
        <v>1</v>
      </c>
      <c r="AK838" t="s">
        <v>355</v>
      </c>
      <c r="AL838" t="s">
        <v>354</v>
      </c>
      <c r="AM838" t="s">
        <v>354</v>
      </c>
      <c r="AN838" t="s">
        <v>354</v>
      </c>
      <c r="AO838" t="s">
        <v>390</v>
      </c>
      <c r="AP838" t="s">
        <v>354</v>
      </c>
      <c r="AQ838" t="s">
        <v>354</v>
      </c>
      <c r="AR838" t="s">
        <v>354</v>
      </c>
      <c r="AS838" t="s">
        <v>354</v>
      </c>
    </row>
    <row r="839" spans="1:49" hidden="1" x14ac:dyDescent="0.25">
      <c r="A839" t="s">
        <v>1576</v>
      </c>
      <c r="B839" t="s">
        <v>1426</v>
      </c>
      <c r="C839" t="s">
        <v>415</v>
      </c>
      <c r="D839">
        <v>18963</v>
      </c>
      <c r="E839" t="s">
        <v>1326</v>
      </c>
      <c r="F839">
        <v>7466</v>
      </c>
      <c r="H839">
        <v>331155</v>
      </c>
      <c r="I839">
        <v>240</v>
      </c>
      <c r="J839" t="s">
        <v>483</v>
      </c>
      <c r="K839" t="s">
        <v>484</v>
      </c>
      <c r="L839" t="str">
        <f>VLOOKUP(K839,'LOOKUP INTERTIES 2023-11-08'!$B$2:$G$206,6,FALSE)</f>
        <v>Southeast</v>
      </c>
      <c r="M839" t="s">
        <v>1211</v>
      </c>
      <c r="N839" t="s">
        <v>1203</v>
      </c>
      <c r="O839" s="10" t="s">
        <v>1204</v>
      </c>
      <c r="P839" s="10">
        <v>2021</v>
      </c>
      <c r="Q839" s="10" t="s">
        <v>1458</v>
      </c>
      <c r="R839" t="s">
        <v>1205</v>
      </c>
      <c r="S839">
        <v>0.1</v>
      </c>
      <c r="U839" t="s">
        <v>390</v>
      </c>
      <c r="V839">
        <v>0.1</v>
      </c>
      <c r="W839">
        <v>0.1</v>
      </c>
      <c r="X839" t="s">
        <v>390</v>
      </c>
      <c r="Y839" t="s">
        <v>1207</v>
      </c>
      <c r="Z839" t="s">
        <v>390</v>
      </c>
      <c r="AA839" t="s">
        <v>390</v>
      </c>
      <c r="AB839" t="s">
        <v>1411</v>
      </c>
      <c r="AC839" t="s">
        <v>1206</v>
      </c>
      <c r="AD839">
        <v>6</v>
      </c>
      <c r="AE839">
        <v>1955</v>
      </c>
      <c r="AF839">
        <v>7</v>
      </c>
      <c r="AG839">
        <v>1999</v>
      </c>
      <c r="AH839" t="s">
        <v>1207</v>
      </c>
      <c r="AI839" t="s">
        <v>353</v>
      </c>
      <c r="AJ839">
        <v>1</v>
      </c>
      <c r="AK839" t="s">
        <v>355</v>
      </c>
      <c r="AL839" t="s">
        <v>354</v>
      </c>
      <c r="AM839" t="s">
        <v>354</v>
      </c>
      <c r="AN839" t="s">
        <v>354</v>
      </c>
      <c r="AO839" t="s">
        <v>390</v>
      </c>
      <c r="AP839" t="s">
        <v>354</v>
      </c>
      <c r="AQ839" t="s">
        <v>354</v>
      </c>
      <c r="AR839" t="s">
        <v>354</v>
      </c>
      <c r="AS839" t="s">
        <v>354</v>
      </c>
    </row>
    <row r="840" spans="1:49" hidden="1" x14ac:dyDescent="0.25">
      <c r="A840" t="s">
        <v>1576</v>
      </c>
      <c r="B840" t="s">
        <v>1426</v>
      </c>
      <c r="C840" t="s">
        <v>415</v>
      </c>
      <c r="D840">
        <v>18963</v>
      </c>
      <c r="E840" t="s">
        <v>1326</v>
      </c>
      <c r="F840">
        <v>7466</v>
      </c>
      <c r="H840">
        <v>331155</v>
      </c>
      <c r="I840">
        <v>240</v>
      </c>
      <c r="J840" t="s">
        <v>483</v>
      </c>
      <c r="K840" t="s">
        <v>484</v>
      </c>
      <c r="L840" t="str">
        <f>VLOOKUP(K840,'LOOKUP INTERTIES 2023-11-08'!$B$2:$G$206,6,FALSE)</f>
        <v>Southeast</v>
      </c>
      <c r="M840" t="s">
        <v>1232</v>
      </c>
      <c r="N840" t="s">
        <v>1203</v>
      </c>
      <c r="O840" s="10" t="s">
        <v>1204</v>
      </c>
      <c r="P840" s="10">
        <v>2021</v>
      </c>
      <c r="Q840" s="10" t="s">
        <v>1458</v>
      </c>
      <c r="R840" t="s">
        <v>1205</v>
      </c>
      <c r="S840">
        <v>0.3</v>
      </c>
      <c r="U840" t="s">
        <v>390</v>
      </c>
      <c r="V840">
        <v>0.3</v>
      </c>
      <c r="W840">
        <v>0.3</v>
      </c>
      <c r="X840" t="s">
        <v>390</v>
      </c>
      <c r="Y840" t="s">
        <v>1207</v>
      </c>
      <c r="Z840" t="s">
        <v>390</v>
      </c>
      <c r="AA840" t="s">
        <v>390</v>
      </c>
      <c r="AB840" t="s">
        <v>1411</v>
      </c>
      <c r="AC840" t="s">
        <v>1206</v>
      </c>
      <c r="AD840">
        <v>6</v>
      </c>
      <c r="AE840">
        <v>1977</v>
      </c>
      <c r="AF840">
        <v>7</v>
      </c>
      <c r="AG840">
        <v>1999</v>
      </c>
      <c r="AH840" t="s">
        <v>1207</v>
      </c>
      <c r="AI840" t="s">
        <v>353</v>
      </c>
      <c r="AJ840">
        <v>1</v>
      </c>
      <c r="AK840" t="s">
        <v>355</v>
      </c>
      <c r="AL840" t="s">
        <v>354</v>
      </c>
      <c r="AM840" t="s">
        <v>354</v>
      </c>
      <c r="AN840" t="s">
        <v>354</v>
      </c>
      <c r="AO840" t="s">
        <v>390</v>
      </c>
      <c r="AP840" t="s">
        <v>354</v>
      </c>
      <c r="AQ840" t="s">
        <v>354</v>
      </c>
      <c r="AR840" t="s">
        <v>354</v>
      </c>
      <c r="AS840" t="s">
        <v>354</v>
      </c>
    </row>
    <row r="841" spans="1:49" hidden="1" x14ac:dyDescent="0.25">
      <c r="A841" t="s">
        <v>1082</v>
      </c>
      <c r="B841" t="s">
        <v>47</v>
      </c>
      <c r="C841" t="s">
        <v>394</v>
      </c>
      <c r="D841">
        <v>219</v>
      </c>
      <c r="E841" t="s">
        <v>29</v>
      </c>
      <c r="F841">
        <v>7414</v>
      </c>
      <c r="H841">
        <v>331210</v>
      </c>
      <c r="I841">
        <v>2</v>
      </c>
      <c r="J841" t="s">
        <v>483</v>
      </c>
      <c r="K841" t="s">
        <v>484</v>
      </c>
      <c r="L841" t="str">
        <f>VLOOKUP(K841,'LOOKUP INTERTIES 2023-11-08'!$B$2:$G$206,6,FALSE)</f>
        <v>Southeast</v>
      </c>
      <c r="M841" t="s">
        <v>1210</v>
      </c>
      <c r="N841" t="s">
        <v>1203</v>
      </c>
      <c r="O841" s="10" t="s">
        <v>1204</v>
      </c>
      <c r="P841" s="10">
        <v>2021</v>
      </c>
      <c r="Q841" s="10" t="s">
        <v>1458</v>
      </c>
      <c r="R841" t="s">
        <v>1205</v>
      </c>
      <c r="S841">
        <v>0.6</v>
      </c>
      <c r="U841">
        <v>0.8</v>
      </c>
      <c r="V841">
        <v>0.6</v>
      </c>
      <c r="W841">
        <v>0.6</v>
      </c>
      <c r="X841">
        <v>0.2</v>
      </c>
      <c r="Y841" t="s">
        <v>1207</v>
      </c>
      <c r="Z841" t="s">
        <v>390</v>
      </c>
      <c r="AA841" t="s">
        <v>390</v>
      </c>
      <c r="AB841" t="s">
        <v>371</v>
      </c>
      <c r="AC841" t="s">
        <v>1206</v>
      </c>
      <c r="AD841">
        <v>8</v>
      </c>
      <c r="AE841">
        <v>1993</v>
      </c>
      <c r="AF841" t="s">
        <v>390</v>
      </c>
      <c r="AG841" t="s">
        <v>390</v>
      </c>
      <c r="AH841" t="s">
        <v>1207</v>
      </c>
      <c r="AI841" t="s">
        <v>353</v>
      </c>
      <c r="AJ841">
        <v>1</v>
      </c>
      <c r="AK841" t="s">
        <v>355</v>
      </c>
      <c r="AL841" t="s">
        <v>354</v>
      </c>
      <c r="AM841" t="s">
        <v>354</v>
      </c>
      <c r="AN841" t="s">
        <v>354</v>
      </c>
      <c r="AO841" t="s">
        <v>390</v>
      </c>
      <c r="AP841" t="s">
        <v>1209</v>
      </c>
      <c r="AQ841" t="s">
        <v>1207</v>
      </c>
      <c r="AR841" t="s">
        <v>354</v>
      </c>
      <c r="AS841" t="s">
        <v>354</v>
      </c>
    </row>
    <row r="842" spans="1:49" hidden="1" x14ac:dyDescent="0.25">
      <c r="A842" t="s">
        <v>1082</v>
      </c>
      <c r="B842" t="s">
        <v>47</v>
      </c>
      <c r="C842" t="s">
        <v>394</v>
      </c>
      <c r="D842">
        <v>219</v>
      </c>
      <c r="E842" t="s">
        <v>29</v>
      </c>
      <c r="F842">
        <v>7414</v>
      </c>
      <c r="H842">
        <v>331210</v>
      </c>
      <c r="I842">
        <v>2</v>
      </c>
      <c r="J842" t="s">
        <v>483</v>
      </c>
      <c r="K842" t="s">
        <v>484</v>
      </c>
      <c r="L842" t="str">
        <f>VLOOKUP(K842,'LOOKUP INTERTIES 2023-11-08'!$B$2:$G$206,6,FALSE)</f>
        <v>Southeast</v>
      </c>
      <c r="M842" t="s">
        <v>1232</v>
      </c>
      <c r="N842" t="s">
        <v>1203</v>
      </c>
      <c r="O842" s="10" t="s">
        <v>1204</v>
      </c>
      <c r="P842" s="10">
        <v>2021</v>
      </c>
      <c r="Q842" s="10" t="s">
        <v>1458</v>
      </c>
      <c r="R842" t="s">
        <v>1205</v>
      </c>
      <c r="S842">
        <v>0.4</v>
      </c>
      <c r="U842">
        <v>0.8</v>
      </c>
      <c r="V842">
        <v>0.4</v>
      </c>
      <c r="W842">
        <v>0.4</v>
      </c>
      <c r="X842">
        <v>0.2</v>
      </c>
      <c r="Y842" t="s">
        <v>1207</v>
      </c>
      <c r="Z842" t="s">
        <v>390</v>
      </c>
      <c r="AA842" t="s">
        <v>390</v>
      </c>
      <c r="AB842" t="s">
        <v>371</v>
      </c>
      <c r="AC842" t="s">
        <v>1206</v>
      </c>
      <c r="AD842">
        <v>1</v>
      </c>
      <c r="AE842">
        <v>1996</v>
      </c>
      <c r="AF842" t="s">
        <v>390</v>
      </c>
      <c r="AG842" t="s">
        <v>390</v>
      </c>
      <c r="AH842" t="s">
        <v>1207</v>
      </c>
      <c r="AI842" t="s">
        <v>353</v>
      </c>
      <c r="AJ842">
        <v>1</v>
      </c>
      <c r="AK842" t="s">
        <v>355</v>
      </c>
      <c r="AL842" t="s">
        <v>354</v>
      </c>
      <c r="AM842" t="s">
        <v>354</v>
      </c>
      <c r="AN842" t="s">
        <v>354</v>
      </c>
      <c r="AO842" t="s">
        <v>390</v>
      </c>
      <c r="AP842" t="s">
        <v>1209</v>
      </c>
      <c r="AQ842" t="s">
        <v>1207</v>
      </c>
      <c r="AR842" t="s">
        <v>354</v>
      </c>
      <c r="AS842" t="s">
        <v>354</v>
      </c>
    </row>
    <row r="843" spans="1:49" hidden="1" x14ac:dyDescent="0.25">
      <c r="A843" t="s">
        <v>1094</v>
      </c>
      <c r="B843" t="s">
        <v>48</v>
      </c>
      <c r="C843" t="s">
        <v>394</v>
      </c>
      <c r="D843">
        <v>219</v>
      </c>
      <c r="E843" t="s">
        <v>29</v>
      </c>
      <c r="F843">
        <v>406</v>
      </c>
      <c r="H843">
        <v>331220</v>
      </c>
      <c r="I843">
        <v>2</v>
      </c>
      <c r="J843" t="s">
        <v>1095</v>
      </c>
      <c r="K843" t="s">
        <v>1096</v>
      </c>
      <c r="L843" t="str">
        <f>VLOOKUP(K843,'LOOKUP INTERTIES 2023-11-08'!$B$2:$G$206,6,FALSE)</f>
        <v>Yukon-Koyukuk/Upper Tanana</v>
      </c>
      <c r="M843">
        <v>2</v>
      </c>
      <c r="N843" t="s">
        <v>352</v>
      </c>
      <c r="O843" s="10" t="s">
        <v>1204</v>
      </c>
      <c r="P843" s="10">
        <v>2021</v>
      </c>
      <c r="Q843" s="10" t="s">
        <v>1461</v>
      </c>
      <c r="S843">
        <v>1.1000000000000001</v>
      </c>
      <c r="AB843" t="s">
        <v>371</v>
      </c>
      <c r="AD843">
        <v>6</v>
      </c>
      <c r="AE843">
        <v>1989</v>
      </c>
      <c r="AI843" t="s">
        <v>353</v>
      </c>
      <c r="AK843" t="s">
        <v>355</v>
      </c>
      <c r="AU843" t="s">
        <v>1467</v>
      </c>
      <c r="AV843" t="s">
        <v>1474</v>
      </c>
    </row>
    <row r="844" spans="1:49" hidden="1" x14ac:dyDescent="0.25">
      <c r="A844" t="s">
        <v>1094</v>
      </c>
      <c r="B844" t="s">
        <v>48</v>
      </c>
      <c r="C844" t="s">
        <v>394</v>
      </c>
      <c r="D844">
        <v>219</v>
      </c>
      <c r="E844" t="s">
        <v>29</v>
      </c>
      <c r="F844">
        <v>406</v>
      </c>
      <c r="H844">
        <v>331220</v>
      </c>
      <c r="I844">
        <v>2</v>
      </c>
      <c r="J844" t="s">
        <v>1095</v>
      </c>
      <c r="K844" t="s">
        <v>1096</v>
      </c>
      <c r="L844" t="str">
        <f>VLOOKUP(K844,'LOOKUP INTERTIES 2023-11-08'!$B$2:$G$206,6,FALSE)</f>
        <v>Yukon-Koyukuk/Upper Tanana</v>
      </c>
      <c r="M844">
        <v>3</v>
      </c>
      <c r="N844" t="s">
        <v>352</v>
      </c>
      <c r="O844" s="10" t="s">
        <v>1204</v>
      </c>
      <c r="P844" s="10">
        <v>2021</v>
      </c>
      <c r="Q844" s="10" t="s">
        <v>1461</v>
      </c>
      <c r="S844">
        <v>1.18</v>
      </c>
      <c r="AB844" t="s">
        <v>371</v>
      </c>
      <c r="AD844">
        <v>6</v>
      </c>
      <c r="AE844">
        <v>1996</v>
      </c>
      <c r="AI844" t="s">
        <v>353</v>
      </c>
      <c r="AK844" t="s">
        <v>355</v>
      </c>
      <c r="AU844" t="s">
        <v>1467</v>
      </c>
      <c r="AV844" t="s">
        <v>1474</v>
      </c>
    </row>
    <row r="845" spans="1:49" s="21" customFormat="1" hidden="1" x14ac:dyDescent="0.25">
      <c r="A845" t="s">
        <v>1094</v>
      </c>
      <c r="B845" t="s">
        <v>48</v>
      </c>
      <c r="C845" t="s">
        <v>394</v>
      </c>
      <c r="D845">
        <v>219</v>
      </c>
      <c r="E845" t="s">
        <v>29</v>
      </c>
      <c r="F845">
        <v>406</v>
      </c>
      <c r="G845"/>
      <c r="H845">
        <v>331220</v>
      </c>
      <c r="I845">
        <v>2</v>
      </c>
      <c r="J845" t="s">
        <v>1095</v>
      </c>
      <c r="K845" t="s">
        <v>1096</v>
      </c>
      <c r="L845" t="str">
        <f>VLOOKUP(K845,'LOOKUP INTERTIES 2023-11-08'!$B$2:$G$206,6,FALSE)</f>
        <v>Yukon-Koyukuk/Upper Tanana</v>
      </c>
      <c r="M845">
        <v>1</v>
      </c>
      <c r="N845" t="s">
        <v>352</v>
      </c>
      <c r="O845" s="10" t="s">
        <v>1204</v>
      </c>
      <c r="P845" s="10">
        <v>2021</v>
      </c>
      <c r="Q845" s="10" t="s">
        <v>1461</v>
      </c>
      <c r="R845"/>
      <c r="S845">
        <v>1.3</v>
      </c>
      <c r="T845"/>
      <c r="U845"/>
      <c r="V845"/>
      <c r="W845"/>
      <c r="X845"/>
      <c r="Y845"/>
      <c r="Z845"/>
      <c r="AA845"/>
      <c r="AB845" t="s">
        <v>371</v>
      </c>
      <c r="AC845"/>
      <c r="AD845">
        <v>6</v>
      </c>
      <c r="AE845">
        <v>1999</v>
      </c>
      <c r="AF845"/>
      <c r="AG845"/>
      <c r="AH845"/>
      <c r="AI845" t="s">
        <v>353</v>
      </c>
      <c r="AJ845"/>
      <c r="AK845" t="s">
        <v>355</v>
      </c>
      <c r="AL845"/>
      <c r="AM845"/>
      <c r="AN845"/>
      <c r="AO845"/>
      <c r="AP845"/>
      <c r="AQ845"/>
      <c r="AR845"/>
      <c r="AS845"/>
      <c r="AT845"/>
      <c r="AU845" t="s">
        <v>1467</v>
      </c>
      <c r="AV845" t="s">
        <v>1474</v>
      </c>
      <c r="AW845"/>
    </row>
    <row r="846" spans="1:49" s="21" customFormat="1" hidden="1" x14ac:dyDescent="0.25">
      <c r="A846" t="s">
        <v>1094</v>
      </c>
      <c r="B846" t="s">
        <v>48</v>
      </c>
      <c r="C846" t="s">
        <v>394</v>
      </c>
      <c r="D846">
        <v>219</v>
      </c>
      <c r="E846" t="s">
        <v>29</v>
      </c>
      <c r="F846">
        <v>406</v>
      </c>
      <c r="G846"/>
      <c r="H846">
        <v>331220</v>
      </c>
      <c r="I846">
        <v>2</v>
      </c>
      <c r="J846" t="s">
        <v>1095</v>
      </c>
      <c r="K846" t="s">
        <v>1096</v>
      </c>
      <c r="L846" t="str">
        <f>VLOOKUP(K846,'LOOKUP INTERTIES 2023-11-08'!$B$2:$G$206,6,FALSE)</f>
        <v>Yukon-Koyukuk/Upper Tanana</v>
      </c>
      <c r="M846">
        <v>5</v>
      </c>
      <c r="N846" t="s">
        <v>352</v>
      </c>
      <c r="O846" s="10" t="s">
        <v>1204</v>
      </c>
      <c r="P846" s="10">
        <v>2021</v>
      </c>
      <c r="Q846" s="10" t="s">
        <v>1461</v>
      </c>
      <c r="R846"/>
      <c r="S846">
        <v>0.6</v>
      </c>
      <c r="T846"/>
      <c r="U846"/>
      <c r="V846"/>
      <c r="W846"/>
      <c r="X846"/>
      <c r="Y846"/>
      <c r="Z846"/>
      <c r="AA846"/>
      <c r="AB846" t="s">
        <v>364</v>
      </c>
      <c r="AC846"/>
      <c r="AD846">
        <v>6</v>
      </c>
      <c r="AE846">
        <v>2016</v>
      </c>
      <c r="AF846"/>
      <c r="AG846"/>
      <c r="AH846"/>
      <c r="AI846" t="s">
        <v>353</v>
      </c>
      <c r="AJ846"/>
      <c r="AK846" t="s">
        <v>355</v>
      </c>
      <c r="AL846"/>
      <c r="AM846"/>
      <c r="AN846"/>
      <c r="AO846"/>
      <c r="AP846"/>
      <c r="AQ846"/>
      <c r="AR846"/>
      <c r="AS846"/>
      <c r="AT846"/>
      <c r="AU846" t="s">
        <v>1467</v>
      </c>
      <c r="AV846" t="s">
        <v>1503</v>
      </c>
      <c r="AW846"/>
    </row>
    <row r="847" spans="1:49" s="21" customFormat="1" hidden="1" x14ac:dyDescent="0.25">
      <c r="A847" t="s">
        <v>1094</v>
      </c>
      <c r="B847" t="s">
        <v>48</v>
      </c>
      <c r="C847" t="s">
        <v>394</v>
      </c>
      <c r="D847">
        <v>219</v>
      </c>
      <c r="E847" t="s">
        <v>29</v>
      </c>
      <c r="F847">
        <v>406</v>
      </c>
      <c r="G847"/>
      <c r="H847">
        <v>331220</v>
      </c>
      <c r="I847">
        <v>2</v>
      </c>
      <c r="J847" t="s">
        <v>1095</v>
      </c>
      <c r="K847" t="s">
        <v>1096</v>
      </c>
      <c r="L847" t="str">
        <f>VLOOKUP(K847,'LOOKUP INTERTIES 2023-11-08'!$B$2:$G$206,6,FALSE)</f>
        <v>Yukon-Koyukuk/Upper Tanana</v>
      </c>
      <c r="M847">
        <v>4</v>
      </c>
      <c r="N847" t="s">
        <v>352</v>
      </c>
      <c r="O847" s="10" t="s">
        <v>1204</v>
      </c>
      <c r="P847" s="10">
        <v>2021</v>
      </c>
      <c r="Q847" s="10" t="s">
        <v>1461</v>
      </c>
      <c r="R847"/>
      <c r="S847">
        <v>1.03</v>
      </c>
      <c r="T847"/>
      <c r="U847"/>
      <c r="V847"/>
      <c r="W847"/>
      <c r="X847"/>
      <c r="Y847"/>
      <c r="Z847"/>
      <c r="AA847"/>
      <c r="AB847" t="s">
        <v>371</v>
      </c>
      <c r="AC847"/>
      <c r="AD847">
        <v>6</v>
      </c>
      <c r="AE847">
        <v>2017</v>
      </c>
      <c r="AF847"/>
      <c r="AG847"/>
      <c r="AH847"/>
      <c r="AI847" t="s">
        <v>353</v>
      </c>
      <c r="AJ847"/>
      <c r="AK847" t="s">
        <v>355</v>
      </c>
      <c r="AL847"/>
      <c r="AM847"/>
      <c r="AN847"/>
      <c r="AO847"/>
      <c r="AP847"/>
      <c r="AQ847"/>
      <c r="AR847"/>
      <c r="AS847"/>
      <c r="AT847"/>
      <c r="AU847" t="s">
        <v>1467</v>
      </c>
      <c r="AV847" t="s">
        <v>1490</v>
      </c>
      <c r="AW847"/>
    </row>
    <row r="848" spans="1:49" s="21" customFormat="1" hidden="1" x14ac:dyDescent="0.25">
      <c r="A848" t="s">
        <v>559</v>
      </c>
      <c r="B848" t="s">
        <v>1403</v>
      </c>
      <c r="C848" t="s">
        <v>1686</v>
      </c>
      <c r="D848">
        <v>60222</v>
      </c>
      <c r="E848" t="s">
        <v>1402</v>
      </c>
      <c r="F848">
        <v>59037</v>
      </c>
      <c r="G848"/>
      <c r="H848"/>
      <c r="I848">
        <v>760</v>
      </c>
      <c r="J848" t="s">
        <v>483</v>
      </c>
      <c r="K848" t="s">
        <v>484</v>
      </c>
      <c r="L848" t="str">
        <f>VLOOKUP(K848,'LOOKUP INTERTIES 2023-11-08'!$B$2:$G$206,6,FALSE)</f>
        <v>Southeast</v>
      </c>
      <c r="M848" t="s">
        <v>1404</v>
      </c>
      <c r="N848" t="s">
        <v>1215</v>
      </c>
      <c r="O848" s="10" t="s">
        <v>1216</v>
      </c>
      <c r="P848" s="10">
        <v>2021</v>
      </c>
      <c r="Q848" s="10" t="s">
        <v>1458</v>
      </c>
      <c r="R848" t="s">
        <v>1245</v>
      </c>
      <c r="S848">
        <v>5</v>
      </c>
      <c r="T848"/>
      <c r="U848">
        <v>0.8</v>
      </c>
      <c r="V848">
        <v>5</v>
      </c>
      <c r="W848">
        <v>5</v>
      </c>
      <c r="X848">
        <v>0</v>
      </c>
      <c r="Y848" t="s">
        <v>1207</v>
      </c>
      <c r="Z848" t="s">
        <v>390</v>
      </c>
      <c r="AA848" t="s">
        <v>390</v>
      </c>
      <c r="AB848" t="s">
        <v>371</v>
      </c>
      <c r="AC848" t="s">
        <v>1206</v>
      </c>
      <c r="AD848">
        <v>1</v>
      </c>
      <c r="AE848">
        <v>2021</v>
      </c>
      <c r="AF848" t="s">
        <v>390</v>
      </c>
      <c r="AG848" t="s">
        <v>390</v>
      </c>
      <c r="AH848" t="s">
        <v>1207</v>
      </c>
      <c r="AI848" t="s">
        <v>353</v>
      </c>
      <c r="AJ848">
        <v>1</v>
      </c>
      <c r="AK848" t="s">
        <v>385</v>
      </c>
      <c r="AL848" t="s">
        <v>354</v>
      </c>
      <c r="AM848" t="s">
        <v>354</v>
      </c>
      <c r="AN848" t="s">
        <v>354</v>
      </c>
      <c r="AO848" t="s">
        <v>390</v>
      </c>
      <c r="AP848" t="s">
        <v>1218</v>
      </c>
      <c r="AQ848" t="s">
        <v>1207</v>
      </c>
      <c r="AR848" t="s">
        <v>354</v>
      </c>
      <c r="AS848" t="s">
        <v>354</v>
      </c>
      <c r="AT848"/>
      <c r="AU848"/>
      <c r="AV848"/>
      <c r="AW848"/>
    </row>
    <row r="849" spans="1:49" s="21" customFormat="1" hidden="1" x14ac:dyDescent="0.25">
      <c r="A849" t="s">
        <v>1508</v>
      </c>
      <c r="B849" t="s">
        <v>560</v>
      </c>
      <c r="C849" t="s">
        <v>467</v>
      </c>
      <c r="D849">
        <v>3522</v>
      </c>
      <c r="E849" t="s">
        <v>142</v>
      </c>
      <c r="F849"/>
      <c r="G849"/>
      <c r="H849"/>
      <c r="I849">
        <v>8</v>
      </c>
      <c r="J849" t="s">
        <v>361</v>
      </c>
      <c r="K849" t="s">
        <v>362</v>
      </c>
      <c r="L849" t="str">
        <f>VLOOKUP(K849,'LOOKUP INTERTIES 2023-11-08'!$B$2:$G$206,6,FALSE)</f>
        <v>Railbelt</v>
      </c>
      <c r="M849"/>
      <c r="N849" t="s">
        <v>456</v>
      </c>
      <c r="O849" s="10" t="s">
        <v>1301</v>
      </c>
      <c r="P849" s="10"/>
      <c r="Q849" s="10" t="s">
        <v>191</v>
      </c>
      <c r="R849"/>
      <c r="S849">
        <v>2</v>
      </c>
      <c r="T849">
        <v>0.5</v>
      </c>
      <c r="U849"/>
      <c r="V849"/>
      <c r="W849"/>
      <c r="X849"/>
      <c r="Y849"/>
      <c r="Z849"/>
      <c r="AA849"/>
      <c r="AB849" t="s">
        <v>371</v>
      </c>
      <c r="AC849"/>
      <c r="AD849"/>
      <c r="AE849">
        <v>2017</v>
      </c>
      <c r="AF849"/>
      <c r="AG849"/>
      <c r="AH849"/>
      <c r="AI849" t="s">
        <v>353</v>
      </c>
      <c r="AJ849">
        <v>1</v>
      </c>
      <c r="AK849" t="s">
        <v>457</v>
      </c>
      <c r="AL849"/>
      <c r="AM849"/>
      <c r="AN849"/>
      <c r="AO849">
        <v>0</v>
      </c>
      <c r="AP849"/>
      <c r="AQ849"/>
      <c r="AR849"/>
      <c r="AS849"/>
      <c r="AT849"/>
      <c r="AU849"/>
      <c r="AV849"/>
      <c r="AW849"/>
    </row>
    <row r="850" spans="1:49" s="21" customFormat="1" hidden="1" x14ac:dyDescent="0.25">
      <c r="A850" t="s">
        <v>1508</v>
      </c>
      <c r="B850" t="s">
        <v>560</v>
      </c>
      <c r="C850" t="s">
        <v>467</v>
      </c>
      <c r="D850">
        <v>3522</v>
      </c>
      <c r="E850" t="s">
        <v>142</v>
      </c>
      <c r="F850"/>
      <c r="G850"/>
      <c r="H850"/>
      <c r="I850">
        <v>8</v>
      </c>
      <c r="J850" t="s">
        <v>361</v>
      </c>
      <c r="K850" t="s">
        <v>362</v>
      </c>
      <c r="L850" t="str">
        <f>VLOOKUP(K850,'LOOKUP INTERTIES 2023-11-08'!$B$2:$G$206,6,FALSE)</f>
        <v>Railbelt</v>
      </c>
      <c r="M850"/>
      <c r="N850" t="s">
        <v>561</v>
      </c>
      <c r="O850" s="10" t="s">
        <v>1407</v>
      </c>
      <c r="P850" s="10"/>
      <c r="Q850" s="10" t="s">
        <v>191</v>
      </c>
      <c r="R850"/>
      <c r="S850">
        <v>1</v>
      </c>
      <c r="T850">
        <v>4.4999999999999997E-3</v>
      </c>
      <c r="U850"/>
      <c r="V850"/>
      <c r="W850"/>
      <c r="X850"/>
      <c r="Y850"/>
      <c r="Z850"/>
      <c r="AA850"/>
      <c r="AB850" t="s">
        <v>371</v>
      </c>
      <c r="AC850"/>
      <c r="AD850"/>
      <c r="AE850">
        <v>2017</v>
      </c>
      <c r="AF850"/>
      <c r="AG850"/>
      <c r="AH850"/>
      <c r="AI850" t="s">
        <v>353</v>
      </c>
      <c r="AJ850">
        <v>1</v>
      </c>
      <c r="AK850" t="s">
        <v>457</v>
      </c>
      <c r="AL850"/>
      <c r="AM850"/>
      <c r="AN850"/>
      <c r="AO850">
        <v>0</v>
      </c>
      <c r="AP850"/>
      <c r="AQ850"/>
      <c r="AR850"/>
      <c r="AS850"/>
      <c r="AT850"/>
      <c r="AU850"/>
      <c r="AV850"/>
      <c r="AW850"/>
    </row>
    <row r="851" spans="1:49" s="21" customFormat="1" hidden="1" x14ac:dyDescent="0.25">
      <c r="A851" t="s">
        <v>1680</v>
      </c>
      <c r="B851" t="s">
        <v>1069</v>
      </c>
      <c r="C851" t="s">
        <v>1001</v>
      </c>
      <c r="D851"/>
      <c r="E851" t="s">
        <v>319</v>
      </c>
      <c r="F851"/>
      <c r="G851"/>
      <c r="H851"/>
      <c r="I851">
        <v>749</v>
      </c>
      <c r="J851" t="s">
        <v>997</v>
      </c>
      <c r="K851" t="s">
        <v>998</v>
      </c>
      <c r="L851" t="str">
        <f>VLOOKUP(K851,'LOOKUP INTERTIES 2023-11-08'!$B$2:$G$206,6,FALSE)</f>
        <v>Aleutians</v>
      </c>
      <c r="M851"/>
      <c r="N851" t="s">
        <v>561</v>
      </c>
      <c r="O851" s="10" t="s">
        <v>1407</v>
      </c>
      <c r="P851" s="10"/>
      <c r="Q851" s="10"/>
      <c r="R851"/>
      <c r="S851">
        <v>0.16</v>
      </c>
      <c r="T851">
        <v>2.7E-2</v>
      </c>
      <c r="U851"/>
      <c r="V851"/>
      <c r="W851"/>
      <c r="X851"/>
      <c r="Y851"/>
      <c r="Z851"/>
      <c r="AA851"/>
      <c r="AB851" t="s">
        <v>1411</v>
      </c>
      <c r="AC851"/>
      <c r="AD851">
        <v>12</v>
      </c>
      <c r="AE851">
        <v>2014</v>
      </c>
      <c r="AF851">
        <v>1</v>
      </c>
      <c r="AG851">
        <v>2016</v>
      </c>
      <c r="AH851"/>
      <c r="AI851"/>
      <c r="AJ851"/>
      <c r="AK851" t="s">
        <v>457</v>
      </c>
      <c r="AL851"/>
      <c r="AM851"/>
      <c r="AN851"/>
      <c r="AO851"/>
      <c r="AP851"/>
      <c r="AQ851"/>
      <c r="AR851"/>
      <c r="AS851"/>
      <c r="AT851"/>
      <c r="AU851"/>
      <c r="AV851"/>
      <c r="AW851"/>
    </row>
    <row r="852" spans="1:49" s="21" customFormat="1" hidden="1" x14ac:dyDescent="0.25">
      <c r="A852" t="s">
        <v>1680</v>
      </c>
      <c r="B852" t="s">
        <v>1069</v>
      </c>
      <c r="C852" t="s">
        <v>1001</v>
      </c>
      <c r="D852"/>
      <c r="E852" t="s">
        <v>319</v>
      </c>
      <c r="F852"/>
      <c r="G852"/>
      <c r="H852"/>
      <c r="I852">
        <v>749</v>
      </c>
      <c r="J852" t="s">
        <v>997</v>
      </c>
      <c r="K852" t="s">
        <v>998</v>
      </c>
      <c r="L852" t="str">
        <f>VLOOKUP(K852,'LOOKUP INTERTIES 2023-11-08'!$B$2:$G$206,6,FALSE)</f>
        <v>Aleutians</v>
      </c>
      <c r="M852"/>
      <c r="N852" t="s">
        <v>473</v>
      </c>
      <c r="O852" s="10" t="s">
        <v>501</v>
      </c>
      <c r="P852" s="10"/>
      <c r="Q852" s="10"/>
      <c r="R852"/>
      <c r="S852">
        <v>0.22500000000000001</v>
      </c>
      <c r="T852"/>
      <c r="U852"/>
      <c r="V852"/>
      <c r="W852"/>
      <c r="X852"/>
      <c r="Y852"/>
      <c r="Z852"/>
      <c r="AA852"/>
      <c r="AB852" t="s">
        <v>371</v>
      </c>
      <c r="AC852"/>
      <c r="AD852">
        <v>6</v>
      </c>
      <c r="AE852">
        <v>2006</v>
      </c>
      <c r="AF852"/>
      <c r="AG852"/>
      <c r="AH852"/>
      <c r="AI852" t="s">
        <v>353</v>
      </c>
      <c r="AJ852">
        <v>1</v>
      </c>
      <c r="AK852" t="s">
        <v>474</v>
      </c>
      <c r="AL852"/>
      <c r="AM852"/>
      <c r="AN852"/>
      <c r="AO852">
        <v>1</v>
      </c>
      <c r="AP852"/>
      <c r="AQ852"/>
      <c r="AR852"/>
      <c r="AS852"/>
      <c r="AT852" t="s">
        <v>1681</v>
      </c>
      <c r="AU852"/>
      <c r="AV852"/>
      <c r="AW852"/>
    </row>
    <row r="853" spans="1:49" s="21" customFormat="1" hidden="1" x14ac:dyDescent="0.25">
      <c r="A853" t="s">
        <v>1689</v>
      </c>
      <c r="B853" t="s">
        <v>1690</v>
      </c>
      <c r="C853" t="s">
        <v>1691</v>
      </c>
      <c r="D853"/>
      <c r="E853" t="s">
        <v>1692</v>
      </c>
      <c r="F853"/>
      <c r="G853" t="s">
        <v>1693</v>
      </c>
      <c r="H853"/>
      <c r="I853"/>
      <c r="J853" t="s">
        <v>361</v>
      </c>
      <c r="K853" t="s">
        <v>362</v>
      </c>
      <c r="L853" t="str">
        <f>VLOOKUP(K853,'LOOKUP INTERTIES 2023-11-08'!$B$2:$G$206,6,FALSE)</f>
        <v>Railbelt</v>
      </c>
      <c r="M853"/>
      <c r="N853" t="s">
        <v>1215</v>
      </c>
      <c r="O853" s="10" t="s">
        <v>1216</v>
      </c>
      <c r="P853" s="10"/>
      <c r="Q853" s="10" t="s">
        <v>1694</v>
      </c>
      <c r="R853"/>
      <c r="S853">
        <v>0.3</v>
      </c>
      <c r="T853"/>
      <c r="U853"/>
      <c r="V853"/>
      <c r="W853"/>
      <c r="X853"/>
      <c r="Y853"/>
      <c r="Z853"/>
      <c r="AA853"/>
      <c r="AB853" t="s">
        <v>371</v>
      </c>
      <c r="AC853"/>
      <c r="AD853">
        <v>7</v>
      </c>
      <c r="AE853">
        <v>2021</v>
      </c>
      <c r="AF853"/>
      <c r="AG853"/>
      <c r="AH853"/>
      <c r="AI853"/>
      <c r="AJ853"/>
      <c r="AK853" t="s">
        <v>385</v>
      </c>
      <c r="AL853"/>
      <c r="AM853"/>
      <c r="AN853"/>
      <c r="AO853"/>
      <c r="AP853"/>
      <c r="AQ853"/>
      <c r="AR853"/>
      <c r="AS853"/>
      <c r="AT853"/>
      <c r="AU853"/>
      <c r="AV853"/>
      <c r="AW853"/>
    </row>
    <row r="854" spans="1:49" s="21" customFormat="1" hidden="1" x14ac:dyDescent="0.25">
      <c r="A854" t="s">
        <v>372</v>
      </c>
      <c r="B854" t="s">
        <v>13</v>
      </c>
      <c r="C854" t="s">
        <v>373</v>
      </c>
      <c r="D854"/>
      <c r="E854" t="s">
        <v>12</v>
      </c>
      <c r="F854"/>
      <c r="G854"/>
      <c r="H854">
        <v>331020</v>
      </c>
      <c r="I854">
        <v>412</v>
      </c>
      <c r="J854" t="s">
        <v>374</v>
      </c>
      <c r="K854" t="s">
        <v>375</v>
      </c>
      <c r="L854" t="str">
        <f>VLOOKUP(K854,'LOOKUP INTERTIES 2023-11-08'!$B$2:$G$206,6,FALSE)</f>
        <v>Lower Yukon-Kuskokwim</v>
      </c>
      <c r="M854">
        <v>3</v>
      </c>
      <c r="N854" t="s">
        <v>352</v>
      </c>
      <c r="O854" s="10" t="s">
        <v>1204</v>
      </c>
      <c r="P854" s="10">
        <v>2021</v>
      </c>
      <c r="Q854" s="10" t="s">
        <v>1461</v>
      </c>
      <c r="R854"/>
      <c r="S854">
        <v>0.25</v>
      </c>
      <c r="T854"/>
      <c r="U854"/>
      <c r="V854"/>
      <c r="W854"/>
      <c r="X854"/>
      <c r="Y854"/>
      <c r="Z854"/>
      <c r="AA854"/>
      <c r="AB854" t="s">
        <v>371</v>
      </c>
      <c r="AC854"/>
      <c r="AD854"/>
      <c r="AE854"/>
      <c r="AF854"/>
      <c r="AG854"/>
      <c r="AH854"/>
      <c r="AI854" t="s">
        <v>353</v>
      </c>
      <c r="AJ854"/>
      <c r="AK854" t="s">
        <v>355</v>
      </c>
      <c r="AL854"/>
      <c r="AM854"/>
      <c r="AN854"/>
      <c r="AO854"/>
      <c r="AP854"/>
      <c r="AQ854"/>
      <c r="AR854"/>
      <c r="AS854"/>
      <c r="AT854"/>
      <c r="AU854" t="s">
        <v>1467</v>
      </c>
      <c r="AV854" t="s">
        <v>1656</v>
      </c>
      <c r="AW854"/>
    </row>
    <row r="855" spans="1:49" s="21" customFormat="1" hidden="1" x14ac:dyDescent="0.25">
      <c r="A855" t="s">
        <v>372</v>
      </c>
      <c r="B855" t="s">
        <v>13</v>
      </c>
      <c r="C855" t="s">
        <v>373</v>
      </c>
      <c r="D855"/>
      <c r="E855" t="s">
        <v>12</v>
      </c>
      <c r="F855"/>
      <c r="G855"/>
      <c r="H855">
        <v>331020</v>
      </c>
      <c r="I855">
        <v>412</v>
      </c>
      <c r="J855" t="s">
        <v>374</v>
      </c>
      <c r="K855" t="s">
        <v>375</v>
      </c>
      <c r="L855" t="str">
        <f>VLOOKUP(K855,'LOOKUP INTERTIES 2023-11-08'!$B$2:$G$206,6,FALSE)</f>
        <v>Lower Yukon-Kuskokwim</v>
      </c>
      <c r="M855">
        <v>4</v>
      </c>
      <c r="N855" t="s">
        <v>352</v>
      </c>
      <c r="O855" s="10" t="s">
        <v>1204</v>
      </c>
      <c r="P855" s="10">
        <v>2021</v>
      </c>
      <c r="Q855" s="10" t="s">
        <v>1461</v>
      </c>
      <c r="R855"/>
      <c r="S855">
        <v>0.25</v>
      </c>
      <c r="T855"/>
      <c r="U855"/>
      <c r="V855"/>
      <c r="W855"/>
      <c r="X855"/>
      <c r="Y855"/>
      <c r="Z855"/>
      <c r="AA855"/>
      <c r="AB855" t="s">
        <v>371</v>
      </c>
      <c r="AC855"/>
      <c r="AD855"/>
      <c r="AE855"/>
      <c r="AF855"/>
      <c r="AG855"/>
      <c r="AH855"/>
      <c r="AI855" t="s">
        <v>353</v>
      </c>
      <c r="AJ855"/>
      <c r="AK855" t="s">
        <v>355</v>
      </c>
      <c r="AL855"/>
      <c r="AM855"/>
      <c r="AN855"/>
      <c r="AO855"/>
      <c r="AP855"/>
      <c r="AQ855"/>
      <c r="AR855"/>
      <c r="AS855"/>
      <c r="AT855"/>
      <c r="AU855" t="s">
        <v>1514</v>
      </c>
      <c r="AV855" t="s">
        <v>1657</v>
      </c>
      <c r="AW855"/>
    </row>
    <row r="856" spans="1:49" s="21" customFormat="1" hidden="1" x14ac:dyDescent="0.25">
      <c r="A856" t="s">
        <v>372</v>
      </c>
      <c r="B856" t="s">
        <v>13</v>
      </c>
      <c r="C856" t="s">
        <v>373</v>
      </c>
      <c r="D856"/>
      <c r="E856" t="s">
        <v>12</v>
      </c>
      <c r="F856"/>
      <c r="G856"/>
      <c r="H856">
        <v>331020</v>
      </c>
      <c r="I856">
        <v>412</v>
      </c>
      <c r="J856" t="s">
        <v>374</v>
      </c>
      <c r="K856" t="s">
        <v>375</v>
      </c>
      <c r="L856" t="str">
        <f>VLOOKUP(K856,'LOOKUP INTERTIES 2023-11-08'!$B$2:$G$206,6,FALSE)</f>
        <v>Lower Yukon-Kuskokwim</v>
      </c>
      <c r="M856">
        <v>2</v>
      </c>
      <c r="N856" t="s">
        <v>352</v>
      </c>
      <c r="O856" s="10" t="s">
        <v>1204</v>
      </c>
      <c r="P856" s="10">
        <v>2021</v>
      </c>
      <c r="Q856" s="10" t="s">
        <v>1461</v>
      </c>
      <c r="R856"/>
      <c r="S856">
        <v>0.5</v>
      </c>
      <c r="T856"/>
      <c r="U856"/>
      <c r="V856"/>
      <c r="W856"/>
      <c r="X856"/>
      <c r="Y856"/>
      <c r="Z856"/>
      <c r="AA856"/>
      <c r="AB856" t="s">
        <v>364</v>
      </c>
      <c r="AC856"/>
      <c r="AD856">
        <v>9</v>
      </c>
      <c r="AE856">
        <v>2008</v>
      </c>
      <c r="AF856"/>
      <c r="AG856"/>
      <c r="AH856"/>
      <c r="AI856" t="s">
        <v>353</v>
      </c>
      <c r="AJ856"/>
      <c r="AK856" t="s">
        <v>355</v>
      </c>
      <c r="AL856"/>
      <c r="AM856"/>
      <c r="AN856"/>
      <c r="AO856"/>
      <c r="AP856"/>
      <c r="AQ856"/>
      <c r="AR856"/>
      <c r="AS856"/>
      <c r="AT856"/>
      <c r="AU856" t="s">
        <v>1514</v>
      </c>
      <c r="AV856" t="s">
        <v>1658</v>
      </c>
      <c r="AW856"/>
    </row>
    <row r="857" spans="1:49" hidden="1" x14ac:dyDescent="0.25">
      <c r="A857" t="s">
        <v>372</v>
      </c>
      <c r="B857" t="s">
        <v>13</v>
      </c>
      <c r="C857" t="s">
        <v>373</v>
      </c>
      <c r="E857" t="s">
        <v>12</v>
      </c>
      <c r="H857">
        <v>331020</v>
      </c>
      <c r="I857">
        <v>412</v>
      </c>
      <c r="J857" t="s">
        <v>374</v>
      </c>
      <c r="K857" t="s">
        <v>375</v>
      </c>
      <c r="L857" t="str">
        <f>VLOOKUP(K857,'LOOKUP INTERTIES 2023-11-08'!$B$2:$G$206,6,FALSE)</f>
        <v>Lower Yukon-Kuskokwim</v>
      </c>
      <c r="M857">
        <v>1</v>
      </c>
      <c r="N857" t="s">
        <v>352</v>
      </c>
      <c r="O857" s="10" t="s">
        <v>1204</v>
      </c>
      <c r="P857" s="10">
        <v>2021</v>
      </c>
      <c r="Q857" s="10" t="s">
        <v>1461</v>
      </c>
      <c r="S857">
        <v>0.5</v>
      </c>
      <c r="AB857" t="s">
        <v>371</v>
      </c>
      <c r="AD857">
        <v>10</v>
      </c>
      <c r="AE857">
        <v>2020</v>
      </c>
      <c r="AI857" t="s">
        <v>353</v>
      </c>
      <c r="AK857" t="s">
        <v>355</v>
      </c>
      <c r="AU857" t="s">
        <v>1467</v>
      </c>
      <c r="AV857" t="s">
        <v>1493</v>
      </c>
    </row>
    <row r="858" spans="1:49" hidden="1" x14ac:dyDescent="0.25">
      <c r="A858" t="s">
        <v>475</v>
      </c>
      <c r="B858" t="s">
        <v>30</v>
      </c>
      <c r="C858" t="s">
        <v>394</v>
      </c>
      <c r="D858">
        <v>219</v>
      </c>
      <c r="E858" t="s">
        <v>29</v>
      </c>
      <c r="F858">
        <v>7176</v>
      </c>
      <c r="H858">
        <v>331060</v>
      </c>
      <c r="I858">
        <v>2</v>
      </c>
      <c r="J858" t="s">
        <v>476</v>
      </c>
      <c r="K858" t="s">
        <v>477</v>
      </c>
      <c r="L858" t="str">
        <f>VLOOKUP(K858,'LOOKUP INTERTIES 2023-11-08'!$B$2:$G$206,6,FALSE)</f>
        <v>Yukon-Koyukuk/Upper Tanana</v>
      </c>
      <c r="M858">
        <v>2</v>
      </c>
      <c r="N858" t="s">
        <v>352</v>
      </c>
      <c r="O858" s="10" t="s">
        <v>1204</v>
      </c>
      <c r="P858" s="10">
        <v>2021</v>
      </c>
      <c r="Q858" s="10" t="s">
        <v>1461</v>
      </c>
      <c r="S858">
        <v>0.3</v>
      </c>
      <c r="AB858" t="s">
        <v>371</v>
      </c>
      <c r="AI858" t="s">
        <v>353</v>
      </c>
      <c r="AK858" t="s">
        <v>355</v>
      </c>
      <c r="AU858" t="s">
        <v>1467</v>
      </c>
      <c r="AV858" t="s">
        <v>1469</v>
      </c>
    </row>
    <row r="859" spans="1:49" hidden="1" x14ac:dyDescent="0.25">
      <c r="A859" t="s">
        <v>475</v>
      </c>
      <c r="B859" t="s">
        <v>30</v>
      </c>
      <c r="C859" t="s">
        <v>394</v>
      </c>
      <c r="D859">
        <v>219</v>
      </c>
      <c r="E859" t="s">
        <v>29</v>
      </c>
      <c r="F859">
        <v>7176</v>
      </c>
      <c r="H859">
        <v>331060</v>
      </c>
      <c r="I859">
        <v>2</v>
      </c>
      <c r="J859" t="s">
        <v>476</v>
      </c>
      <c r="K859" t="s">
        <v>477</v>
      </c>
      <c r="L859" t="str">
        <f>VLOOKUP(K859,'LOOKUP INTERTIES 2023-11-08'!$B$2:$G$206,6,FALSE)</f>
        <v>Yukon-Koyukuk/Upper Tanana</v>
      </c>
      <c r="M859">
        <v>3</v>
      </c>
      <c r="N859" t="s">
        <v>352</v>
      </c>
      <c r="O859" s="10" t="s">
        <v>1204</v>
      </c>
      <c r="P859" s="10">
        <v>2021</v>
      </c>
      <c r="Q859" s="10" t="s">
        <v>1461</v>
      </c>
      <c r="S859">
        <v>0.2</v>
      </c>
      <c r="AB859" t="s">
        <v>371</v>
      </c>
      <c r="AI859" t="s">
        <v>353</v>
      </c>
      <c r="AK859" t="s">
        <v>355</v>
      </c>
      <c r="AU859" t="s">
        <v>1462</v>
      </c>
      <c r="AV859" t="s">
        <v>1470</v>
      </c>
    </row>
    <row r="860" spans="1:49" hidden="1" x14ac:dyDescent="0.25">
      <c r="A860" t="s">
        <v>475</v>
      </c>
      <c r="B860" t="s">
        <v>30</v>
      </c>
      <c r="C860" t="s">
        <v>394</v>
      </c>
      <c r="D860">
        <v>219</v>
      </c>
      <c r="E860" t="s">
        <v>29</v>
      </c>
      <c r="F860">
        <v>7176</v>
      </c>
      <c r="H860">
        <v>331060</v>
      </c>
      <c r="I860">
        <v>2</v>
      </c>
      <c r="J860" t="s">
        <v>476</v>
      </c>
      <c r="K860" t="s">
        <v>477</v>
      </c>
      <c r="L860" t="str">
        <f>VLOOKUP(K860,'LOOKUP INTERTIES 2023-11-08'!$B$2:$G$206,6,FALSE)</f>
        <v>Yukon-Koyukuk/Upper Tanana</v>
      </c>
      <c r="M860">
        <v>1</v>
      </c>
      <c r="N860" t="s">
        <v>352</v>
      </c>
      <c r="O860" s="10" t="s">
        <v>1204</v>
      </c>
      <c r="P860" s="10">
        <v>2021</v>
      </c>
      <c r="Q860" s="10" t="s">
        <v>1461</v>
      </c>
      <c r="S860">
        <v>0.1</v>
      </c>
      <c r="AB860" t="s">
        <v>371</v>
      </c>
      <c r="AD860">
        <v>6</v>
      </c>
      <c r="AE860">
        <v>2008</v>
      </c>
      <c r="AI860" t="s">
        <v>353</v>
      </c>
      <c r="AK860" t="s">
        <v>355</v>
      </c>
      <c r="AU860" t="s">
        <v>1471</v>
      </c>
      <c r="AV860" t="s">
        <v>1472</v>
      </c>
    </row>
    <row r="861" spans="1:49" hidden="1" x14ac:dyDescent="0.25">
      <c r="A861" t="s">
        <v>570</v>
      </c>
      <c r="B861" t="s">
        <v>34</v>
      </c>
      <c r="C861" t="s">
        <v>394</v>
      </c>
      <c r="D861">
        <v>219</v>
      </c>
      <c r="E861" t="s">
        <v>29</v>
      </c>
      <c r="F861">
        <v>7342</v>
      </c>
      <c r="H861">
        <v>331080</v>
      </c>
      <c r="I861">
        <v>2</v>
      </c>
      <c r="J861" t="s">
        <v>483</v>
      </c>
      <c r="K861" t="s">
        <v>484</v>
      </c>
      <c r="L861" t="str">
        <f>VLOOKUP(K861,'LOOKUP INTERTIES 2023-11-08'!$B$2:$G$206,6,FALSE)</f>
        <v>Southeast</v>
      </c>
      <c r="M861">
        <v>1</v>
      </c>
      <c r="N861" t="s">
        <v>352</v>
      </c>
      <c r="O861" s="10" t="s">
        <v>1204</v>
      </c>
      <c r="P861" s="10">
        <v>2021</v>
      </c>
      <c r="Q861" s="10" t="s">
        <v>1461</v>
      </c>
      <c r="S861">
        <v>0</v>
      </c>
      <c r="AB861" t="s">
        <v>364</v>
      </c>
      <c r="AI861" t="s">
        <v>353</v>
      </c>
      <c r="AK861" t="s">
        <v>355</v>
      </c>
      <c r="AU861" t="s">
        <v>1467</v>
      </c>
      <c r="AV861" t="s">
        <v>1473</v>
      </c>
    </row>
    <row r="862" spans="1:49" hidden="1" x14ac:dyDescent="0.25">
      <c r="A862" t="s">
        <v>570</v>
      </c>
      <c r="B862" t="s">
        <v>34</v>
      </c>
      <c r="C862" t="s">
        <v>394</v>
      </c>
      <c r="D862">
        <v>219</v>
      </c>
      <c r="E862" t="s">
        <v>29</v>
      </c>
      <c r="F862">
        <v>7342</v>
      </c>
      <c r="H862">
        <v>331080</v>
      </c>
      <c r="I862">
        <v>2</v>
      </c>
      <c r="J862" t="s">
        <v>483</v>
      </c>
      <c r="K862" t="s">
        <v>484</v>
      </c>
      <c r="L862" t="str">
        <f>VLOOKUP(K862,'LOOKUP INTERTIES 2023-11-08'!$B$2:$G$206,6,FALSE)</f>
        <v>Southeast</v>
      </c>
      <c r="M862">
        <v>2</v>
      </c>
      <c r="N862" t="s">
        <v>352</v>
      </c>
      <c r="O862" s="10" t="s">
        <v>1204</v>
      </c>
      <c r="P862" s="10">
        <v>2021</v>
      </c>
      <c r="Q862" s="10" t="s">
        <v>1461</v>
      </c>
      <c r="S862">
        <v>0.3</v>
      </c>
      <c r="AB862" t="s">
        <v>371</v>
      </c>
      <c r="AI862" t="s">
        <v>353</v>
      </c>
      <c r="AK862" t="s">
        <v>355</v>
      </c>
      <c r="AU862" t="s">
        <v>1467</v>
      </c>
      <c r="AV862" t="s">
        <v>1473</v>
      </c>
    </row>
    <row r="863" spans="1:49" hidden="1" x14ac:dyDescent="0.25">
      <c r="A863" t="s">
        <v>570</v>
      </c>
      <c r="B863" t="s">
        <v>34</v>
      </c>
      <c r="C863" t="s">
        <v>394</v>
      </c>
      <c r="D863">
        <v>219</v>
      </c>
      <c r="E863" t="s">
        <v>29</v>
      </c>
      <c r="F863">
        <v>7342</v>
      </c>
      <c r="H863">
        <v>331080</v>
      </c>
      <c r="I863">
        <v>2</v>
      </c>
      <c r="J863" t="s">
        <v>483</v>
      </c>
      <c r="K863" t="s">
        <v>484</v>
      </c>
      <c r="L863" t="str">
        <f>VLOOKUP(K863,'LOOKUP INTERTIES 2023-11-08'!$B$2:$G$206,6,FALSE)</f>
        <v>Southeast</v>
      </c>
      <c r="M863">
        <v>3</v>
      </c>
      <c r="N863" t="s">
        <v>352</v>
      </c>
      <c r="O863" s="10" t="s">
        <v>1204</v>
      </c>
      <c r="P863" s="10">
        <v>2021</v>
      </c>
      <c r="Q863" s="10" t="s">
        <v>1461</v>
      </c>
      <c r="S863">
        <v>0.4</v>
      </c>
      <c r="AB863" t="s">
        <v>371</v>
      </c>
      <c r="AI863" t="s">
        <v>353</v>
      </c>
      <c r="AK863" t="s">
        <v>355</v>
      </c>
      <c r="AU863" t="s">
        <v>1467</v>
      </c>
      <c r="AV863" t="s">
        <v>1473</v>
      </c>
    </row>
    <row r="864" spans="1:49" hidden="1" x14ac:dyDescent="0.25">
      <c r="A864" t="s">
        <v>599</v>
      </c>
      <c r="B864" t="s">
        <v>35</v>
      </c>
      <c r="C864" t="s">
        <v>394</v>
      </c>
      <c r="D864">
        <v>219</v>
      </c>
      <c r="E864" t="s">
        <v>29</v>
      </c>
      <c r="F864">
        <v>7375</v>
      </c>
      <c r="G864" t="s">
        <v>1476</v>
      </c>
      <c r="H864">
        <v>331110</v>
      </c>
      <c r="I864">
        <v>2</v>
      </c>
      <c r="J864" t="s">
        <v>600</v>
      </c>
      <c r="K864" t="s">
        <v>601</v>
      </c>
      <c r="L864" t="str">
        <f>VLOOKUP(K864,'LOOKUP INTERTIES 2023-11-08'!$B$2:$G$206,6,FALSE)</f>
        <v>Yukon-Koyukuk/Upper Tanana</v>
      </c>
      <c r="N864" t="s">
        <v>1477</v>
      </c>
      <c r="O864" s="10" t="s">
        <v>1478</v>
      </c>
      <c r="S864">
        <v>2.5000000000000001E-2</v>
      </c>
      <c r="AB864" t="s">
        <v>1411</v>
      </c>
      <c r="AD864">
        <v>6</v>
      </c>
      <c r="AE864">
        <v>2010</v>
      </c>
      <c r="AF864">
        <v>8</v>
      </c>
      <c r="AG864">
        <v>2010</v>
      </c>
      <c r="AI864" t="s">
        <v>353</v>
      </c>
      <c r="AJ864">
        <v>1</v>
      </c>
      <c r="AK864" t="s">
        <v>385</v>
      </c>
      <c r="AT864" t="s">
        <v>1479</v>
      </c>
    </row>
    <row r="865" spans="1:48" hidden="1" x14ac:dyDescent="0.25">
      <c r="A865" t="s">
        <v>599</v>
      </c>
      <c r="B865" t="s">
        <v>35</v>
      </c>
      <c r="C865" t="s">
        <v>394</v>
      </c>
      <c r="D865">
        <v>219</v>
      </c>
      <c r="E865" t="s">
        <v>29</v>
      </c>
      <c r="F865">
        <v>7375</v>
      </c>
      <c r="H865">
        <v>331110</v>
      </c>
      <c r="I865">
        <v>2</v>
      </c>
      <c r="J865" t="s">
        <v>600</v>
      </c>
      <c r="K865" t="s">
        <v>601</v>
      </c>
      <c r="L865" t="str">
        <f>VLOOKUP(K865,'LOOKUP INTERTIES 2023-11-08'!$B$2:$G$206,6,FALSE)</f>
        <v>Yukon-Koyukuk/Upper Tanana</v>
      </c>
      <c r="M865">
        <v>2</v>
      </c>
      <c r="N865" t="s">
        <v>352</v>
      </c>
      <c r="O865" s="10" t="s">
        <v>1204</v>
      </c>
      <c r="P865" s="10">
        <v>2021</v>
      </c>
      <c r="Q865" s="10" t="s">
        <v>1461</v>
      </c>
      <c r="S865">
        <v>0.18</v>
      </c>
      <c r="AB865" t="s">
        <v>371</v>
      </c>
      <c r="AD865">
        <v>8</v>
      </c>
      <c r="AE865">
        <v>1997</v>
      </c>
      <c r="AI865" t="s">
        <v>353</v>
      </c>
      <c r="AK865" t="s">
        <v>355</v>
      </c>
      <c r="AU865" t="s">
        <v>1480</v>
      </c>
      <c r="AV865" t="s">
        <v>1481</v>
      </c>
    </row>
    <row r="866" spans="1:48" hidden="1" x14ac:dyDescent="0.25">
      <c r="A866" t="s">
        <v>599</v>
      </c>
      <c r="B866" t="s">
        <v>35</v>
      </c>
      <c r="C866" t="s">
        <v>394</v>
      </c>
      <c r="D866">
        <v>219</v>
      </c>
      <c r="E866" t="s">
        <v>29</v>
      </c>
      <c r="F866">
        <v>7375</v>
      </c>
      <c r="H866">
        <v>331110</v>
      </c>
      <c r="I866">
        <v>2</v>
      </c>
      <c r="J866" t="s">
        <v>600</v>
      </c>
      <c r="K866" t="s">
        <v>601</v>
      </c>
      <c r="L866" t="str">
        <f>VLOOKUP(K866,'LOOKUP INTERTIES 2023-11-08'!$B$2:$G$206,6,FALSE)</f>
        <v>Yukon-Koyukuk/Upper Tanana</v>
      </c>
      <c r="M866">
        <v>3</v>
      </c>
      <c r="N866" t="s">
        <v>352</v>
      </c>
      <c r="O866" s="10" t="s">
        <v>1204</v>
      </c>
      <c r="P866" s="10">
        <v>2021</v>
      </c>
      <c r="Q866" s="10" t="s">
        <v>1461</v>
      </c>
      <c r="S866">
        <v>0.17499999999999999</v>
      </c>
      <c r="AB866" t="s">
        <v>371</v>
      </c>
      <c r="AD866">
        <v>8</v>
      </c>
      <c r="AE866">
        <v>2016</v>
      </c>
      <c r="AI866" t="s">
        <v>353</v>
      </c>
      <c r="AK866" t="s">
        <v>355</v>
      </c>
      <c r="AU866" t="s">
        <v>1482</v>
      </c>
      <c r="AV866" t="s">
        <v>1483</v>
      </c>
    </row>
    <row r="867" spans="1:48" hidden="1" x14ac:dyDescent="0.25">
      <c r="A867" t="s">
        <v>599</v>
      </c>
      <c r="B867" t="s">
        <v>35</v>
      </c>
      <c r="C867" t="s">
        <v>394</v>
      </c>
      <c r="D867">
        <v>219</v>
      </c>
      <c r="E867" t="s">
        <v>29</v>
      </c>
      <c r="F867">
        <v>7375</v>
      </c>
      <c r="H867">
        <v>331110</v>
      </c>
      <c r="I867">
        <v>2</v>
      </c>
      <c r="J867" t="s">
        <v>600</v>
      </c>
      <c r="K867" t="s">
        <v>601</v>
      </c>
      <c r="L867" t="str">
        <f>VLOOKUP(K867,'LOOKUP INTERTIES 2023-11-08'!$B$2:$G$206,6,FALSE)</f>
        <v>Yukon-Koyukuk/Upper Tanana</v>
      </c>
      <c r="M867">
        <v>1</v>
      </c>
      <c r="N867" t="s">
        <v>352</v>
      </c>
      <c r="O867" s="10" t="s">
        <v>1204</v>
      </c>
      <c r="P867" s="10">
        <v>2021</v>
      </c>
      <c r="Q867" s="10" t="s">
        <v>1461</v>
      </c>
      <c r="S867">
        <v>0.17499999999999999</v>
      </c>
      <c r="AB867" t="s">
        <v>371</v>
      </c>
      <c r="AD867">
        <v>8</v>
      </c>
      <c r="AE867">
        <v>2020</v>
      </c>
      <c r="AI867" t="s">
        <v>353</v>
      </c>
      <c r="AK867" t="s">
        <v>355</v>
      </c>
      <c r="AU867" t="s">
        <v>1471</v>
      </c>
      <c r="AV867" t="s">
        <v>1484</v>
      </c>
    </row>
    <row r="868" spans="1:48" hidden="1" x14ac:dyDescent="0.25">
      <c r="A868" t="s">
        <v>599</v>
      </c>
      <c r="B868" t="s">
        <v>35</v>
      </c>
      <c r="C868" t="s">
        <v>394</v>
      </c>
      <c r="D868">
        <v>219</v>
      </c>
      <c r="E868" t="s">
        <v>29</v>
      </c>
      <c r="F868">
        <v>7375</v>
      </c>
      <c r="H868">
        <v>331110</v>
      </c>
      <c r="I868">
        <v>2</v>
      </c>
      <c r="J868" t="s">
        <v>600</v>
      </c>
      <c r="K868" t="s">
        <v>601</v>
      </c>
      <c r="L868" t="str">
        <f>VLOOKUP(K868,'LOOKUP INTERTIES 2023-11-08'!$B$2:$G$206,6,FALSE)</f>
        <v>Yukon-Koyukuk/Upper Tanana</v>
      </c>
      <c r="N868" t="s">
        <v>502</v>
      </c>
      <c r="O868" s="10" t="s">
        <v>1304</v>
      </c>
      <c r="Q868" s="10" t="s">
        <v>191</v>
      </c>
      <c r="S868">
        <v>2.4E-2</v>
      </c>
      <c r="AB868" t="s">
        <v>371</v>
      </c>
      <c r="AD868">
        <v>7</v>
      </c>
      <c r="AE868">
        <v>2015</v>
      </c>
      <c r="AI868" t="s">
        <v>353</v>
      </c>
      <c r="AJ868">
        <v>1</v>
      </c>
      <c r="AK868" t="s">
        <v>503</v>
      </c>
      <c r="AO868">
        <v>0</v>
      </c>
    </row>
    <row r="869" spans="1:48" hidden="1" x14ac:dyDescent="0.25">
      <c r="A869" t="s">
        <v>682</v>
      </c>
      <c r="B869" t="s">
        <v>185</v>
      </c>
      <c r="C869" t="s">
        <v>394</v>
      </c>
      <c r="D869">
        <v>219</v>
      </c>
      <c r="E869" t="s">
        <v>29</v>
      </c>
      <c r="G869" t="s">
        <v>184</v>
      </c>
      <c r="H869">
        <v>332010</v>
      </c>
      <c r="I869">
        <v>2</v>
      </c>
      <c r="J869" t="s">
        <v>683</v>
      </c>
      <c r="K869" t="s">
        <v>684</v>
      </c>
      <c r="L869" t="str">
        <f>VLOOKUP(K869,'LOOKUP INTERTIES 2023-11-08'!$B$2:$G$206,6,FALSE)</f>
        <v>Southeast</v>
      </c>
      <c r="N869" t="s">
        <v>1215</v>
      </c>
      <c r="O869" s="10" t="s">
        <v>1216</v>
      </c>
      <c r="S869">
        <v>0.8</v>
      </c>
      <c r="AB869" t="s">
        <v>371</v>
      </c>
      <c r="AD869">
        <v>7</v>
      </c>
      <c r="AE869">
        <v>2009</v>
      </c>
      <c r="AI869" t="s">
        <v>353</v>
      </c>
      <c r="AJ869">
        <v>1</v>
      </c>
      <c r="AK869" t="s">
        <v>385</v>
      </c>
      <c r="AO869">
        <v>0</v>
      </c>
    </row>
    <row r="870" spans="1:48" hidden="1" x14ac:dyDescent="0.25">
      <c r="A870" t="s">
        <v>682</v>
      </c>
      <c r="B870" t="s">
        <v>185</v>
      </c>
      <c r="C870" t="s">
        <v>394</v>
      </c>
      <c r="D870">
        <v>219</v>
      </c>
      <c r="E870" t="s">
        <v>29</v>
      </c>
      <c r="H870">
        <v>332010</v>
      </c>
      <c r="I870">
        <v>2</v>
      </c>
      <c r="J870" t="s">
        <v>683</v>
      </c>
      <c r="K870" t="s">
        <v>684</v>
      </c>
      <c r="L870" t="str">
        <f>VLOOKUP(K870,'LOOKUP INTERTIES 2023-11-08'!$B$2:$G$206,6,FALSE)</f>
        <v>Southeast</v>
      </c>
      <c r="M870" t="s">
        <v>1202</v>
      </c>
      <c r="N870" t="s">
        <v>1203</v>
      </c>
      <c r="O870" s="10" t="s">
        <v>1204</v>
      </c>
      <c r="P870" s="10">
        <v>2021</v>
      </c>
      <c r="Q870" s="10" t="s">
        <v>1458</v>
      </c>
      <c r="R870" t="s">
        <v>1205</v>
      </c>
      <c r="S870">
        <v>0.4</v>
      </c>
      <c r="U870">
        <v>0.8</v>
      </c>
      <c r="V870">
        <v>0.4</v>
      </c>
      <c r="W870">
        <v>0.4</v>
      </c>
      <c r="X870">
        <v>0.1</v>
      </c>
      <c r="Y870" t="s">
        <v>1207</v>
      </c>
      <c r="Z870" t="s">
        <v>390</v>
      </c>
      <c r="AA870" t="s">
        <v>390</v>
      </c>
      <c r="AB870" t="s">
        <v>371</v>
      </c>
      <c r="AC870" t="s">
        <v>1206</v>
      </c>
      <c r="AD870">
        <v>12</v>
      </c>
      <c r="AE870">
        <v>2008</v>
      </c>
      <c r="AF870" t="s">
        <v>390</v>
      </c>
      <c r="AG870" t="s">
        <v>390</v>
      </c>
      <c r="AH870" t="s">
        <v>1207</v>
      </c>
      <c r="AI870" t="s">
        <v>353</v>
      </c>
      <c r="AJ870">
        <v>1</v>
      </c>
      <c r="AK870" t="s">
        <v>355</v>
      </c>
      <c r="AL870" t="s">
        <v>354</v>
      </c>
      <c r="AM870" t="s">
        <v>354</v>
      </c>
      <c r="AN870" t="s">
        <v>354</v>
      </c>
      <c r="AO870" t="s">
        <v>390</v>
      </c>
      <c r="AP870" t="s">
        <v>1209</v>
      </c>
      <c r="AQ870" t="s">
        <v>1207</v>
      </c>
      <c r="AR870" t="s">
        <v>354</v>
      </c>
      <c r="AS870" t="s">
        <v>354</v>
      </c>
    </row>
    <row r="871" spans="1:48" hidden="1" x14ac:dyDescent="0.25">
      <c r="A871" t="s">
        <v>682</v>
      </c>
      <c r="B871" t="s">
        <v>185</v>
      </c>
      <c r="C871" t="s">
        <v>394</v>
      </c>
      <c r="D871">
        <v>219</v>
      </c>
      <c r="E871" t="s">
        <v>29</v>
      </c>
      <c r="H871">
        <v>332010</v>
      </c>
      <c r="I871">
        <v>2</v>
      </c>
      <c r="J871" t="s">
        <v>683</v>
      </c>
      <c r="K871" t="s">
        <v>684</v>
      </c>
      <c r="L871" t="str">
        <f>VLOOKUP(K871,'LOOKUP INTERTIES 2023-11-08'!$B$2:$G$206,6,FALSE)</f>
        <v>Southeast</v>
      </c>
      <c r="M871" t="s">
        <v>1210</v>
      </c>
      <c r="N871" t="s">
        <v>1203</v>
      </c>
      <c r="O871" s="10" t="s">
        <v>1204</v>
      </c>
      <c r="P871" s="10">
        <v>2021</v>
      </c>
      <c r="Q871" s="10" t="s">
        <v>1458</v>
      </c>
      <c r="R871" t="s">
        <v>1205</v>
      </c>
      <c r="S871">
        <v>0.4</v>
      </c>
      <c r="U871">
        <v>0.8</v>
      </c>
      <c r="V871">
        <v>0.4</v>
      </c>
      <c r="W871">
        <v>0.4</v>
      </c>
      <c r="X871">
        <v>0.1</v>
      </c>
      <c r="Y871" t="s">
        <v>1207</v>
      </c>
      <c r="Z871" t="s">
        <v>390</v>
      </c>
      <c r="AA871" t="s">
        <v>390</v>
      </c>
      <c r="AB871" t="s">
        <v>371</v>
      </c>
      <c r="AC871" t="s">
        <v>1206</v>
      </c>
      <c r="AD871">
        <v>12</v>
      </c>
      <c r="AE871">
        <v>2008</v>
      </c>
      <c r="AF871" t="s">
        <v>390</v>
      </c>
      <c r="AG871" t="s">
        <v>390</v>
      </c>
      <c r="AH871" t="s">
        <v>1207</v>
      </c>
      <c r="AI871" t="s">
        <v>353</v>
      </c>
      <c r="AJ871">
        <v>1</v>
      </c>
      <c r="AK871" t="s">
        <v>355</v>
      </c>
      <c r="AL871" t="s">
        <v>354</v>
      </c>
      <c r="AM871" t="s">
        <v>354</v>
      </c>
      <c r="AN871" t="s">
        <v>354</v>
      </c>
      <c r="AO871" t="s">
        <v>390</v>
      </c>
      <c r="AP871" t="s">
        <v>1209</v>
      </c>
      <c r="AQ871" t="s">
        <v>1207</v>
      </c>
      <c r="AR871" t="s">
        <v>354</v>
      </c>
      <c r="AS871" t="s">
        <v>354</v>
      </c>
    </row>
    <row r="872" spans="1:48" hidden="1" x14ac:dyDescent="0.25">
      <c r="A872" t="s">
        <v>682</v>
      </c>
      <c r="B872" t="s">
        <v>185</v>
      </c>
      <c r="C872" t="s">
        <v>394</v>
      </c>
      <c r="D872">
        <v>219</v>
      </c>
      <c r="E872" t="s">
        <v>29</v>
      </c>
      <c r="H872">
        <v>332010</v>
      </c>
      <c r="I872">
        <v>2</v>
      </c>
      <c r="J872" t="s">
        <v>683</v>
      </c>
      <c r="K872" t="s">
        <v>684</v>
      </c>
      <c r="L872" t="str">
        <f>VLOOKUP(K872,'LOOKUP INTERTIES 2023-11-08'!$B$2:$G$206,6,FALSE)</f>
        <v>Southeast</v>
      </c>
      <c r="M872" t="s">
        <v>1211</v>
      </c>
      <c r="N872" t="s">
        <v>1203</v>
      </c>
      <c r="O872" s="10" t="s">
        <v>1204</v>
      </c>
      <c r="P872" s="10">
        <v>2021</v>
      </c>
      <c r="Q872" s="10" t="s">
        <v>1458</v>
      </c>
      <c r="R872" t="s">
        <v>1205</v>
      </c>
      <c r="S872">
        <v>0.1</v>
      </c>
      <c r="U872">
        <v>0.8</v>
      </c>
      <c r="V872">
        <v>0.1</v>
      </c>
      <c r="W872">
        <v>0.1</v>
      </c>
      <c r="X872">
        <v>0</v>
      </c>
      <c r="Y872" t="s">
        <v>1207</v>
      </c>
      <c r="Z872" t="s">
        <v>390</v>
      </c>
      <c r="AA872" t="s">
        <v>390</v>
      </c>
      <c r="AB872" t="s">
        <v>371</v>
      </c>
      <c r="AC872" t="s">
        <v>1206</v>
      </c>
      <c r="AD872">
        <v>12</v>
      </c>
      <c r="AE872">
        <v>2008</v>
      </c>
      <c r="AF872" t="s">
        <v>390</v>
      </c>
      <c r="AG872" t="s">
        <v>390</v>
      </c>
      <c r="AH872" t="s">
        <v>1207</v>
      </c>
      <c r="AI872" t="s">
        <v>353</v>
      </c>
      <c r="AJ872">
        <v>1</v>
      </c>
      <c r="AK872" t="s">
        <v>355</v>
      </c>
      <c r="AL872" t="s">
        <v>354</v>
      </c>
      <c r="AM872" t="s">
        <v>354</v>
      </c>
      <c r="AN872" t="s">
        <v>354</v>
      </c>
      <c r="AO872" t="s">
        <v>390</v>
      </c>
      <c r="AP872" t="s">
        <v>1209</v>
      </c>
      <c r="AQ872" t="s">
        <v>1207</v>
      </c>
      <c r="AR872" t="s">
        <v>354</v>
      </c>
      <c r="AS872" t="s">
        <v>354</v>
      </c>
    </row>
    <row r="873" spans="1:48" hidden="1" x14ac:dyDescent="0.25">
      <c r="A873" t="s">
        <v>682</v>
      </c>
      <c r="B873" t="s">
        <v>185</v>
      </c>
      <c r="C873" t="s">
        <v>394</v>
      </c>
      <c r="D873">
        <v>219</v>
      </c>
      <c r="E873" t="s">
        <v>29</v>
      </c>
      <c r="H873">
        <v>332010</v>
      </c>
      <c r="I873">
        <v>2</v>
      </c>
      <c r="J873" t="s">
        <v>683</v>
      </c>
      <c r="K873" t="s">
        <v>684</v>
      </c>
      <c r="L873" t="str">
        <f>VLOOKUP(K873,'LOOKUP INTERTIES 2023-11-08'!$B$2:$G$206,6,FALSE)</f>
        <v>Southeast</v>
      </c>
      <c r="M873" t="s">
        <v>1232</v>
      </c>
      <c r="N873" t="s">
        <v>1203</v>
      </c>
      <c r="O873" s="10" t="s">
        <v>1204</v>
      </c>
      <c r="P873" s="10">
        <v>2021</v>
      </c>
      <c r="Q873" s="10" t="s">
        <v>1458</v>
      </c>
      <c r="R873" t="s">
        <v>1205</v>
      </c>
      <c r="S873">
        <v>0.5</v>
      </c>
      <c r="U873">
        <v>0.8</v>
      </c>
      <c r="V873">
        <v>0.5</v>
      </c>
      <c r="W873">
        <v>0.5</v>
      </c>
      <c r="X873">
        <v>0.2</v>
      </c>
      <c r="Y873" t="s">
        <v>1207</v>
      </c>
      <c r="Z873" t="s">
        <v>390</v>
      </c>
      <c r="AA873" t="s">
        <v>390</v>
      </c>
      <c r="AB873" t="s">
        <v>371</v>
      </c>
      <c r="AC873" t="s">
        <v>1206</v>
      </c>
      <c r="AD873">
        <v>3</v>
      </c>
      <c r="AE873">
        <v>2021</v>
      </c>
      <c r="AF873" t="s">
        <v>390</v>
      </c>
      <c r="AG873" t="s">
        <v>390</v>
      </c>
      <c r="AH873" t="s">
        <v>1207</v>
      </c>
      <c r="AI873" t="s">
        <v>353</v>
      </c>
      <c r="AJ873">
        <v>1</v>
      </c>
      <c r="AK873" t="s">
        <v>355</v>
      </c>
      <c r="AL873" t="s">
        <v>354</v>
      </c>
      <c r="AM873" t="s">
        <v>354</v>
      </c>
      <c r="AN873" t="s">
        <v>354</v>
      </c>
      <c r="AO873" t="s">
        <v>390</v>
      </c>
      <c r="AP873" t="s">
        <v>1209</v>
      </c>
      <c r="AQ873" t="s">
        <v>1207</v>
      </c>
      <c r="AR873" t="s">
        <v>354</v>
      </c>
      <c r="AS873" t="s">
        <v>354</v>
      </c>
    </row>
    <row r="874" spans="1:48" hidden="1" x14ac:dyDescent="0.25">
      <c r="A874" t="s">
        <v>691</v>
      </c>
      <c r="B874" t="s">
        <v>39</v>
      </c>
      <c r="C874" t="s">
        <v>394</v>
      </c>
      <c r="D874">
        <v>219</v>
      </c>
      <c r="E874" t="s">
        <v>29</v>
      </c>
      <c r="F874">
        <v>7506</v>
      </c>
      <c r="H874">
        <v>331130</v>
      </c>
      <c r="I874">
        <v>2</v>
      </c>
      <c r="J874" t="s">
        <v>692</v>
      </c>
      <c r="K874" t="s">
        <v>693</v>
      </c>
      <c r="L874" t="str">
        <f>VLOOKUP(K874,'LOOKUP INTERTIES 2023-11-08'!$B$2:$G$206,6,FALSE)</f>
        <v>Yukon-Koyukuk/Upper Tanana</v>
      </c>
      <c r="M874">
        <v>1</v>
      </c>
      <c r="N874" t="s">
        <v>352</v>
      </c>
      <c r="O874" s="10" t="s">
        <v>1204</v>
      </c>
      <c r="P874" s="10">
        <v>2021</v>
      </c>
      <c r="Q874" s="10" t="s">
        <v>1461</v>
      </c>
      <c r="S874">
        <v>5.0999999999999997E-2</v>
      </c>
      <c r="AB874" t="s">
        <v>371</v>
      </c>
      <c r="AD874">
        <v>6</v>
      </c>
      <c r="AE874">
        <v>2017</v>
      </c>
      <c r="AI874" t="s">
        <v>353</v>
      </c>
      <c r="AK874" t="s">
        <v>355</v>
      </c>
      <c r="AU874" t="s">
        <v>1487</v>
      </c>
      <c r="AV874" t="s">
        <v>1488</v>
      </c>
    </row>
    <row r="875" spans="1:48" hidden="1" x14ac:dyDescent="0.25">
      <c r="A875" t="s">
        <v>691</v>
      </c>
      <c r="B875" t="s">
        <v>39</v>
      </c>
      <c r="C875" t="s">
        <v>394</v>
      </c>
      <c r="D875">
        <v>219</v>
      </c>
      <c r="E875" t="s">
        <v>29</v>
      </c>
      <c r="F875">
        <v>7506</v>
      </c>
      <c r="H875">
        <v>331130</v>
      </c>
      <c r="I875">
        <v>2</v>
      </c>
      <c r="J875" t="s">
        <v>692</v>
      </c>
      <c r="K875" t="s">
        <v>693</v>
      </c>
      <c r="L875" t="str">
        <f>VLOOKUP(K875,'LOOKUP INTERTIES 2023-11-08'!$B$2:$G$206,6,FALSE)</f>
        <v>Yukon-Koyukuk/Upper Tanana</v>
      </c>
      <c r="M875">
        <v>2</v>
      </c>
      <c r="N875" t="s">
        <v>352</v>
      </c>
      <c r="O875" s="10" t="s">
        <v>1204</v>
      </c>
      <c r="P875" s="10">
        <v>2021</v>
      </c>
      <c r="Q875" s="10" t="s">
        <v>1461</v>
      </c>
      <c r="S875">
        <v>0.05</v>
      </c>
      <c r="AB875" t="s">
        <v>371</v>
      </c>
      <c r="AD875">
        <v>6</v>
      </c>
      <c r="AE875">
        <v>2018</v>
      </c>
      <c r="AI875" t="s">
        <v>353</v>
      </c>
      <c r="AK875" t="s">
        <v>355</v>
      </c>
      <c r="AU875" t="s">
        <v>1480</v>
      </c>
      <c r="AV875" t="s">
        <v>1489</v>
      </c>
    </row>
    <row r="876" spans="1:48" hidden="1" x14ac:dyDescent="0.25">
      <c r="A876" t="s">
        <v>694</v>
      </c>
      <c r="B876" t="s">
        <v>40</v>
      </c>
      <c r="C876" t="s">
        <v>394</v>
      </c>
      <c r="D876">
        <v>219</v>
      </c>
      <c r="E876" t="s">
        <v>29</v>
      </c>
      <c r="F876">
        <v>7249</v>
      </c>
      <c r="H876">
        <v>331140</v>
      </c>
      <c r="I876">
        <v>2</v>
      </c>
      <c r="J876" t="s">
        <v>483</v>
      </c>
      <c r="K876" t="s">
        <v>484</v>
      </c>
      <c r="L876" t="str">
        <f>VLOOKUP(K876,'LOOKUP INTERTIES 2023-11-08'!$B$2:$G$206,6,FALSE)</f>
        <v>Southeast</v>
      </c>
      <c r="M876">
        <v>1</v>
      </c>
      <c r="N876" t="s">
        <v>352</v>
      </c>
      <c r="O876" s="10" t="s">
        <v>1204</v>
      </c>
      <c r="P876" s="10">
        <v>2021</v>
      </c>
      <c r="Q876" s="10" t="s">
        <v>1461</v>
      </c>
      <c r="S876">
        <v>0</v>
      </c>
      <c r="AB876" t="s">
        <v>371</v>
      </c>
      <c r="AI876" t="s">
        <v>353</v>
      </c>
      <c r="AK876" t="s">
        <v>355</v>
      </c>
      <c r="AU876" t="s">
        <v>1467</v>
      </c>
      <c r="AV876" t="s">
        <v>1473</v>
      </c>
    </row>
    <row r="877" spans="1:48" hidden="1" x14ac:dyDescent="0.25">
      <c r="A877" t="s">
        <v>377</v>
      </c>
      <c r="B877" t="s">
        <v>15</v>
      </c>
      <c r="C877" t="s">
        <v>378</v>
      </c>
      <c r="E877" t="s">
        <v>14</v>
      </c>
      <c r="H877">
        <v>331030</v>
      </c>
      <c r="I877">
        <v>635</v>
      </c>
      <c r="J877" t="s">
        <v>379</v>
      </c>
      <c r="K877" t="s">
        <v>380</v>
      </c>
      <c r="L877" t="str">
        <f>VLOOKUP(K877,'LOOKUP INTERTIES 2023-11-08'!$B$2:$G$206,6,FALSE)</f>
        <v>Lower Yukon-Kuskokwim</v>
      </c>
      <c r="M877">
        <v>1</v>
      </c>
      <c r="N877" t="s">
        <v>352</v>
      </c>
      <c r="O877" s="10" t="s">
        <v>1204</v>
      </c>
      <c r="P877" s="10">
        <v>2021</v>
      </c>
      <c r="Q877" s="10" t="s">
        <v>1461</v>
      </c>
      <c r="S877">
        <v>0.23</v>
      </c>
      <c r="AB877" t="s">
        <v>371</v>
      </c>
      <c r="AD877">
        <v>9</v>
      </c>
      <c r="AE877">
        <v>2012</v>
      </c>
      <c r="AI877" t="s">
        <v>353</v>
      </c>
      <c r="AK877" t="s">
        <v>355</v>
      </c>
      <c r="AU877" t="s">
        <v>1462</v>
      </c>
      <c r="AV877" t="s">
        <v>1599</v>
      </c>
    </row>
    <row r="878" spans="1:48" hidden="1" x14ac:dyDescent="0.25">
      <c r="A878" t="s">
        <v>377</v>
      </c>
      <c r="B878" t="s">
        <v>15</v>
      </c>
      <c r="C878" t="s">
        <v>378</v>
      </c>
      <c r="E878" t="s">
        <v>14</v>
      </c>
      <c r="H878">
        <v>331030</v>
      </c>
      <c r="I878">
        <v>635</v>
      </c>
      <c r="J878" t="s">
        <v>379</v>
      </c>
      <c r="K878" t="s">
        <v>380</v>
      </c>
      <c r="L878" t="str">
        <f>VLOOKUP(K878,'LOOKUP INTERTIES 2023-11-08'!$B$2:$G$206,6,FALSE)</f>
        <v>Lower Yukon-Kuskokwim</v>
      </c>
      <c r="M878">
        <v>3</v>
      </c>
      <c r="N878" t="s">
        <v>352</v>
      </c>
      <c r="O878" s="10" t="s">
        <v>1204</v>
      </c>
      <c r="P878" s="10">
        <v>2021</v>
      </c>
      <c r="Q878" s="10" t="s">
        <v>1461</v>
      </c>
      <c r="S878">
        <v>0.23</v>
      </c>
      <c r="AB878" t="s">
        <v>371</v>
      </c>
      <c r="AD878">
        <v>9</v>
      </c>
      <c r="AE878">
        <v>2012</v>
      </c>
      <c r="AI878" t="s">
        <v>353</v>
      </c>
      <c r="AK878" t="s">
        <v>355</v>
      </c>
      <c r="AU878" t="s">
        <v>1462</v>
      </c>
      <c r="AV878" t="s">
        <v>1599</v>
      </c>
    </row>
    <row r="879" spans="1:48" hidden="1" x14ac:dyDescent="0.25">
      <c r="A879" t="s">
        <v>377</v>
      </c>
      <c r="B879" t="s">
        <v>15</v>
      </c>
      <c r="C879" t="s">
        <v>378</v>
      </c>
      <c r="E879" t="s">
        <v>14</v>
      </c>
      <c r="H879">
        <v>331030</v>
      </c>
      <c r="I879">
        <v>635</v>
      </c>
      <c r="J879" t="s">
        <v>379</v>
      </c>
      <c r="K879" t="s">
        <v>380</v>
      </c>
      <c r="L879" t="str">
        <f>VLOOKUP(K879,'LOOKUP INTERTIES 2023-11-08'!$B$2:$G$206,6,FALSE)</f>
        <v>Lower Yukon-Kuskokwim</v>
      </c>
      <c r="M879">
        <v>2</v>
      </c>
      <c r="N879" t="s">
        <v>352</v>
      </c>
      <c r="O879" s="10" t="s">
        <v>1204</v>
      </c>
      <c r="P879" s="10">
        <v>2021</v>
      </c>
      <c r="Q879" s="10" t="s">
        <v>1461</v>
      </c>
      <c r="S879">
        <v>0.23</v>
      </c>
      <c r="AB879" t="s">
        <v>364</v>
      </c>
      <c r="AD879">
        <v>9</v>
      </c>
      <c r="AE879">
        <v>2013</v>
      </c>
      <c r="AI879" t="s">
        <v>353</v>
      </c>
      <c r="AK879" t="s">
        <v>355</v>
      </c>
      <c r="AU879" t="s">
        <v>1462</v>
      </c>
      <c r="AV879" t="s">
        <v>1599</v>
      </c>
    </row>
    <row r="880" spans="1:48" ht="13.5" hidden="1" customHeight="1" x14ac:dyDescent="0.25">
      <c r="A880" t="s">
        <v>377</v>
      </c>
      <c r="B880" t="s">
        <v>15</v>
      </c>
      <c r="C880" t="s">
        <v>378</v>
      </c>
      <c r="E880" t="s">
        <v>14</v>
      </c>
      <c r="H880">
        <v>331030</v>
      </c>
      <c r="I880">
        <v>635</v>
      </c>
      <c r="J880" t="s">
        <v>379</v>
      </c>
      <c r="K880" t="s">
        <v>380</v>
      </c>
      <c r="L880" t="str">
        <f>VLOOKUP(K880,'LOOKUP INTERTIES 2023-11-08'!$B$2:$G$206,6,FALSE)</f>
        <v>Lower Yukon-Kuskokwim</v>
      </c>
      <c r="M880">
        <v>4</v>
      </c>
      <c r="N880" t="s">
        <v>352</v>
      </c>
      <c r="O880" s="10" t="s">
        <v>1204</v>
      </c>
      <c r="P880" s="10">
        <v>2021</v>
      </c>
      <c r="Q880" s="10" t="s">
        <v>1461</v>
      </c>
      <c r="S880">
        <v>0.23</v>
      </c>
      <c r="AB880" t="s">
        <v>371</v>
      </c>
      <c r="AD880">
        <v>9</v>
      </c>
      <c r="AE880">
        <v>2020</v>
      </c>
      <c r="AI880" t="s">
        <v>353</v>
      </c>
      <c r="AK880" t="s">
        <v>355</v>
      </c>
      <c r="AU880" t="s">
        <v>1462</v>
      </c>
      <c r="AV880" t="s">
        <v>1599</v>
      </c>
    </row>
    <row r="881" spans="1:48" ht="13.5" hidden="1" customHeight="1" x14ac:dyDescent="0.25">
      <c r="A881" t="s">
        <v>1148</v>
      </c>
      <c r="B881" t="s">
        <v>50</v>
      </c>
      <c r="C881" t="s">
        <v>394</v>
      </c>
      <c r="D881">
        <v>219</v>
      </c>
      <c r="E881" t="s">
        <v>29</v>
      </c>
      <c r="F881">
        <v>7753</v>
      </c>
      <c r="H881">
        <v>331230</v>
      </c>
      <c r="I881">
        <v>2</v>
      </c>
      <c r="J881" t="s">
        <v>1149</v>
      </c>
      <c r="K881" t="s">
        <v>1150</v>
      </c>
      <c r="L881" t="str">
        <f>VLOOKUP(K881,'LOOKUP INTERTIES 2023-11-08'!$B$2:$G$206,6,FALSE)</f>
        <v>Southeast</v>
      </c>
      <c r="M881">
        <v>1</v>
      </c>
      <c r="N881" t="s">
        <v>352</v>
      </c>
      <c r="O881" s="10" t="s">
        <v>1204</v>
      </c>
      <c r="P881" s="10">
        <v>2021</v>
      </c>
      <c r="Q881" s="10" t="s">
        <v>1461</v>
      </c>
      <c r="S881">
        <v>0.112</v>
      </c>
      <c r="AB881" t="s">
        <v>371</v>
      </c>
      <c r="AD881">
        <v>5</v>
      </c>
      <c r="AE881">
        <v>2020</v>
      </c>
      <c r="AI881" t="s">
        <v>353</v>
      </c>
      <c r="AK881" t="s">
        <v>355</v>
      </c>
      <c r="AU881" t="s">
        <v>1480</v>
      </c>
      <c r="AV881" t="s">
        <v>1504</v>
      </c>
    </row>
    <row r="882" spans="1:48" ht="13.5" hidden="1" customHeight="1" x14ac:dyDescent="0.25">
      <c r="A882" t="s">
        <v>1148</v>
      </c>
      <c r="B882" t="s">
        <v>50</v>
      </c>
      <c r="C882" t="s">
        <v>394</v>
      </c>
      <c r="D882">
        <v>219</v>
      </c>
      <c r="E882" t="s">
        <v>29</v>
      </c>
      <c r="F882">
        <v>7753</v>
      </c>
      <c r="H882">
        <v>331230</v>
      </c>
      <c r="I882">
        <v>2</v>
      </c>
      <c r="J882" t="s">
        <v>1149</v>
      </c>
      <c r="K882" t="s">
        <v>1150</v>
      </c>
      <c r="L882" t="str">
        <f>VLOOKUP(K882,'LOOKUP INTERTIES 2023-11-08'!$B$2:$G$206,6,FALSE)</f>
        <v>Southeast</v>
      </c>
      <c r="M882">
        <v>2</v>
      </c>
      <c r="N882" t="s">
        <v>352</v>
      </c>
      <c r="O882" s="10" t="s">
        <v>1204</v>
      </c>
      <c r="P882" s="10">
        <v>2021</v>
      </c>
      <c r="Q882" s="10" t="s">
        <v>1461</v>
      </c>
      <c r="S882">
        <v>0.25</v>
      </c>
      <c r="AB882" t="s">
        <v>371</v>
      </c>
      <c r="AD882">
        <v>5</v>
      </c>
      <c r="AE882">
        <v>2020</v>
      </c>
      <c r="AI882" t="s">
        <v>353</v>
      </c>
      <c r="AK882" t="s">
        <v>355</v>
      </c>
      <c r="AU882" t="s">
        <v>1480</v>
      </c>
      <c r="AV882" t="s">
        <v>1505</v>
      </c>
    </row>
    <row r="883" spans="1:48" ht="13.5" hidden="1" customHeight="1" x14ac:dyDescent="0.25">
      <c r="A883" t="s">
        <v>1148</v>
      </c>
      <c r="B883" t="s">
        <v>50</v>
      </c>
      <c r="C883" t="s">
        <v>394</v>
      </c>
      <c r="D883">
        <v>219</v>
      </c>
      <c r="E883" t="s">
        <v>29</v>
      </c>
      <c r="F883">
        <v>7753</v>
      </c>
      <c r="H883">
        <v>331230</v>
      </c>
      <c r="I883">
        <v>2</v>
      </c>
      <c r="J883" t="s">
        <v>1149</v>
      </c>
      <c r="K883" t="s">
        <v>1150</v>
      </c>
      <c r="L883" t="str">
        <f>VLOOKUP(K883,'LOOKUP INTERTIES 2023-11-08'!$B$2:$G$206,6,FALSE)</f>
        <v>Southeast</v>
      </c>
      <c r="M883">
        <v>3</v>
      </c>
      <c r="N883" t="s">
        <v>352</v>
      </c>
      <c r="O883" s="10" t="s">
        <v>1204</v>
      </c>
      <c r="P883" s="10">
        <v>2021</v>
      </c>
      <c r="Q883" s="10" t="s">
        <v>1461</v>
      </c>
      <c r="S883">
        <v>0.25</v>
      </c>
      <c r="AB883" t="s">
        <v>371</v>
      </c>
      <c r="AD883">
        <v>5</v>
      </c>
      <c r="AE883">
        <v>2020</v>
      </c>
      <c r="AI883" t="s">
        <v>353</v>
      </c>
      <c r="AK883" t="s">
        <v>355</v>
      </c>
      <c r="AU883" t="s">
        <v>1480</v>
      </c>
      <c r="AV883" t="s">
        <v>1505</v>
      </c>
    </row>
    <row r="884" spans="1:48" hidden="1" x14ac:dyDescent="0.25">
      <c r="A884" t="s">
        <v>586</v>
      </c>
      <c r="B884" t="s">
        <v>587</v>
      </c>
      <c r="C884" t="s">
        <v>394</v>
      </c>
      <c r="D884">
        <v>219</v>
      </c>
      <c r="E884" t="s">
        <v>29</v>
      </c>
      <c r="G884" t="s">
        <v>1466</v>
      </c>
      <c r="I884">
        <v>2</v>
      </c>
      <c r="J884" t="s">
        <v>546</v>
      </c>
      <c r="K884" t="s">
        <v>547</v>
      </c>
      <c r="L884" t="str">
        <f>VLOOKUP(K884,'LOOKUP INTERTIES 2023-11-08'!$B$2:$G$206,6,FALSE)</f>
        <v>Southeast</v>
      </c>
      <c r="N884" t="s">
        <v>1215</v>
      </c>
      <c r="O884" s="10" t="s">
        <v>1216</v>
      </c>
      <c r="Q884" s="10" t="s">
        <v>191</v>
      </c>
      <c r="S884">
        <v>0.94299999999999995</v>
      </c>
      <c r="AB884" t="s">
        <v>371</v>
      </c>
      <c r="AE884">
        <v>1909</v>
      </c>
      <c r="AI884" t="s">
        <v>353</v>
      </c>
      <c r="AJ884">
        <v>1</v>
      </c>
      <c r="AK884" t="s">
        <v>385</v>
      </c>
      <c r="AO884">
        <v>0</v>
      </c>
    </row>
    <row r="885" spans="1:48" hidden="1" x14ac:dyDescent="0.25">
      <c r="A885" t="s">
        <v>824</v>
      </c>
      <c r="B885" t="s">
        <v>825</v>
      </c>
      <c r="C885" t="s">
        <v>394</v>
      </c>
      <c r="D885">
        <v>219</v>
      </c>
      <c r="E885" t="s">
        <v>29</v>
      </c>
      <c r="I885">
        <v>2</v>
      </c>
      <c r="J885" t="s">
        <v>546</v>
      </c>
      <c r="K885" t="s">
        <v>547</v>
      </c>
      <c r="L885" t="str">
        <f>VLOOKUP(K885,'LOOKUP INTERTIES 2023-11-08'!$B$2:$G$206,6,FALSE)</f>
        <v>Southeast</v>
      </c>
      <c r="N885" t="s">
        <v>1215</v>
      </c>
      <c r="O885" s="10" t="s">
        <v>1216</v>
      </c>
      <c r="Q885" s="10" t="s">
        <v>191</v>
      </c>
      <c r="S885">
        <v>0.28499999999999998</v>
      </c>
      <c r="AB885" t="s">
        <v>371</v>
      </c>
      <c r="AE885">
        <v>2002</v>
      </c>
      <c r="AI885" t="s">
        <v>353</v>
      </c>
      <c r="AJ885">
        <v>1</v>
      </c>
      <c r="AK885" t="s">
        <v>385</v>
      </c>
      <c r="AO885">
        <v>0</v>
      </c>
    </row>
    <row r="886" spans="1:48" hidden="1" x14ac:dyDescent="0.25">
      <c r="A886" t="s">
        <v>824</v>
      </c>
      <c r="B886" t="s">
        <v>825</v>
      </c>
      <c r="C886" t="s">
        <v>394</v>
      </c>
      <c r="D886">
        <v>219</v>
      </c>
      <c r="E886" t="s">
        <v>29</v>
      </c>
      <c r="I886">
        <v>2</v>
      </c>
      <c r="J886" t="s">
        <v>546</v>
      </c>
      <c r="K886" t="s">
        <v>547</v>
      </c>
      <c r="L886" t="str">
        <f>VLOOKUP(K886,'LOOKUP INTERTIES 2023-11-08'!$B$2:$G$206,6,FALSE)</f>
        <v>Southeast</v>
      </c>
      <c r="M886">
        <v>1</v>
      </c>
      <c r="N886" t="s">
        <v>352</v>
      </c>
      <c r="O886" s="10" t="s">
        <v>1204</v>
      </c>
      <c r="P886" s="10">
        <v>2021</v>
      </c>
      <c r="Q886" s="10" t="s">
        <v>1461</v>
      </c>
      <c r="S886">
        <v>1.5</v>
      </c>
      <c r="AB886" t="s">
        <v>371</v>
      </c>
      <c r="AI886" t="s">
        <v>353</v>
      </c>
      <c r="AK886" t="s">
        <v>355</v>
      </c>
      <c r="AU886" t="s">
        <v>1467</v>
      </c>
      <c r="AV886" t="s">
        <v>1468</v>
      </c>
    </row>
    <row r="887" spans="1:48" hidden="1" x14ac:dyDescent="0.25">
      <c r="A887" t="s">
        <v>1492</v>
      </c>
      <c r="B887" t="s">
        <v>42</v>
      </c>
      <c r="C887" t="s">
        <v>394</v>
      </c>
      <c r="D887">
        <v>219</v>
      </c>
      <c r="E887" t="s">
        <v>29</v>
      </c>
      <c r="F887">
        <v>7792</v>
      </c>
      <c r="H887">
        <v>331170</v>
      </c>
      <c r="I887">
        <v>2</v>
      </c>
      <c r="J887" t="s">
        <v>483</v>
      </c>
      <c r="K887" t="s">
        <v>484</v>
      </c>
      <c r="L887" t="str">
        <f>VLOOKUP(K887,'LOOKUP INTERTIES 2023-11-08'!$B$2:$G$206,6,FALSE)</f>
        <v>Southeast</v>
      </c>
      <c r="M887">
        <v>1</v>
      </c>
      <c r="N887" t="s">
        <v>352</v>
      </c>
      <c r="O887" s="10" t="s">
        <v>1204</v>
      </c>
      <c r="P887" s="10">
        <v>2021</v>
      </c>
      <c r="Q887" s="10" t="s">
        <v>1461</v>
      </c>
      <c r="S887">
        <v>0.14000000000000001</v>
      </c>
      <c r="AB887" t="s">
        <v>371</v>
      </c>
      <c r="AI887" t="s">
        <v>353</v>
      </c>
      <c r="AK887" t="s">
        <v>355</v>
      </c>
      <c r="AU887" t="s">
        <v>1480</v>
      </c>
      <c r="AV887" t="s">
        <v>1470</v>
      </c>
    </row>
    <row r="888" spans="1:48" hidden="1" x14ac:dyDescent="0.25">
      <c r="A888" t="s">
        <v>1492</v>
      </c>
      <c r="B888" t="s">
        <v>42</v>
      </c>
      <c r="C888" t="s">
        <v>394</v>
      </c>
      <c r="D888">
        <v>219</v>
      </c>
      <c r="E888" t="s">
        <v>29</v>
      </c>
      <c r="F888">
        <v>7792</v>
      </c>
      <c r="H888">
        <v>331170</v>
      </c>
      <c r="I888">
        <v>2</v>
      </c>
      <c r="J888" t="s">
        <v>483</v>
      </c>
      <c r="K888" t="s">
        <v>484</v>
      </c>
      <c r="L888" t="str">
        <f>VLOOKUP(K888,'LOOKUP INTERTIES 2023-11-08'!$B$2:$G$206,6,FALSE)</f>
        <v>Southeast</v>
      </c>
      <c r="M888">
        <v>2</v>
      </c>
      <c r="N888" t="s">
        <v>352</v>
      </c>
      <c r="O888" s="10" t="s">
        <v>1204</v>
      </c>
      <c r="P888" s="10">
        <v>2021</v>
      </c>
      <c r="Q888" s="10" t="s">
        <v>1461</v>
      </c>
      <c r="S888">
        <v>0.18</v>
      </c>
      <c r="AB888" t="s">
        <v>371</v>
      </c>
      <c r="AI888" t="s">
        <v>353</v>
      </c>
      <c r="AK888" t="s">
        <v>355</v>
      </c>
      <c r="AU888" t="s">
        <v>1480</v>
      </c>
      <c r="AV888" t="s">
        <v>1470</v>
      </c>
    </row>
    <row r="889" spans="1:48" hidden="1" x14ac:dyDescent="0.25">
      <c r="A889" t="s">
        <v>386</v>
      </c>
      <c r="B889" t="s">
        <v>52</v>
      </c>
      <c r="C889" t="s">
        <v>387</v>
      </c>
      <c r="D889">
        <v>221</v>
      </c>
      <c r="E889" t="s">
        <v>51</v>
      </c>
      <c r="F889">
        <v>6308</v>
      </c>
      <c r="H889">
        <v>331240</v>
      </c>
      <c r="I889">
        <v>169</v>
      </c>
      <c r="J889" t="s">
        <v>388</v>
      </c>
      <c r="K889" t="s">
        <v>389</v>
      </c>
      <c r="L889" t="str">
        <f>VLOOKUP(K889,'LOOKUP INTERTIES 2023-11-08'!$B$2:$G$206,6,FALSE)</f>
        <v>Lower Yukon-Kuskokwim</v>
      </c>
      <c r="M889" t="s">
        <v>1376</v>
      </c>
      <c r="N889" t="s">
        <v>1203</v>
      </c>
      <c r="O889" s="10" t="s">
        <v>1204</v>
      </c>
      <c r="P889" s="10">
        <v>2021</v>
      </c>
      <c r="Q889" s="10" t="s">
        <v>1458</v>
      </c>
      <c r="R889" t="s">
        <v>1205</v>
      </c>
      <c r="S889">
        <v>0.8</v>
      </c>
      <c r="U889">
        <v>0.9</v>
      </c>
      <c r="V889">
        <v>0.8</v>
      </c>
      <c r="W889">
        <v>0.8</v>
      </c>
      <c r="X889">
        <v>0.2</v>
      </c>
      <c r="Y889" t="s">
        <v>1207</v>
      </c>
      <c r="Z889" t="s">
        <v>390</v>
      </c>
      <c r="AA889" t="s">
        <v>390</v>
      </c>
      <c r="AB889" t="s">
        <v>391</v>
      </c>
      <c r="AC889" t="s">
        <v>1208</v>
      </c>
      <c r="AD889">
        <v>8</v>
      </c>
      <c r="AE889">
        <v>2013</v>
      </c>
      <c r="AF889" t="s">
        <v>390</v>
      </c>
      <c r="AG889" t="s">
        <v>390</v>
      </c>
      <c r="AH889" t="s">
        <v>1208</v>
      </c>
      <c r="AI889" t="s">
        <v>353</v>
      </c>
      <c r="AJ889">
        <v>1</v>
      </c>
      <c r="AK889" t="s">
        <v>355</v>
      </c>
      <c r="AL889" t="s">
        <v>354</v>
      </c>
      <c r="AM889" t="s">
        <v>354</v>
      </c>
      <c r="AN889" t="s">
        <v>354</v>
      </c>
      <c r="AO889" t="s">
        <v>390</v>
      </c>
      <c r="AP889" t="s">
        <v>1209</v>
      </c>
      <c r="AQ889" t="s">
        <v>1207</v>
      </c>
      <c r="AR889" t="s">
        <v>354</v>
      </c>
      <c r="AS889" t="s">
        <v>354</v>
      </c>
    </row>
    <row r="890" spans="1:48" hidden="1" x14ac:dyDescent="0.25">
      <c r="A890" t="s">
        <v>386</v>
      </c>
      <c r="B890" t="s">
        <v>52</v>
      </c>
      <c r="C890" t="s">
        <v>387</v>
      </c>
      <c r="D890">
        <v>221</v>
      </c>
      <c r="E890" t="s">
        <v>51</v>
      </c>
      <c r="F890">
        <v>6308</v>
      </c>
      <c r="H890">
        <v>331240</v>
      </c>
      <c r="I890">
        <v>169</v>
      </c>
      <c r="J890" t="s">
        <v>388</v>
      </c>
      <c r="K890" t="s">
        <v>389</v>
      </c>
      <c r="L890" t="str">
        <f>VLOOKUP(K890,'LOOKUP INTERTIES 2023-11-08'!$B$2:$G$206,6,FALSE)</f>
        <v>Lower Yukon-Kuskokwim</v>
      </c>
      <c r="M890" t="s">
        <v>1377</v>
      </c>
      <c r="N890" t="s">
        <v>1203</v>
      </c>
      <c r="O890" s="10" t="s">
        <v>1204</v>
      </c>
      <c r="P890" s="10">
        <v>2021</v>
      </c>
      <c r="Q890" s="10" t="s">
        <v>1458</v>
      </c>
      <c r="R890" t="s">
        <v>1205</v>
      </c>
      <c r="S890">
        <v>0.4</v>
      </c>
      <c r="U890">
        <v>0.9</v>
      </c>
      <c r="V890">
        <v>0.4</v>
      </c>
      <c r="W890">
        <v>0.4</v>
      </c>
      <c r="X890">
        <v>0.1</v>
      </c>
      <c r="Y890" t="s">
        <v>354</v>
      </c>
      <c r="Z890" t="s">
        <v>390</v>
      </c>
      <c r="AA890" t="s">
        <v>390</v>
      </c>
      <c r="AB890" t="s">
        <v>1411</v>
      </c>
      <c r="AC890" t="s">
        <v>1206</v>
      </c>
      <c r="AD890">
        <v>1</v>
      </c>
      <c r="AE890">
        <v>2008</v>
      </c>
      <c r="AF890">
        <v>8</v>
      </c>
      <c r="AG890">
        <v>2016</v>
      </c>
      <c r="AH890" t="s">
        <v>1208</v>
      </c>
      <c r="AI890" t="s">
        <v>353</v>
      </c>
      <c r="AJ890">
        <v>1</v>
      </c>
      <c r="AK890" t="s">
        <v>355</v>
      </c>
      <c r="AL890" t="s">
        <v>354</v>
      </c>
      <c r="AM890" t="s">
        <v>354</v>
      </c>
      <c r="AN890" t="s">
        <v>354</v>
      </c>
      <c r="AO890" t="s">
        <v>390</v>
      </c>
      <c r="AP890" t="s">
        <v>1209</v>
      </c>
      <c r="AQ890" t="s">
        <v>1207</v>
      </c>
      <c r="AR890" t="s">
        <v>354</v>
      </c>
      <c r="AS890" t="s">
        <v>354</v>
      </c>
    </row>
    <row r="891" spans="1:48" hidden="1" x14ac:dyDescent="0.25">
      <c r="A891" t="s">
        <v>386</v>
      </c>
      <c r="B891" t="s">
        <v>52</v>
      </c>
      <c r="C891" t="s">
        <v>387</v>
      </c>
      <c r="D891">
        <v>221</v>
      </c>
      <c r="E891" t="s">
        <v>51</v>
      </c>
      <c r="F891">
        <v>6308</v>
      </c>
      <c r="H891">
        <v>331240</v>
      </c>
      <c r="I891">
        <v>169</v>
      </c>
      <c r="J891" t="s">
        <v>388</v>
      </c>
      <c r="K891" t="s">
        <v>389</v>
      </c>
      <c r="L891" t="str">
        <f>VLOOKUP(K891,'LOOKUP INTERTIES 2023-11-08'!$B$2:$G$206,6,FALSE)</f>
        <v>Lower Yukon-Kuskokwim</v>
      </c>
      <c r="M891" t="s">
        <v>1375</v>
      </c>
      <c r="N891" t="s">
        <v>1203</v>
      </c>
      <c r="O891" s="10" t="s">
        <v>1204</v>
      </c>
      <c r="P891" s="10">
        <v>2021</v>
      </c>
      <c r="Q891" s="10" t="s">
        <v>1458</v>
      </c>
      <c r="R891" t="s">
        <v>1205</v>
      </c>
      <c r="S891">
        <v>0.5</v>
      </c>
      <c r="U891">
        <v>0.9</v>
      </c>
      <c r="V891">
        <v>0.5</v>
      </c>
      <c r="W891">
        <v>0.5</v>
      </c>
      <c r="X891">
        <v>0.1</v>
      </c>
      <c r="Y891" t="s">
        <v>354</v>
      </c>
      <c r="Z891" t="s">
        <v>390</v>
      </c>
      <c r="AA891" t="s">
        <v>390</v>
      </c>
      <c r="AB891" t="s">
        <v>1411</v>
      </c>
      <c r="AC891" t="s">
        <v>1206</v>
      </c>
      <c r="AD891">
        <v>12</v>
      </c>
      <c r="AE891">
        <v>1999</v>
      </c>
      <c r="AF891">
        <v>8</v>
      </c>
      <c r="AG891">
        <v>2016</v>
      </c>
      <c r="AH891" t="s">
        <v>1208</v>
      </c>
      <c r="AI891" t="s">
        <v>353</v>
      </c>
      <c r="AJ891">
        <v>1</v>
      </c>
      <c r="AK891" t="s">
        <v>355</v>
      </c>
      <c r="AL891" t="s">
        <v>354</v>
      </c>
      <c r="AM891" t="s">
        <v>354</v>
      </c>
      <c r="AN891" t="s">
        <v>354</v>
      </c>
      <c r="AO891" t="s">
        <v>390</v>
      </c>
      <c r="AP891" t="s">
        <v>1209</v>
      </c>
      <c r="AQ891" t="s">
        <v>1207</v>
      </c>
      <c r="AR891" t="s">
        <v>354</v>
      </c>
      <c r="AS891" t="s">
        <v>354</v>
      </c>
    </row>
    <row r="892" spans="1:48" hidden="1" x14ac:dyDescent="0.25">
      <c r="A892" t="s">
        <v>386</v>
      </c>
      <c r="B892" t="s">
        <v>52</v>
      </c>
      <c r="C892" t="s">
        <v>387</v>
      </c>
      <c r="D892">
        <v>221</v>
      </c>
      <c r="E892" t="s">
        <v>51</v>
      </c>
      <c r="F892">
        <v>6308</v>
      </c>
      <c r="H892">
        <v>331240</v>
      </c>
      <c r="I892">
        <v>169</v>
      </c>
      <c r="J892" t="s">
        <v>388</v>
      </c>
      <c r="K892" t="s">
        <v>389</v>
      </c>
      <c r="L892" t="str">
        <f>VLOOKUP(K892,'LOOKUP INTERTIES 2023-11-08'!$B$2:$G$206,6,FALSE)</f>
        <v>Lower Yukon-Kuskokwim</v>
      </c>
      <c r="M892" t="s">
        <v>1378</v>
      </c>
      <c r="N892" t="s">
        <v>1203</v>
      </c>
      <c r="O892" s="10" t="s">
        <v>1204</v>
      </c>
      <c r="P892" s="10">
        <v>2021</v>
      </c>
      <c r="Q892" s="10" t="s">
        <v>1458</v>
      </c>
      <c r="R892" t="s">
        <v>1205</v>
      </c>
      <c r="S892">
        <v>0.4</v>
      </c>
      <c r="U892">
        <v>0.9</v>
      </c>
      <c r="V892">
        <v>0.4</v>
      </c>
      <c r="W892">
        <v>0.4</v>
      </c>
      <c r="X892">
        <v>0.1</v>
      </c>
      <c r="Y892" t="s">
        <v>354</v>
      </c>
      <c r="Z892" t="s">
        <v>390</v>
      </c>
      <c r="AA892" t="s">
        <v>390</v>
      </c>
      <c r="AB892" t="s">
        <v>1411</v>
      </c>
      <c r="AC892" t="s">
        <v>1206</v>
      </c>
      <c r="AD892">
        <v>10</v>
      </c>
      <c r="AE892">
        <v>1993</v>
      </c>
      <c r="AF892">
        <v>8</v>
      </c>
      <c r="AG892">
        <v>2016</v>
      </c>
      <c r="AH892" t="s">
        <v>1208</v>
      </c>
      <c r="AI892" t="s">
        <v>353</v>
      </c>
      <c r="AJ892">
        <v>1</v>
      </c>
      <c r="AK892" t="s">
        <v>355</v>
      </c>
      <c r="AL892" t="s">
        <v>354</v>
      </c>
      <c r="AM892" t="s">
        <v>354</v>
      </c>
      <c r="AN892" t="s">
        <v>354</v>
      </c>
      <c r="AO892" t="s">
        <v>390</v>
      </c>
      <c r="AP892" t="s">
        <v>1209</v>
      </c>
      <c r="AQ892" t="s">
        <v>1207</v>
      </c>
      <c r="AR892" t="s">
        <v>354</v>
      </c>
      <c r="AS892" t="s">
        <v>354</v>
      </c>
    </row>
    <row r="893" spans="1:48" hidden="1" x14ac:dyDescent="0.25">
      <c r="A893" t="s">
        <v>404</v>
      </c>
      <c r="B893" t="s">
        <v>53</v>
      </c>
      <c r="C893" t="s">
        <v>387</v>
      </c>
      <c r="D893">
        <v>221</v>
      </c>
      <c r="E893" t="s">
        <v>51</v>
      </c>
      <c r="F893">
        <v>6556</v>
      </c>
      <c r="H893">
        <v>331250</v>
      </c>
      <c r="I893">
        <v>169</v>
      </c>
      <c r="J893" t="s">
        <v>405</v>
      </c>
      <c r="K893" t="s">
        <v>406</v>
      </c>
      <c r="L893" t="str">
        <f>VLOOKUP(K893,'LOOKUP INTERTIES 2023-11-08'!$B$2:$G$206,6,FALSE)</f>
        <v>Northwest Arctic</v>
      </c>
      <c r="M893" t="s">
        <v>1271</v>
      </c>
      <c r="N893" t="s">
        <v>1203</v>
      </c>
      <c r="O893" s="10" t="s">
        <v>1204</v>
      </c>
      <c r="P893" s="10">
        <v>2021</v>
      </c>
      <c r="Q893" s="10" t="s">
        <v>1458</v>
      </c>
      <c r="R893" t="s">
        <v>1205</v>
      </c>
      <c r="S893">
        <v>0.4</v>
      </c>
      <c r="U893">
        <v>0.9</v>
      </c>
      <c r="V893">
        <v>0.4</v>
      </c>
      <c r="W893">
        <v>0.4</v>
      </c>
      <c r="X893">
        <v>0.1</v>
      </c>
      <c r="Y893" t="s">
        <v>1207</v>
      </c>
      <c r="Z893" t="s">
        <v>390</v>
      </c>
      <c r="AA893" t="s">
        <v>390</v>
      </c>
      <c r="AB893" t="s">
        <v>371</v>
      </c>
      <c r="AC893" t="s">
        <v>1206</v>
      </c>
      <c r="AD893">
        <v>8</v>
      </c>
      <c r="AE893">
        <v>2020</v>
      </c>
      <c r="AF893" t="s">
        <v>390</v>
      </c>
      <c r="AG893" t="s">
        <v>390</v>
      </c>
      <c r="AH893" t="s">
        <v>1207</v>
      </c>
      <c r="AI893" t="s">
        <v>353</v>
      </c>
      <c r="AJ893">
        <v>1</v>
      </c>
      <c r="AK893" t="s">
        <v>355</v>
      </c>
      <c r="AL893" t="s">
        <v>354</v>
      </c>
      <c r="AM893" t="s">
        <v>354</v>
      </c>
      <c r="AN893" t="s">
        <v>354</v>
      </c>
      <c r="AO893" t="s">
        <v>390</v>
      </c>
      <c r="AP893" t="s">
        <v>1209</v>
      </c>
      <c r="AQ893" t="s">
        <v>1207</v>
      </c>
      <c r="AR893" t="s">
        <v>354</v>
      </c>
      <c r="AS893" t="s">
        <v>354</v>
      </c>
    </row>
    <row r="894" spans="1:48" hidden="1" x14ac:dyDescent="0.25">
      <c r="A894" t="s">
        <v>404</v>
      </c>
      <c r="B894" t="s">
        <v>53</v>
      </c>
      <c r="C894" t="s">
        <v>387</v>
      </c>
      <c r="D894">
        <v>221</v>
      </c>
      <c r="E894" t="s">
        <v>51</v>
      </c>
      <c r="F894">
        <v>6556</v>
      </c>
      <c r="H894">
        <v>331250</v>
      </c>
      <c r="I894">
        <v>169</v>
      </c>
      <c r="J894" t="s">
        <v>405</v>
      </c>
      <c r="K894" t="s">
        <v>406</v>
      </c>
      <c r="L894" t="str">
        <f>VLOOKUP(K894,'LOOKUP INTERTIES 2023-11-08'!$B$2:$G$206,6,FALSE)</f>
        <v>Northwest Arctic</v>
      </c>
      <c r="M894" t="s">
        <v>1210</v>
      </c>
      <c r="N894" t="s">
        <v>1203</v>
      </c>
      <c r="O894" s="10" t="s">
        <v>1204</v>
      </c>
      <c r="P894" s="10">
        <v>2021</v>
      </c>
      <c r="Q894" s="10" t="s">
        <v>1458</v>
      </c>
      <c r="R894" t="s">
        <v>1205</v>
      </c>
      <c r="S894">
        <v>0.3</v>
      </c>
      <c r="U894">
        <v>0.9</v>
      </c>
      <c r="V894">
        <v>0.3</v>
      </c>
      <c r="W894">
        <v>0.3</v>
      </c>
      <c r="X894">
        <v>0.1</v>
      </c>
      <c r="Y894" t="s">
        <v>1207</v>
      </c>
      <c r="Z894" t="s">
        <v>390</v>
      </c>
      <c r="AA894" t="s">
        <v>390</v>
      </c>
      <c r="AB894" t="s">
        <v>371</v>
      </c>
      <c r="AC894" t="s">
        <v>1206</v>
      </c>
      <c r="AD894">
        <v>8</v>
      </c>
      <c r="AE894">
        <v>1993</v>
      </c>
      <c r="AF894" t="s">
        <v>390</v>
      </c>
      <c r="AG894" t="s">
        <v>390</v>
      </c>
      <c r="AH894" t="s">
        <v>1207</v>
      </c>
      <c r="AI894" t="s">
        <v>353</v>
      </c>
      <c r="AJ894">
        <v>1</v>
      </c>
      <c r="AK894" t="s">
        <v>355</v>
      </c>
      <c r="AL894" t="s">
        <v>354</v>
      </c>
      <c r="AM894" t="s">
        <v>354</v>
      </c>
      <c r="AN894" t="s">
        <v>354</v>
      </c>
      <c r="AO894" t="s">
        <v>390</v>
      </c>
      <c r="AP894" t="s">
        <v>1209</v>
      </c>
      <c r="AQ894" t="s">
        <v>1207</v>
      </c>
      <c r="AR894" t="s">
        <v>354</v>
      </c>
      <c r="AS894" t="s">
        <v>354</v>
      </c>
    </row>
    <row r="895" spans="1:48" hidden="1" x14ac:dyDescent="0.25">
      <c r="A895" t="s">
        <v>404</v>
      </c>
      <c r="B895" t="s">
        <v>53</v>
      </c>
      <c r="C895" t="s">
        <v>387</v>
      </c>
      <c r="D895">
        <v>221</v>
      </c>
      <c r="E895" t="s">
        <v>51</v>
      </c>
      <c r="F895">
        <v>6556</v>
      </c>
      <c r="H895">
        <v>331250</v>
      </c>
      <c r="I895">
        <v>169</v>
      </c>
      <c r="J895" t="s">
        <v>405</v>
      </c>
      <c r="K895" t="s">
        <v>406</v>
      </c>
      <c r="L895" t="str">
        <f>VLOOKUP(K895,'LOOKUP INTERTIES 2023-11-08'!$B$2:$G$206,6,FALSE)</f>
        <v>Northwest Arctic</v>
      </c>
      <c r="M895" t="s">
        <v>1211</v>
      </c>
      <c r="N895" t="s">
        <v>1203</v>
      </c>
      <c r="O895" s="10" t="s">
        <v>1204</v>
      </c>
      <c r="P895" s="10">
        <v>2021</v>
      </c>
      <c r="Q895" s="10" t="s">
        <v>1458</v>
      </c>
      <c r="R895" t="s">
        <v>1205</v>
      </c>
      <c r="S895">
        <v>0.4</v>
      </c>
      <c r="U895">
        <v>0.9</v>
      </c>
      <c r="V895">
        <v>0.4</v>
      </c>
      <c r="W895">
        <v>0.4</v>
      </c>
      <c r="X895">
        <v>0.1</v>
      </c>
      <c r="Y895" t="s">
        <v>1207</v>
      </c>
      <c r="Z895" t="s">
        <v>390</v>
      </c>
      <c r="AA895" t="s">
        <v>390</v>
      </c>
      <c r="AB895" t="s">
        <v>371</v>
      </c>
      <c r="AC895" t="s">
        <v>1206</v>
      </c>
      <c r="AD895">
        <v>12</v>
      </c>
      <c r="AE895">
        <v>1990</v>
      </c>
      <c r="AF895" t="s">
        <v>390</v>
      </c>
      <c r="AG895" t="s">
        <v>390</v>
      </c>
      <c r="AH895" t="s">
        <v>1207</v>
      </c>
      <c r="AI895" t="s">
        <v>353</v>
      </c>
      <c r="AJ895">
        <v>1</v>
      </c>
      <c r="AK895" t="s">
        <v>355</v>
      </c>
      <c r="AL895" t="s">
        <v>354</v>
      </c>
      <c r="AM895" t="s">
        <v>354</v>
      </c>
      <c r="AN895" t="s">
        <v>354</v>
      </c>
      <c r="AO895" t="s">
        <v>390</v>
      </c>
      <c r="AP895" t="s">
        <v>1209</v>
      </c>
      <c r="AQ895" t="s">
        <v>1207</v>
      </c>
      <c r="AR895" t="s">
        <v>354</v>
      </c>
      <c r="AS895" t="s">
        <v>354</v>
      </c>
    </row>
    <row r="896" spans="1:48" hidden="1" x14ac:dyDescent="0.25">
      <c r="A896" t="s">
        <v>404</v>
      </c>
      <c r="B896" t="s">
        <v>53</v>
      </c>
      <c r="C896" t="s">
        <v>387</v>
      </c>
      <c r="D896">
        <v>221</v>
      </c>
      <c r="E896" t="s">
        <v>51</v>
      </c>
      <c r="F896">
        <v>6556</v>
      </c>
      <c r="H896">
        <v>331250</v>
      </c>
      <c r="I896">
        <v>169</v>
      </c>
      <c r="J896" t="s">
        <v>405</v>
      </c>
      <c r="K896" t="s">
        <v>406</v>
      </c>
      <c r="L896" t="str">
        <f>VLOOKUP(K896,'LOOKUP INTERTIES 2023-11-08'!$B$2:$G$206,6,FALSE)</f>
        <v>Northwest Arctic</v>
      </c>
      <c r="M896" t="s">
        <v>1202</v>
      </c>
      <c r="N896" t="s">
        <v>1203</v>
      </c>
      <c r="O896" s="10" t="s">
        <v>1204</v>
      </c>
      <c r="P896" s="10">
        <v>2021</v>
      </c>
      <c r="Q896" s="10" t="s">
        <v>1458</v>
      </c>
      <c r="R896" t="s">
        <v>1205</v>
      </c>
      <c r="S896">
        <v>0.4</v>
      </c>
      <c r="U896">
        <v>0.9</v>
      </c>
      <c r="V896">
        <v>0.4</v>
      </c>
      <c r="W896">
        <v>0.4</v>
      </c>
      <c r="X896">
        <v>0.1</v>
      </c>
      <c r="Y896" t="s">
        <v>1207</v>
      </c>
      <c r="Z896" t="s">
        <v>390</v>
      </c>
      <c r="AA896" t="s">
        <v>390</v>
      </c>
      <c r="AB896" t="s">
        <v>1411</v>
      </c>
      <c r="AC896" t="s">
        <v>1206</v>
      </c>
      <c r="AD896">
        <v>9</v>
      </c>
      <c r="AE896">
        <v>1998</v>
      </c>
      <c r="AF896">
        <v>8</v>
      </c>
      <c r="AG896">
        <v>2020</v>
      </c>
      <c r="AH896" t="s">
        <v>1207</v>
      </c>
      <c r="AI896" t="s">
        <v>353</v>
      </c>
      <c r="AJ896">
        <v>1</v>
      </c>
      <c r="AK896" t="s">
        <v>355</v>
      </c>
      <c r="AL896" t="s">
        <v>354</v>
      </c>
      <c r="AM896" t="s">
        <v>354</v>
      </c>
      <c r="AN896" t="s">
        <v>354</v>
      </c>
      <c r="AO896" t="s">
        <v>390</v>
      </c>
      <c r="AP896" t="s">
        <v>1209</v>
      </c>
      <c r="AQ896" t="s">
        <v>1207</v>
      </c>
      <c r="AR896" t="s">
        <v>354</v>
      </c>
      <c r="AS896" t="s">
        <v>354</v>
      </c>
    </row>
    <row r="897" spans="1:45" hidden="1" x14ac:dyDescent="0.25">
      <c r="A897" t="s">
        <v>470</v>
      </c>
      <c r="B897" t="s">
        <v>126</v>
      </c>
      <c r="C897" t="s">
        <v>387</v>
      </c>
      <c r="D897">
        <v>221</v>
      </c>
      <c r="E897" t="s">
        <v>51</v>
      </c>
      <c r="F897">
        <v>6566</v>
      </c>
      <c r="H897">
        <v>331800</v>
      </c>
      <c r="I897">
        <v>169</v>
      </c>
      <c r="J897" t="s">
        <v>471</v>
      </c>
      <c r="K897" t="s">
        <v>472</v>
      </c>
      <c r="L897" t="str">
        <f>VLOOKUP(K897,'LOOKUP INTERTIES 2023-11-08'!$B$2:$G$206,6,FALSE)</f>
        <v>Lower Yukon-Kuskokwim</v>
      </c>
      <c r="M897" t="s">
        <v>1202</v>
      </c>
      <c r="N897" t="s">
        <v>1203</v>
      </c>
      <c r="O897" s="10" t="s">
        <v>1204</v>
      </c>
      <c r="P897" s="10">
        <v>2021</v>
      </c>
      <c r="Q897" s="10" t="s">
        <v>1458</v>
      </c>
      <c r="R897" t="s">
        <v>1205</v>
      </c>
      <c r="S897">
        <v>2.1</v>
      </c>
      <c r="U897">
        <v>0.85</v>
      </c>
      <c r="V897">
        <v>2.1</v>
      </c>
      <c r="W897">
        <v>2.1</v>
      </c>
      <c r="X897">
        <v>1.4</v>
      </c>
      <c r="Y897" t="s">
        <v>1207</v>
      </c>
      <c r="Z897" t="s">
        <v>390</v>
      </c>
      <c r="AA897" t="s">
        <v>390</v>
      </c>
      <c r="AB897" t="s">
        <v>371</v>
      </c>
      <c r="AC897" t="s">
        <v>1206</v>
      </c>
      <c r="AD897">
        <v>11</v>
      </c>
      <c r="AE897">
        <v>1976</v>
      </c>
      <c r="AF897" t="s">
        <v>390</v>
      </c>
      <c r="AG897" t="s">
        <v>390</v>
      </c>
      <c r="AH897" t="s">
        <v>1207</v>
      </c>
      <c r="AI897" t="s">
        <v>353</v>
      </c>
      <c r="AJ897">
        <v>1</v>
      </c>
      <c r="AK897" t="s">
        <v>355</v>
      </c>
      <c r="AL897" t="s">
        <v>354</v>
      </c>
      <c r="AM897" t="s">
        <v>354</v>
      </c>
      <c r="AN897" t="s">
        <v>354</v>
      </c>
      <c r="AO897" t="s">
        <v>390</v>
      </c>
      <c r="AP897" t="s">
        <v>1209</v>
      </c>
      <c r="AQ897" t="s">
        <v>1207</v>
      </c>
      <c r="AR897" t="s">
        <v>354</v>
      </c>
      <c r="AS897" t="s">
        <v>354</v>
      </c>
    </row>
    <row r="898" spans="1:45" hidden="1" x14ac:dyDescent="0.25">
      <c r="A898" t="s">
        <v>470</v>
      </c>
      <c r="B898" t="s">
        <v>126</v>
      </c>
      <c r="C898" t="s">
        <v>387</v>
      </c>
      <c r="D898">
        <v>221</v>
      </c>
      <c r="E898" t="s">
        <v>51</v>
      </c>
      <c r="F898">
        <v>6566</v>
      </c>
      <c r="H898">
        <v>331800</v>
      </c>
      <c r="I898">
        <v>169</v>
      </c>
      <c r="J898" t="s">
        <v>471</v>
      </c>
      <c r="K898" t="s">
        <v>472</v>
      </c>
      <c r="L898" t="str">
        <f>VLOOKUP(K898,'LOOKUP INTERTIES 2023-11-08'!$B$2:$G$206,6,FALSE)</f>
        <v>Lower Yukon-Kuskokwim</v>
      </c>
      <c r="M898" t="s">
        <v>1210</v>
      </c>
      <c r="N898" t="s">
        <v>1203</v>
      </c>
      <c r="O898" s="10" t="s">
        <v>1204</v>
      </c>
      <c r="P898" s="10">
        <v>2021</v>
      </c>
      <c r="Q898" s="10" t="s">
        <v>1458</v>
      </c>
      <c r="R898" t="s">
        <v>1205</v>
      </c>
      <c r="S898">
        <v>2.1</v>
      </c>
      <c r="U898">
        <v>0.85</v>
      </c>
      <c r="V898">
        <v>2.1</v>
      </c>
      <c r="W898">
        <v>2.1</v>
      </c>
      <c r="X898">
        <v>1.4</v>
      </c>
      <c r="Y898" t="s">
        <v>1207</v>
      </c>
      <c r="Z898" t="s">
        <v>390</v>
      </c>
      <c r="AA898" t="s">
        <v>390</v>
      </c>
      <c r="AB898" t="s">
        <v>371</v>
      </c>
      <c r="AC898" t="s">
        <v>1206</v>
      </c>
      <c r="AD898">
        <v>11</v>
      </c>
      <c r="AE898">
        <v>1976</v>
      </c>
      <c r="AF898" t="s">
        <v>390</v>
      </c>
      <c r="AG898" t="s">
        <v>390</v>
      </c>
      <c r="AH898" t="s">
        <v>1207</v>
      </c>
      <c r="AI898" t="s">
        <v>353</v>
      </c>
      <c r="AJ898">
        <v>1</v>
      </c>
      <c r="AK898" t="s">
        <v>355</v>
      </c>
      <c r="AL898" t="s">
        <v>354</v>
      </c>
      <c r="AM898" t="s">
        <v>354</v>
      </c>
      <c r="AN898" t="s">
        <v>354</v>
      </c>
      <c r="AO898" t="s">
        <v>390</v>
      </c>
      <c r="AP898" t="s">
        <v>1209</v>
      </c>
      <c r="AQ898" t="s">
        <v>1207</v>
      </c>
      <c r="AR898" t="s">
        <v>354</v>
      </c>
      <c r="AS898" t="s">
        <v>354</v>
      </c>
    </row>
    <row r="899" spans="1:45" hidden="1" x14ac:dyDescent="0.25">
      <c r="A899" t="s">
        <v>470</v>
      </c>
      <c r="B899" t="s">
        <v>126</v>
      </c>
      <c r="C899" t="s">
        <v>387</v>
      </c>
      <c r="D899">
        <v>221</v>
      </c>
      <c r="E899" t="s">
        <v>51</v>
      </c>
      <c r="F899">
        <v>6566</v>
      </c>
      <c r="H899">
        <v>331800</v>
      </c>
      <c r="I899">
        <v>169</v>
      </c>
      <c r="J899" t="s">
        <v>471</v>
      </c>
      <c r="K899" t="s">
        <v>472</v>
      </c>
      <c r="L899" t="str">
        <f>VLOOKUP(K899,'LOOKUP INTERTIES 2023-11-08'!$B$2:$G$206,6,FALSE)</f>
        <v>Lower Yukon-Kuskokwim</v>
      </c>
      <c r="M899" t="s">
        <v>1211</v>
      </c>
      <c r="N899" t="s">
        <v>1203</v>
      </c>
      <c r="O899" s="10" t="s">
        <v>1204</v>
      </c>
      <c r="P899" s="10">
        <v>2021</v>
      </c>
      <c r="Q899" s="10" t="s">
        <v>1458</v>
      </c>
      <c r="R899" t="s">
        <v>1205</v>
      </c>
      <c r="S899">
        <v>2.1</v>
      </c>
      <c r="U899">
        <v>0.85</v>
      </c>
      <c r="V899">
        <v>2.1</v>
      </c>
      <c r="W899">
        <v>2.1</v>
      </c>
      <c r="X899">
        <v>1.4</v>
      </c>
      <c r="Y899" t="s">
        <v>1207</v>
      </c>
      <c r="Z899" t="s">
        <v>390</v>
      </c>
      <c r="AA899" t="s">
        <v>390</v>
      </c>
      <c r="AB899" t="s">
        <v>371</v>
      </c>
      <c r="AC899" t="s">
        <v>1206</v>
      </c>
      <c r="AD899">
        <v>11</v>
      </c>
      <c r="AE899">
        <v>1976</v>
      </c>
      <c r="AF899" t="s">
        <v>390</v>
      </c>
      <c r="AG899" t="s">
        <v>390</v>
      </c>
      <c r="AH899" t="s">
        <v>1207</v>
      </c>
      <c r="AI899" t="s">
        <v>353</v>
      </c>
      <c r="AJ899">
        <v>1</v>
      </c>
      <c r="AK899" t="s">
        <v>355</v>
      </c>
      <c r="AL899" t="s">
        <v>354</v>
      </c>
      <c r="AM899" t="s">
        <v>354</v>
      </c>
      <c r="AN899" t="s">
        <v>354</v>
      </c>
      <c r="AO899" t="s">
        <v>390</v>
      </c>
      <c r="AP899" t="s">
        <v>1209</v>
      </c>
      <c r="AQ899" t="s">
        <v>1207</v>
      </c>
      <c r="AR899" t="s">
        <v>354</v>
      </c>
      <c r="AS899" t="s">
        <v>354</v>
      </c>
    </row>
    <row r="900" spans="1:45" hidden="1" x14ac:dyDescent="0.25">
      <c r="A900" t="s">
        <v>470</v>
      </c>
      <c r="B900" t="s">
        <v>126</v>
      </c>
      <c r="C900" t="s">
        <v>387</v>
      </c>
      <c r="D900">
        <v>221</v>
      </c>
      <c r="E900" t="s">
        <v>51</v>
      </c>
      <c r="F900">
        <v>6566</v>
      </c>
      <c r="H900">
        <v>331800</v>
      </c>
      <c r="I900">
        <v>169</v>
      </c>
      <c r="J900" t="s">
        <v>471</v>
      </c>
      <c r="K900" t="s">
        <v>472</v>
      </c>
      <c r="L900" t="str">
        <f>VLOOKUP(K900,'LOOKUP INTERTIES 2023-11-08'!$B$2:$G$206,6,FALSE)</f>
        <v>Lower Yukon-Kuskokwim</v>
      </c>
      <c r="M900" t="s">
        <v>1232</v>
      </c>
      <c r="N900" t="s">
        <v>1203</v>
      </c>
      <c r="O900" s="10" t="s">
        <v>1204</v>
      </c>
      <c r="P900" s="10">
        <v>2021</v>
      </c>
      <c r="Q900" s="10" t="s">
        <v>1458</v>
      </c>
      <c r="R900" t="s">
        <v>1205</v>
      </c>
      <c r="S900">
        <v>2.1</v>
      </c>
      <c r="U900">
        <v>0.85</v>
      </c>
      <c r="V900">
        <v>2.1</v>
      </c>
      <c r="W900">
        <v>2.1</v>
      </c>
      <c r="X900">
        <v>1.4</v>
      </c>
      <c r="Y900" t="s">
        <v>1207</v>
      </c>
      <c r="Z900" t="s">
        <v>390</v>
      </c>
      <c r="AA900" t="s">
        <v>390</v>
      </c>
      <c r="AB900" t="s">
        <v>371</v>
      </c>
      <c r="AC900" t="s">
        <v>1206</v>
      </c>
      <c r="AD900">
        <v>11</v>
      </c>
      <c r="AE900">
        <v>1976</v>
      </c>
      <c r="AF900" t="s">
        <v>390</v>
      </c>
      <c r="AG900" t="s">
        <v>390</v>
      </c>
      <c r="AH900" t="s">
        <v>1207</v>
      </c>
      <c r="AI900" t="s">
        <v>353</v>
      </c>
      <c r="AJ900">
        <v>1</v>
      </c>
      <c r="AK900" t="s">
        <v>355</v>
      </c>
      <c r="AL900" t="s">
        <v>354</v>
      </c>
      <c r="AM900" t="s">
        <v>354</v>
      </c>
      <c r="AN900" t="s">
        <v>354</v>
      </c>
      <c r="AO900" t="s">
        <v>390</v>
      </c>
      <c r="AP900" t="s">
        <v>1209</v>
      </c>
      <c r="AQ900" t="s">
        <v>1207</v>
      </c>
      <c r="AR900" t="s">
        <v>354</v>
      </c>
      <c r="AS900" t="s">
        <v>354</v>
      </c>
    </row>
    <row r="901" spans="1:45" hidden="1" x14ac:dyDescent="0.25">
      <c r="A901" t="s">
        <v>470</v>
      </c>
      <c r="B901" t="s">
        <v>126</v>
      </c>
      <c r="C901" t="s">
        <v>387</v>
      </c>
      <c r="D901">
        <v>221</v>
      </c>
      <c r="E901" t="s">
        <v>51</v>
      </c>
      <c r="F901">
        <v>6566</v>
      </c>
      <c r="H901">
        <v>331800</v>
      </c>
      <c r="I901">
        <v>169</v>
      </c>
      <c r="J901" t="s">
        <v>471</v>
      </c>
      <c r="K901" t="s">
        <v>472</v>
      </c>
      <c r="L901" t="str">
        <f>VLOOKUP(K901,'LOOKUP INTERTIES 2023-11-08'!$B$2:$G$206,6,FALSE)</f>
        <v>Lower Yukon-Kuskokwim</v>
      </c>
      <c r="M901" t="s">
        <v>1217</v>
      </c>
      <c r="N901" t="s">
        <v>1203</v>
      </c>
      <c r="O901" s="10" t="s">
        <v>1204</v>
      </c>
      <c r="P901" s="10">
        <v>2021</v>
      </c>
      <c r="Q901" s="10" t="s">
        <v>1458</v>
      </c>
      <c r="R901" t="s">
        <v>1205</v>
      </c>
      <c r="S901">
        <v>2.1</v>
      </c>
      <c r="U901">
        <v>0.85</v>
      </c>
      <c r="V901">
        <v>2.1</v>
      </c>
      <c r="W901">
        <v>2.1</v>
      </c>
      <c r="X901">
        <v>1.4</v>
      </c>
      <c r="Y901" t="s">
        <v>1207</v>
      </c>
      <c r="Z901" t="s">
        <v>390</v>
      </c>
      <c r="AA901" t="s">
        <v>390</v>
      </c>
      <c r="AB901" t="s">
        <v>371</v>
      </c>
      <c r="AC901" t="s">
        <v>1206</v>
      </c>
      <c r="AD901">
        <v>4</v>
      </c>
      <c r="AE901">
        <v>1989</v>
      </c>
      <c r="AF901" t="s">
        <v>390</v>
      </c>
      <c r="AG901" t="s">
        <v>390</v>
      </c>
      <c r="AH901" t="s">
        <v>1207</v>
      </c>
      <c r="AI901" t="s">
        <v>353</v>
      </c>
      <c r="AJ901">
        <v>1</v>
      </c>
      <c r="AK901" t="s">
        <v>355</v>
      </c>
      <c r="AL901" t="s">
        <v>354</v>
      </c>
      <c r="AM901" t="s">
        <v>354</v>
      </c>
      <c r="AN901" t="s">
        <v>354</v>
      </c>
      <c r="AO901" t="s">
        <v>390</v>
      </c>
      <c r="AP901" t="s">
        <v>1209</v>
      </c>
      <c r="AQ901" t="s">
        <v>1207</v>
      </c>
      <c r="AR901" t="s">
        <v>354</v>
      </c>
      <c r="AS901" t="s">
        <v>354</v>
      </c>
    </row>
    <row r="902" spans="1:45" hidden="1" x14ac:dyDescent="0.25">
      <c r="A902" t="s">
        <v>470</v>
      </c>
      <c r="B902" t="s">
        <v>126</v>
      </c>
      <c r="C902" t="s">
        <v>387</v>
      </c>
      <c r="D902">
        <v>221</v>
      </c>
      <c r="E902" t="s">
        <v>51</v>
      </c>
      <c r="F902">
        <v>6566</v>
      </c>
      <c r="H902">
        <v>331800</v>
      </c>
      <c r="I902">
        <v>169</v>
      </c>
      <c r="J902" t="s">
        <v>471</v>
      </c>
      <c r="K902" t="s">
        <v>472</v>
      </c>
      <c r="L902" t="str">
        <f>VLOOKUP(K902,'LOOKUP INTERTIES 2023-11-08'!$B$2:$G$206,6,FALSE)</f>
        <v>Lower Yukon-Kuskokwim</v>
      </c>
      <c r="M902" t="s">
        <v>1225</v>
      </c>
      <c r="N902" t="s">
        <v>1203</v>
      </c>
      <c r="O902" s="10" t="s">
        <v>1204</v>
      </c>
      <c r="P902" s="10">
        <v>2021</v>
      </c>
      <c r="Q902" s="10" t="s">
        <v>1458</v>
      </c>
      <c r="R902" t="s">
        <v>1205</v>
      </c>
      <c r="S902">
        <v>2.1</v>
      </c>
      <c r="U902">
        <v>0.85</v>
      </c>
      <c r="V902">
        <v>2.1</v>
      </c>
      <c r="W902">
        <v>2.1</v>
      </c>
      <c r="X902">
        <v>1.4</v>
      </c>
      <c r="Y902" t="s">
        <v>1207</v>
      </c>
      <c r="Z902" t="s">
        <v>390</v>
      </c>
      <c r="AA902" t="s">
        <v>390</v>
      </c>
      <c r="AB902" t="s">
        <v>371</v>
      </c>
      <c r="AC902" t="s">
        <v>1206</v>
      </c>
      <c r="AD902">
        <v>12</v>
      </c>
      <c r="AE902">
        <v>1992</v>
      </c>
      <c r="AF902" t="s">
        <v>390</v>
      </c>
      <c r="AG902" t="s">
        <v>390</v>
      </c>
      <c r="AH902" t="s">
        <v>1207</v>
      </c>
      <c r="AI902" t="s">
        <v>353</v>
      </c>
      <c r="AJ902">
        <v>1</v>
      </c>
      <c r="AK902" t="s">
        <v>355</v>
      </c>
      <c r="AL902" t="s">
        <v>354</v>
      </c>
      <c r="AM902" t="s">
        <v>354</v>
      </c>
      <c r="AN902" t="s">
        <v>354</v>
      </c>
      <c r="AO902" t="s">
        <v>390</v>
      </c>
      <c r="AP902" t="s">
        <v>1209</v>
      </c>
      <c r="AQ902" t="s">
        <v>1207</v>
      </c>
      <c r="AR902" t="s">
        <v>354</v>
      </c>
      <c r="AS902" t="s">
        <v>354</v>
      </c>
    </row>
    <row r="903" spans="1:45" hidden="1" x14ac:dyDescent="0.25">
      <c r="A903" t="s">
        <v>470</v>
      </c>
      <c r="B903" t="s">
        <v>126</v>
      </c>
      <c r="C903" t="s">
        <v>387</v>
      </c>
      <c r="D903">
        <v>221</v>
      </c>
      <c r="E903" t="s">
        <v>51</v>
      </c>
      <c r="F903">
        <v>6566</v>
      </c>
      <c r="H903">
        <v>331800</v>
      </c>
      <c r="I903">
        <v>169</v>
      </c>
      <c r="J903" t="s">
        <v>471</v>
      </c>
      <c r="K903" t="s">
        <v>472</v>
      </c>
      <c r="L903" t="str">
        <f>VLOOKUP(K903,'LOOKUP INTERTIES 2023-11-08'!$B$2:$G$206,6,FALSE)</f>
        <v>Lower Yukon-Kuskokwim</v>
      </c>
      <c r="N903" t="s">
        <v>473</v>
      </c>
      <c r="O903" s="10" t="s">
        <v>501</v>
      </c>
      <c r="Q903" s="10" t="s">
        <v>191</v>
      </c>
      <c r="S903">
        <v>0.9</v>
      </c>
      <c r="AB903" t="s">
        <v>371</v>
      </c>
      <c r="AD903">
        <v>12</v>
      </c>
      <c r="AE903">
        <v>2018</v>
      </c>
      <c r="AI903" t="s">
        <v>353</v>
      </c>
      <c r="AJ903">
        <v>1</v>
      </c>
      <c r="AK903" t="s">
        <v>474</v>
      </c>
      <c r="AO903">
        <v>1</v>
      </c>
    </row>
    <row r="904" spans="1:45" hidden="1" x14ac:dyDescent="0.25">
      <c r="A904" t="s">
        <v>493</v>
      </c>
      <c r="B904" t="s">
        <v>55</v>
      </c>
      <c r="C904" t="s">
        <v>387</v>
      </c>
      <c r="D904">
        <v>221</v>
      </c>
      <c r="E904" t="s">
        <v>51</v>
      </c>
      <c r="F904">
        <v>7374</v>
      </c>
      <c r="H904">
        <v>331270</v>
      </c>
      <c r="I904">
        <v>169</v>
      </c>
      <c r="J904" t="s">
        <v>494</v>
      </c>
      <c r="K904" t="s">
        <v>495</v>
      </c>
      <c r="L904" t="str">
        <f>VLOOKUP(K904,'LOOKUP INTERTIES 2023-11-08'!$B$2:$G$206,6,FALSE)</f>
        <v>Bering Straits</v>
      </c>
      <c r="M904" t="s">
        <v>1202</v>
      </c>
      <c r="N904" t="s">
        <v>1203</v>
      </c>
      <c r="O904" s="10" t="s">
        <v>1204</v>
      </c>
      <c r="P904" s="10">
        <v>2021</v>
      </c>
      <c r="Q904" s="10" t="s">
        <v>1458</v>
      </c>
      <c r="R904" t="s">
        <v>1205</v>
      </c>
      <c r="S904">
        <v>0.2</v>
      </c>
      <c r="U904">
        <v>0.9</v>
      </c>
      <c r="V904">
        <v>0.2</v>
      </c>
      <c r="W904">
        <v>0.2</v>
      </c>
      <c r="X904">
        <v>0.1</v>
      </c>
      <c r="Y904" t="s">
        <v>1207</v>
      </c>
      <c r="Z904" t="s">
        <v>390</v>
      </c>
      <c r="AA904" t="s">
        <v>390</v>
      </c>
      <c r="AB904" t="s">
        <v>371</v>
      </c>
      <c r="AC904" t="s">
        <v>1206</v>
      </c>
      <c r="AD904">
        <v>6</v>
      </c>
      <c r="AE904">
        <v>2010</v>
      </c>
      <c r="AF904" t="s">
        <v>390</v>
      </c>
      <c r="AG904" t="s">
        <v>390</v>
      </c>
      <c r="AH904" t="s">
        <v>1207</v>
      </c>
      <c r="AI904" t="s">
        <v>353</v>
      </c>
      <c r="AJ904">
        <v>1</v>
      </c>
      <c r="AK904" t="s">
        <v>355</v>
      </c>
      <c r="AL904" t="s">
        <v>354</v>
      </c>
      <c r="AM904" t="s">
        <v>354</v>
      </c>
      <c r="AN904" t="s">
        <v>354</v>
      </c>
      <c r="AO904" t="s">
        <v>390</v>
      </c>
      <c r="AP904" t="s">
        <v>1209</v>
      </c>
      <c r="AQ904" t="s">
        <v>1207</v>
      </c>
      <c r="AR904" t="s">
        <v>354</v>
      </c>
      <c r="AS904" t="s">
        <v>354</v>
      </c>
    </row>
    <row r="905" spans="1:45" hidden="1" x14ac:dyDescent="0.25">
      <c r="A905" t="s">
        <v>493</v>
      </c>
      <c r="B905" t="s">
        <v>55</v>
      </c>
      <c r="C905" t="s">
        <v>387</v>
      </c>
      <c r="D905">
        <v>221</v>
      </c>
      <c r="E905" t="s">
        <v>51</v>
      </c>
      <c r="F905">
        <v>7374</v>
      </c>
      <c r="H905">
        <v>331270</v>
      </c>
      <c r="I905">
        <v>169</v>
      </c>
      <c r="J905" t="s">
        <v>494</v>
      </c>
      <c r="K905" t="s">
        <v>495</v>
      </c>
      <c r="L905" t="str">
        <f>VLOOKUP(K905,'LOOKUP INTERTIES 2023-11-08'!$B$2:$G$206,6,FALSE)</f>
        <v>Bering Straits</v>
      </c>
      <c r="M905" t="s">
        <v>1210</v>
      </c>
      <c r="N905" t="s">
        <v>1203</v>
      </c>
      <c r="O905" s="10" t="s">
        <v>1204</v>
      </c>
      <c r="P905" s="10">
        <v>2021</v>
      </c>
      <c r="Q905" s="10" t="s">
        <v>1458</v>
      </c>
      <c r="R905" t="s">
        <v>1205</v>
      </c>
      <c r="S905">
        <v>0.4</v>
      </c>
      <c r="U905">
        <v>0.9</v>
      </c>
      <c r="V905">
        <v>0.4</v>
      </c>
      <c r="W905">
        <v>0.4</v>
      </c>
      <c r="X905">
        <v>0.1</v>
      </c>
      <c r="Y905" t="s">
        <v>1207</v>
      </c>
      <c r="Z905" t="s">
        <v>390</v>
      </c>
      <c r="AA905" t="s">
        <v>390</v>
      </c>
      <c r="AB905" t="s">
        <v>371</v>
      </c>
      <c r="AC905" t="s">
        <v>1206</v>
      </c>
      <c r="AD905">
        <v>6</v>
      </c>
      <c r="AE905">
        <v>2010</v>
      </c>
      <c r="AF905" t="s">
        <v>390</v>
      </c>
      <c r="AG905" t="s">
        <v>390</v>
      </c>
      <c r="AH905" t="s">
        <v>1207</v>
      </c>
      <c r="AI905" t="s">
        <v>353</v>
      </c>
      <c r="AJ905">
        <v>1</v>
      </c>
      <c r="AK905" t="s">
        <v>355</v>
      </c>
      <c r="AL905" t="s">
        <v>354</v>
      </c>
      <c r="AM905" t="s">
        <v>354</v>
      </c>
      <c r="AN905" t="s">
        <v>354</v>
      </c>
      <c r="AO905" t="s">
        <v>390</v>
      </c>
      <c r="AP905" t="s">
        <v>1209</v>
      </c>
      <c r="AQ905" t="s">
        <v>1207</v>
      </c>
      <c r="AR905" t="s">
        <v>354</v>
      </c>
      <c r="AS905" t="s">
        <v>354</v>
      </c>
    </row>
    <row r="906" spans="1:45" hidden="1" x14ac:dyDescent="0.25">
      <c r="A906" t="s">
        <v>493</v>
      </c>
      <c r="B906" t="s">
        <v>55</v>
      </c>
      <c r="C906" t="s">
        <v>387</v>
      </c>
      <c r="D906">
        <v>221</v>
      </c>
      <c r="E906" t="s">
        <v>51</v>
      </c>
      <c r="F906">
        <v>7374</v>
      </c>
      <c r="H906">
        <v>331270</v>
      </c>
      <c r="I906">
        <v>169</v>
      </c>
      <c r="J906" t="s">
        <v>494</v>
      </c>
      <c r="K906" t="s">
        <v>495</v>
      </c>
      <c r="L906" t="str">
        <f>VLOOKUP(K906,'LOOKUP INTERTIES 2023-11-08'!$B$2:$G$206,6,FALSE)</f>
        <v>Bering Straits</v>
      </c>
      <c r="M906" t="s">
        <v>1266</v>
      </c>
      <c r="N906" t="s">
        <v>1203</v>
      </c>
      <c r="O906" s="10" t="s">
        <v>1204</v>
      </c>
      <c r="P906" s="10">
        <v>2021</v>
      </c>
      <c r="Q906" s="10" t="s">
        <v>1458</v>
      </c>
      <c r="R906" t="s">
        <v>1205</v>
      </c>
      <c r="S906">
        <v>0.4</v>
      </c>
      <c r="U906">
        <v>0.9</v>
      </c>
      <c r="V906">
        <v>0.4</v>
      </c>
      <c r="W906">
        <v>0.4</v>
      </c>
      <c r="X906">
        <v>0.1</v>
      </c>
      <c r="Y906" t="s">
        <v>1207</v>
      </c>
      <c r="Z906" t="s">
        <v>390</v>
      </c>
      <c r="AA906" t="s">
        <v>390</v>
      </c>
      <c r="AB906" t="s">
        <v>371</v>
      </c>
      <c r="AC906" t="s">
        <v>1206</v>
      </c>
      <c r="AD906">
        <v>1</v>
      </c>
      <c r="AE906">
        <v>2018</v>
      </c>
      <c r="AF906" t="s">
        <v>390</v>
      </c>
      <c r="AG906" t="s">
        <v>390</v>
      </c>
      <c r="AH906" t="s">
        <v>1207</v>
      </c>
      <c r="AI906" t="s">
        <v>353</v>
      </c>
      <c r="AJ906">
        <v>1</v>
      </c>
      <c r="AK906" t="s">
        <v>355</v>
      </c>
      <c r="AL906" t="s">
        <v>354</v>
      </c>
      <c r="AM906" t="s">
        <v>354</v>
      </c>
      <c r="AN906" t="s">
        <v>354</v>
      </c>
      <c r="AO906" t="s">
        <v>390</v>
      </c>
      <c r="AP906" t="s">
        <v>1209</v>
      </c>
      <c r="AQ906" t="s">
        <v>1207</v>
      </c>
      <c r="AR906" t="s">
        <v>1207</v>
      </c>
      <c r="AS906" t="s">
        <v>1207</v>
      </c>
    </row>
    <row r="907" spans="1:45" hidden="1" x14ac:dyDescent="0.25">
      <c r="A907" t="s">
        <v>493</v>
      </c>
      <c r="B907" t="s">
        <v>55</v>
      </c>
      <c r="C907" t="s">
        <v>387</v>
      </c>
      <c r="D907">
        <v>221</v>
      </c>
      <c r="E907" t="s">
        <v>51</v>
      </c>
      <c r="F907">
        <v>7374</v>
      </c>
      <c r="H907">
        <v>331270</v>
      </c>
      <c r="I907">
        <v>169</v>
      </c>
      <c r="J907" t="s">
        <v>494</v>
      </c>
      <c r="K907" t="s">
        <v>495</v>
      </c>
      <c r="L907" t="str">
        <f>VLOOKUP(K907,'LOOKUP INTERTIES 2023-11-08'!$B$2:$G$206,6,FALSE)</f>
        <v>Bering Straits</v>
      </c>
      <c r="M907" t="s">
        <v>1211</v>
      </c>
      <c r="N907" t="s">
        <v>1203</v>
      </c>
      <c r="O907" s="10" t="s">
        <v>1204</v>
      </c>
      <c r="P907" s="10">
        <v>2021</v>
      </c>
      <c r="Q907" s="10" t="s">
        <v>1458</v>
      </c>
      <c r="R907" t="s">
        <v>1205</v>
      </c>
      <c r="S907">
        <v>0.5</v>
      </c>
      <c r="U907">
        <v>0.9</v>
      </c>
      <c r="V907">
        <v>0.5</v>
      </c>
      <c r="W907">
        <v>0.5</v>
      </c>
      <c r="X907">
        <v>0.1</v>
      </c>
      <c r="Y907" t="s">
        <v>354</v>
      </c>
      <c r="Z907" t="s">
        <v>390</v>
      </c>
      <c r="AA907" t="s">
        <v>390</v>
      </c>
      <c r="AB907" t="s">
        <v>1411</v>
      </c>
      <c r="AC907" t="s">
        <v>1206</v>
      </c>
      <c r="AD907">
        <v>6</v>
      </c>
      <c r="AE907">
        <v>2010</v>
      </c>
      <c r="AF907">
        <v>1</v>
      </c>
      <c r="AG907">
        <v>2018</v>
      </c>
      <c r="AH907" t="s">
        <v>1207</v>
      </c>
      <c r="AI907" t="s">
        <v>353</v>
      </c>
      <c r="AJ907">
        <v>1</v>
      </c>
      <c r="AK907" t="s">
        <v>355</v>
      </c>
      <c r="AL907" t="s">
        <v>354</v>
      </c>
      <c r="AM907" t="s">
        <v>354</v>
      </c>
      <c r="AN907" t="s">
        <v>354</v>
      </c>
      <c r="AO907" t="s">
        <v>390</v>
      </c>
      <c r="AP907" t="s">
        <v>1209</v>
      </c>
      <c r="AQ907" t="s">
        <v>1207</v>
      </c>
      <c r="AR907" t="s">
        <v>354</v>
      </c>
      <c r="AS907" t="s">
        <v>354</v>
      </c>
    </row>
    <row r="908" spans="1:45" hidden="1" x14ac:dyDescent="0.25">
      <c r="A908" t="s">
        <v>528</v>
      </c>
      <c r="B908" t="s">
        <v>56</v>
      </c>
      <c r="C908" t="s">
        <v>387</v>
      </c>
      <c r="D908">
        <v>221</v>
      </c>
      <c r="E908" t="s">
        <v>51</v>
      </c>
      <c r="F908">
        <v>6311</v>
      </c>
      <c r="H908">
        <v>331280</v>
      </c>
      <c r="I908">
        <v>169</v>
      </c>
      <c r="J908" t="s">
        <v>529</v>
      </c>
      <c r="K908" t="s">
        <v>530</v>
      </c>
      <c r="L908" t="str">
        <f>VLOOKUP(K908,'LOOKUP INTERTIES 2023-11-08'!$B$2:$G$206,6,FALSE)</f>
        <v>Lower Yukon-Kuskokwim</v>
      </c>
      <c r="M908" t="s">
        <v>1271</v>
      </c>
      <c r="N908" t="s">
        <v>1203</v>
      </c>
      <c r="O908" s="10" t="s">
        <v>1204</v>
      </c>
      <c r="P908" s="10">
        <v>2021</v>
      </c>
      <c r="Q908" s="10" t="s">
        <v>1458</v>
      </c>
      <c r="R908" t="s">
        <v>1205</v>
      </c>
      <c r="S908">
        <v>0.5</v>
      </c>
      <c r="U908">
        <v>0.9</v>
      </c>
      <c r="V908">
        <v>0.5</v>
      </c>
      <c r="W908">
        <v>0.5</v>
      </c>
      <c r="X908">
        <v>0.1</v>
      </c>
      <c r="Y908" t="s">
        <v>1207</v>
      </c>
      <c r="Z908" t="s">
        <v>390</v>
      </c>
      <c r="AA908" t="s">
        <v>390</v>
      </c>
      <c r="AB908" t="s">
        <v>371</v>
      </c>
      <c r="AC908" t="s">
        <v>1206</v>
      </c>
      <c r="AD908">
        <v>10</v>
      </c>
      <c r="AE908">
        <v>2009</v>
      </c>
      <c r="AF908" t="s">
        <v>390</v>
      </c>
      <c r="AG908" t="s">
        <v>390</v>
      </c>
      <c r="AH908" t="s">
        <v>1207</v>
      </c>
      <c r="AI908" t="s">
        <v>353</v>
      </c>
      <c r="AJ908">
        <v>1</v>
      </c>
      <c r="AK908" t="s">
        <v>355</v>
      </c>
      <c r="AL908" t="s">
        <v>354</v>
      </c>
      <c r="AM908" t="s">
        <v>354</v>
      </c>
      <c r="AN908" t="s">
        <v>354</v>
      </c>
      <c r="AO908" t="s">
        <v>390</v>
      </c>
      <c r="AP908" t="s">
        <v>1209</v>
      </c>
      <c r="AQ908" t="s">
        <v>1207</v>
      </c>
      <c r="AR908" t="s">
        <v>354</v>
      </c>
      <c r="AS908" t="s">
        <v>354</v>
      </c>
    </row>
    <row r="909" spans="1:45" hidden="1" x14ac:dyDescent="0.25">
      <c r="A909" t="s">
        <v>528</v>
      </c>
      <c r="B909" t="s">
        <v>56</v>
      </c>
      <c r="C909" t="s">
        <v>387</v>
      </c>
      <c r="D909">
        <v>221</v>
      </c>
      <c r="E909" t="s">
        <v>51</v>
      </c>
      <c r="F909">
        <v>6311</v>
      </c>
      <c r="H909">
        <v>331280</v>
      </c>
      <c r="I909">
        <v>169</v>
      </c>
      <c r="J909" t="s">
        <v>529</v>
      </c>
      <c r="K909" t="s">
        <v>530</v>
      </c>
      <c r="L909" t="str">
        <f>VLOOKUP(K909,'LOOKUP INTERTIES 2023-11-08'!$B$2:$G$206,6,FALSE)</f>
        <v>Lower Yukon-Kuskokwim</v>
      </c>
      <c r="M909" t="s">
        <v>1312</v>
      </c>
      <c r="N909" t="s">
        <v>1203</v>
      </c>
      <c r="O909" s="10" t="s">
        <v>1204</v>
      </c>
      <c r="P909" s="10">
        <v>2021</v>
      </c>
      <c r="Q909" s="10" t="s">
        <v>1458</v>
      </c>
      <c r="R909" t="s">
        <v>1205</v>
      </c>
      <c r="S909">
        <v>0.5</v>
      </c>
      <c r="U909">
        <v>0.9</v>
      </c>
      <c r="V909">
        <v>0.5</v>
      </c>
      <c r="W909">
        <v>0.5</v>
      </c>
      <c r="X909">
        <v>0.1</v>
      </c>
      <c r="Y909" t="s">
        <v>1207</v>
      </c>
      <c r="Z909" t="s">
        <v>390</v>
      </c>
      <c r="AA909" t="s">
        <v>390</v>
      </c>
      <c r="AB909" t="s">
        <v>371</v>
      </c>
      <c r="AC909" t="s">
        <v>1206</v>
      </c>
      <c r="AD909">
        <v>10</v>
      </c>
      <c r="AE909">
        <v>2009</v>
      </c>
      <c r="AF909" t="s">
        <v>390</v>
      </c>
      <c r="AG909" t="s">
        <v>390</v>
      </c>
      <c r="AH909" t="s">
        <v>1207</v>
      </c>
      <c r="AI909" t="s">
        <v>353</v>
      </c>
      <c r="AJ909">
        <v>1</v>
      </c>
      <c r="AK909" t="s">
        <v>355</v>
      </c>
      <c r="AL909" t="s">
        <v>354</v>
      </c>
      <c r="AM909" t="s">
        <v>354</v>
      </c>
      <c r="AN909" t="s">
        <v>354</v>
      </c>
      <c r="AO909" t="s">
        <v>390</v>
      </c>
      <c r="AP909" t="s">
        <v>1209</v>
      </c>
      <c r="AQ909" t="s">
        <v>1207</v>
      </c>
      <c r="AR909" t="s">
        <v>354</v>
      </c>
      <c r="AS909" t="s">
        <v>354</v>
      </c>
    </row>
    <row r="910" spans="1:45" hidden="1" x14ac:dyDescent="0.25">
      <c r="A910" t="s">
        <v>528</v>
      </c>
      <c r="B910" t="s">
        <v>56</v>
      </c>
      <c r="C910" t="s">
        <v>387</v>
      </c>
      <c r="D910">
        <v>221</v>
      </c>
      <c r="E910" t="s">
        <v>51</v>
      </c>
      <c r="F910">
        <v>6311</v>
      </c>
      <c r="H910">
        <v>331280</v>
      </c>
      <c r="I910">
        <v>169</v>
      </c>
      <c r="J910" t="s">
        <v>529</v>
      </c>
      <c r="K910" t="s">
        <v>530</v>
      </c>
      <c r="L910" t="str">
        <f>VLOOKUP(K910,'LOOKUP INTERTIES 2023-11-08'!$B$2:$G$206,6,FALSE)</f>
        <v>Lower Yukon-Kuskokwim</v>
      </c>
      <c r="M910" t="s">
        <v>1266</v>
      </c>
      <c r="N910" t="s">
        <v>1203</v>
      </c>
      <c r="O910" s="10" t="s">
        <v>1204</v>
      </c>
      <c r="P910" s="10">
        <v>2021</v>
      </c>
      <c r="Q910" s="10" t="s">
        <v>1458</v>
      </c>
      <c r="R910" t="s">
        <v>1205</v>
      </c>
      <c r="S910">
        <v>0.8</v>
      </c>
      <c r="U910">
        <v>0.9</v>
      </c>
      <c r="V910">
        <v>0.8</v>
      </c>
      <c r="W910">
        <v>0.8</v>
      </c>
      <c r="X910">
        <v>0.1</v>
      </c>
      <c r="Y910" t="s">
        <v>1207</v>
      </c>
      <c r="Z910" t="s">
        <v>390</v>
      </c>
      <c r="AA910" t="s">
        <v>390</v>
      </c>
      <c r="AB910" t="s">
        <v>371</v>
      </c>
      <c r="AC910" t="s">
        <v>1206</v>
      </c>
      <c r="AD910">
        <v>10</v>
      </c>
      <c r="AE910">
        <v>2009</v>
      </c>
      <c r="AF910" t="s">
        <v>390</v>
      </c>
      <c r="AG910" t="s">
        <v>390</v>
      </c>
      <c r="AH910" t="s">
        <v>1207</v>
      </c>
      <c r="AI910" t="s">
        <v>353</v>
      </c>
      <c r="AJ910">
        <v>1</v>
      </c>
      <c r="AK910" t="s">
        <v>355</v>
      </c>
      <c r="AL910" t="s">
        <v>354</v>
      </c>
      <c r="AM910" t="s">
        <v>354</v>
      </c>
      <c r="AN910" t="s">
        <v>354</v>
      </c>
      <c r="AO910" t="s">
        <v>390</v>
      </c>
      <c r="AP910" t="s">
        <v>1209</v>
      </c>
      <c r="AQ910" t="s">
        <v>1207</v>
      </c>
      <c r="AR910" t="s">
        <v>354</v>
      </c>
      <c r="AS910" t="s">
        <v>354</v>
      </c>
    </row>
    <row r="911" spans="1:45" hidden="1" x14ac:dyDescent="0.25">
      <c r="A911" t="s">
        <v>528</v>
      </c>
      <c r="B911" t="s">
        <v>56</v>
      </c>
      <c r="C911" t="s">
        <v>387</v>
      </c>
      <c r="D911">
        <v>221</v>
      </c>
      <c r="E911" t="s">
        <v>51</v>
      </c>
      <c r="F911">
        <v>6311</v>
      </c>
      <c r="H911">
        <v>331280</v>
      </c>
      <c r="I911">
        <v>169</v>
      </c>
      <c r="J911" t="s">
        <v>529</v>
      </c>
      <c r="K911" t="s">
        <v>530</v>
      </c>
      <c r="L911" t="str">
        <f>VLOOKUP(K911,'LOOKUP INTERTIES 2023-11-08'!$B$2:$G$206,6,FALSE)</f>
        <v>Lower Yukon-Kuskokwim</v>
      </c>
      <c r="M911" t="s">
        <v>1202</v>
      </c>
      <c r="N911" t="s">
        <v>1203</v>
      </c>
      <c r="O911" s="10" t="s">
        <v>1204</v>
      </c>
      <c r="P911" s="10">
        <v>2021</v>
      </c>
      <c r="Q911" s="10" t="s">
        <v>1458</v>
      </c>
      <c r="R911" t="s">
        <v>1205</v>
      </c>
      <c r="S911">
        <v>0.4</v>
      </c>
      <c r="U911" t="s">
        <v>390</v>
      </c>
      <c r="V911">
        <v>0.4</v>
      </c>
      <c r="W911">
        <v>0.4</v>
      </c>
      <c r="X911" t="s">
        <v>390</v>
      </c>
      <c r="Y911" t="s">
        <v>354</v>
      </c>
      <c r="Z911" t="s">
        <v>390</v>
      </c>
      <c r="AA911" t="s">
        <v>390</v>
      </c>
      <c r="AB911" t="s">
        <v>1411</v>
      </c>
      <c r="AC911" t="s">
        <v>1206</v>
      </c>
      <c r="AD911">
        <v>10</v>
      </c>
      <c r="AE911">
        <v>1977</v>
      </c>
      <c r="AF911">
        <v>10</v>
      </c>
      <c r="AG911">
        <v>2009</v>
      </c>
      <c r="AH911" t="s">
        <v>1207</v>
      </c>
      <c r="AI911" t="s">
        <v>353</v>
      </c>
      <c r="AJ911">
        <v>1</v>
      </c>
      <c r="AK911" t="s">
        <v>355</v>
      </c>
      <c r="AL911" t="s">
        <v>354</v>
      </c>
      <c r="AM911" t="s">
        <v>354</v>
      </c>
      <c r="AN911" t="s">
        <v>354</v>
      </c>
      <c r="AO911" t="s">
        <v>390</v>
      </c>
      <c r="AP911" t="s">
        <v>354</v>
      </c>
      <c r="AQ911" t="s">
        <v>1207</v>
      </c>
      <c r="AR911" t="s">
        <v>354</v>
      </c>
      <c r="AS911" t="s">
        <v>354</v>
      </c>
    </row>
    <row r="912" spans="1:45" hidden="1" x14ac:dyDescent="0.25">
      <c r="A912" t="s">
        <v>528</v>
      </c>
      <c r="B912" t="s">
        <v>56</v>
      </c>
      <c r="C912" t="s">
        <v>387</v>
      </c>
      <c r="D912">
        <v>221</v>
      </c>
      <c r="E912" t="s">
        <v>51</v>
      </c>
      <c r="F912">
        <v>6311</v>
      </c>
      <c r="H912">
        <v>331280</v>
      </c>
      <c r="I912">
        <v>169</v>
      </c>
      <c r="J912" t="s">
        <v>529</v>
      </c>
      <c r="K912" t="s">
        <v>530</v>
      </c>
      <c r="L912" t="str">
        <f>VLOOKUP(K912,'LOOKUP INTERTIES 2023-11-08'!$B$2:$G$206,6,FALSE)</f>
        <v>Lower Yukon-Kuskokwim</v>
      </c>
      <c r="M912" t="s">
        <v>1210</v>
      </c>
      <c r="N912" t="s">
        <v>1203</v>
      </c>
      <c r="O912" s="10" t="s">
        <v>1204</v>
      </c>
      <c r="P912" s="10">
        <v>2021</v>
      </c>
      <c r="Q912" s="10" t="s">
        <v>1458</v>
      </c>
      <c r="R912" t="s">
        <v>1205</v>
      </c>
      <c r="S912">
        <v>0.3</v>
      </c>
      <c r="U912" t="s">
        <v>390</v>
      </c>
      <c r="V912">
        <v>0.3</v>
      </c>
      <c r="W912">
        <v>0.3</v>
      </c>
      <c r="X912" t="s">
        <v>390</v>
      </c>
      <c r="Y912" t="s">
        <v>354</v>
      </c>
      <c r="Z912" t="s">
        <v>390</v>
      </c>
      <c r="AA912" t="s">
        <v>390</v>
      </c>
      <c r="AB912" t="s">
        <v>1411</v>
      </c>
      <c r="AC912" t="s">
        <v>1206</v>
      </c>
      <c r="AD912">
        <v>11</v>
      </c>
      <c r="AE912">
        <v>1976</v>
      </c>
      <c r="AF912">
        <v>10</v>
      </c>
      <c r="AG912">
        <v>2009</v>
      </c>
      <c r="AH912" t="s">
        <v>1207</v>
      </c>
      <c r="AI912" t="s">
        <v>353</v>
      </c>
      <c r="AJ912">
        <v>1</v>
      </c>
      <c r="AK912" t="s">
        <v>355</v>
      </c>
      <c r="AL912" t="s">
        <v>354</v>
      </c>
      <c r="AM912" t="s">
        <v>354</v>
      </c>
      <c r="AN912" t="s">
        <v>354</v>
      </c>
      <c r="AO912" t="s">
        <v>390</v>
      </c>
      <c r="AP912" t="s">
        <v>354</v>
      </c>
      <c r="AQ912" t="s">
        <v>1207</v>
      </c>
      <c r="AR912" t="s">
        <v>354</v>
      </c>
      <c r="AS912" t="s">
        <v>354</v>
      </c>
    </row>
    <row r="913" spans="1:48" hidden="1" x14ac:dyDescent="0.25">
      <c r="A913" t="s">
        <v>528</v>
      </c>
      <c r="B913" t="s">
        <v>56</v>
      </c>
      <c r="C913" t="s">
        <v>387</v>
      </c>
      <c r="D913">
        <v>221</v>
      </c>
      <c r="E913" t="s">
        <v>51</v>
      </c>
      <c r="F913">
        <v>6311</v>
      </c>
      <c r="H913">
        <v>331280</v>
      </c>
      <c r="I913">
        <v>169</v>
      </c>
      <c r="J913" t="s">
        <v>529</v>
      </c>
      <c r="K913" t="s">
        <v>530</v>
      </c>
      <c r="L913" t="str">
        <f>VLOOKUP(K913,'LOOKUP INTERTIES 2023-11-08'!$B$2:$G$206,6,FALSE)</f>
        <v>Lower Yukon-Kuskokwim</v>
      </c>
      <c r="M913" t="s">
        <v>1211</v>
      </c>
      <c r="N913" t="s">
        <v>1203</v>
      </c>
      <c r="O913" s="10" t="s">
        <v>1204</v>
      </c>
      <c r="P913" s="10">
        <v>2021</v>
      </c>
      <c r="Q913" s="10" t="s">
        <v>1458</v>
      </c>
      <c r="R913" t="s">
        <v>1205</v>
      </c>
      <c r="S913">
        <v>0.3</v>
      </c>
      <c r="U913" t="s">
        <v>390</v>
      </c>
      <c r="V913">
        <v>0.3</v>
      </c>
      <c r="W913">
        <v>0.3</v>
      </c>
      <c r="X913" t="s">
        <v>390</v>
      </c>
      <c r="Y913" t="s">
        <v>354</v>
      </c>
      <c r="Z913" t="s">
        <v>390</v>
      </c>
      <c r="AA913" t="s">
        <v>390</v>
      </c>
      <c r="AB913" t="s">
        <v>1411</v>
      </c>
      <c r="AC913" t="s">
        <v>1206</v>
      </c>
      <c r="AD913">
        <v>12</v>
      </c>
      <c r="AE913">
        <v>1979</v>
      </c>
      <c r="AF913">
        <v>10</v>
      </c>
      <c r="AG913">
        <v>2009</v>
      </c>
      <c r="AH913" t="s">
        <v>1207</v>
      </c>
      <c r="AI913" t="s">
        <v>353</v>
      </c>
      <c r="AJ913">
        <v>1</v>
      </c>
      <c r="AK913" t="s">
        <v>355</v>
      </c>
      <c r="AL913" t="s">
        <v>354</v>
      </c>
      <c r="AM913" t="s">
        <v>354</v>
      </c>
      <c r="AN913" t="s">
        <v>354</v>
      </c>
      <c r="AO913" t="s">
        <v>390</v>
      </c>
      <c r="AP913" t="s">
        <v>354</v>
      </c>
      <c r="AQ913" t="s">
        <v>1207</v>
      </c>
      <c r="AR913" t="s">
        <v>354</v>
      </c>
      <c r="AS913" t="s">
        <v>354</v>
      </c>
    </row>
    <row r="914" spans="1:48" hidden="1" x14ac:dyDescent="0.25">
      <c r="A914" t="s">
        <v>528</v>
      </c>
      <c r="B914" t="s">
        <v>56</v>
      </c>
      <c r="C914" t="s">
        <v>387</v>
      </c>
      <c r="D914">
        <v>221</v>
      </c>
      <c r="E914" t="s">
        <v>51</v>
      </c>
      <c r="F914">
        <v>6311</v>
      </c>
      <c r="H914">
        <v>331280</v>
      </c>
      <c r="I914">
        <v>169</v>
      </c>
      <c r="J914" t="s">
        <v>529</v>
      </c>
      <c r="K914" t="s">
        <v>530</v>
      </c>
      <c r="L914" t="str">
        <f>VLOOKUP(K914,'LOOKUP INTERTIES 2023-11-08'!$B$2:$G$206,6,FALSE)</f>
        <v>Lower Yukon-Kuskokwim</v>
      </c>
      <c r="N914" t="s">
        <v>473</v>
      </c>
      <c r="O914" s="10" t="s">
        <v>501</v>
      </c>
      <c r="Q914" s="10" t="s">
        <v>191</v>
      </c>
      <c r="S914">
        <v>0.4</v>
      </c>
      <c r="AB914" t="s">
        <v>371</v>
      </c>
      <c r="AD914">
        <v>12</v>
      </c>
      <c r="AE914">
        <v>2010</v>
      </c>
      <c r="AI914" t="s">
        <v>353</v>
      </c>
      <c r="AJ914">
        <v>1</v>
      </c>
      <c r="AK914" t="s">
        <v>474</v>
      </c>
      <c r="AO914">
        <v>4</v>
      </c>
    </row>
    <row r="915" spans="1:48" hidden="1" x14ac:dyDescent="0.25">
      <c r="A915" t="s">
        <v>381</v>
      </c>
      <c r="B915" t="s">
        <v>17</v>
      </c>
      <c r="C915" t="s">
        <v>382</v>
      </c>
      <c r="E915" t="s">
        <v>16</v>
      </c>
      <c r="G915" t="s">
        <v>1593</v>
      </c>
      <c r="H915">
        <v>331040</v>
      </c>
      <c r="I915">
        <v>293</v>
      </c>
      <c r="J915" t="s">
        <v>383</v>
      </c>
      <c r="K915" t="s">
        <v>384</v>
      </c>
      <c r="L915" t="str">
        <f>VLOOKUP(K915,'LOOKUP INTERTIES 2023-11-08'!$B$2:$G$206,6,FALSE)</f>
        <v>Aleutians</v>
      </c>
      <c r="N915" t="s">
        <v>1215</v>
      </c>
      <c r="O915" s="10" t="s">
        <v>1216</v>
      </c>
      <c r="Q915" s="10" t="s">
        <v>191</v>
      </c>
      <c r="S915">
        <v>0.105</v>
      </c>
      <c r="Z915">
        <v>1</v>
      </c>
      <c r="AA915">
        <v>2015</v>
      </c>
      <c r="AB915" t="s">
        <v>371</v>
      </c>
      <c r="AE915">
        <v>1990</v>
      </c>
      <c r="AI915" t="s">
        <v>353</v>
      </c>
      <c r="AJ915">
        <v>1</v>
      </c>
      <c r="AK915" t="s">
        <v>385</v>
      </c>
      <c r="AO915">
        <v>0</v>
      </c>
    </row>
    <row r="916" spans="1:48" hidden="1" x14ac:dyDescent="0.25">
      <c r="A916" t="s">
        <v>381</v>
      </c>
      <c r="B916" t="s">
        <v>17</v>
      </c>
      <c r="C916" t="s">
        <v>382</v>
      </c>
      <c r="E916" t="s">
        <v>16</v>
      </c>
      <c r="H916">
        <v>331040</v>
      </c>
      <c r="I916">
        <v>293</v>
      </c>
      <c r="J916" t="s">
        <v>383</v>
      </c>
      <c r="K916" t="s">
        <v>384</v>
      </c>
      <c r="L916" t="str">
        <f>VLOOKUP(K916,'LOOKUP INTERTIES 2023-11-08'!$B$2:$G$206,6,FALSE)</f>
        <v>Aleutians</v>
      </c>
      <c r="M916">
        <v>1</v>
      </c>
      <c r="N916" t="s">
        <v>352</v>
      </c>
      <c r="O916" s="10" t="s">
        <v>1204</v>
      </c>
      <c r="P916" s="10">
        <v>2021</v>
      </c>
      <c r="Q916" s="10" t="s">
        <v>1461</v>
      </c>
      <c r="S916">
        <v>0.15</v>
      </c>
      <c r="AB916" t="s">
        <v>371</v>
      </c>
      <c r="AI916" t="s">
        <v>353</v>
      </c>
      <c r="AK916" t="s">
        <v>355</v>
      </c>
      <c r="AU916" t="s">
        <v>1480</v>
      </c>
      <c r="AV916" t="s">
        <v>1594</v>
      </c>
    </row>
    <row r="917" spans="1:48" hidden="1" x14ac:dyDescent="0.25">
      <c r="A917" t="s">
        <v>381</v>
      </c>
      <c r="B917" t="s">
        <v>17</v>
      </c>
      <c r="C917" t="s">
        <v>382</v>
      </c>
      <c r="E917" t="s">
        <v>16</v>
      </c>
      <c r="H917">
        <v>331040</v>
      </c>
      <c r="I917">
        <v>293</v>
      </c>
      <c r="J917" t="s">
        <v>383</v>
      </c>
      <c r="K917" t="s">
        <v>384</v>
      </c>
      <c r="L917" t="str">
        <f>VLOOKUP(K917,'LOOKUP INTERTIES 2023-11-08'!$B$2:$G$206,6,FALSE)</f>
        <v>Aleutians</v>
      </c>
      <c r="M917">
        <v>2</v>
      </c>
      <c r="N917" t="s">
        <v>352</v>
      </c>
      <c r="O917" s="10" t="s">
        <v>1204</v>
      </c>
      <c r="P917" s="10">
        <v>2021</v>
      </c>
      <c r="Q917" s="10" t="s">
        <v>1461</v>
      </c>
      <c r="S917">
        <v>0.15</v>
      </c>
      <c r="AB917" t="s">
        <v>371</v>
      </c>
      <c r="AI917" t="s">
        <v>353</v>
      </c>
      <c r="AK917" t="s">
        <v>355</v>
      </c>
      <c r="AU917" t="s">
        <v>1480</v>
      </c>
      <c r="AV917" t="s">
        <v>1594</v>
      </c>
    </row>
    <row r="918" spans="1:48" hidden="1" x14ac:dyDescent="0.25">
      <c r="A918" t="s">
        <v>381</v>
      </c>
      <c r="B918" t="s">
        <v>17</v>
      </c>
      <c r="C918" t="s">
        <v>382</v>
      </c>
      <c r="E918" t="s">
        <v>16</v>
      </c>
      <c r="H918">
        <v>331040</v>
      </c>
      <c r="I918">
        <v>293</v>
      </c>
      <c r="J918" t="s">
        <v>383</v>
      </c>
      <c r="K918" t="s">
        <v>384</v>
      </c>
      <c r="L918" t="str">
        <f>VLOOKUP(K918,'LOOKUP INTERTIES 2023-11-08'!$B$2:$G$206,6,FALSE)</f>
        <v>Aleutians</v>
      </c>
      <c r="M918">
        <v>3</v>
      </c>
      <c r="N918" t="s">
        <v>352</v>
      </c>
      <c r="O918" s="10" t="s">
        <v>1204</v>
      </c>
      <c r="P918" s="10">
        <v>2021</v>
      </c>
      <c r="Q918" s="10" t="s">
        <v>1461</v>
      </c>
      <c r="S918">
        <v>0.1</v>
      </c>
      <c r="AB918" t="s">
        <v>371</v>
      </c>
      <c r="AI918" t="s">
        <v>353</v>
      </c>
      <c r="AK918" t="s">
        <v>355</v>
      </c>
      <c r="AU918" t="s">
        <v>1480</v>
      </c>
      <c r="AV918" t="s">
        <v>1595</v>
      </c>
    </row>
    <row r="919" spans="1:48" hidden="1" x14ac:dyDescent="0.25">
      <c r="A919" t="s">
        <v>625</v>
      </c>
      <c r="B919" t="s">
        <v>59</v>
      </c>
      <c r="C919" t="s">
        <v>387</v>
      </c>
      <c r="D919">
        <v>221</v>
      </c>
      <c r="E919" t="s">
        <v>51</v>
      </c>
      <c r="F919">
        <v>6313</v>
      </c>
      <c r="H919">
        <v>331300</v>
      </c>
      <c r="I919">
        <v>169</v>
      </c>
      <c r="J919" t="s">
        <v>626</v>
      </c>
      <c r="K919" t="s">
        <v>627</v>
      </c>
      <c r="L919" t="str">
        <f>VLOOKUP(K919,'LOOKUP INTERTIES 2023-11-08'!$B$2:$G$206,6,FALSE)</f>
        <v>Bering Straits</v>
      </c>
      <c r="M919" t="s">
        <v>1378</v>
      </c>
      <c r="N919" t="s">
        <v>1203</v>
      </c>
      <c r="O919" s="10" t="s">
        <v>1204</v>
      </c>
      <c r="P919" s="10">
        <v>2021</v>
      </c>
      <c r="Q919" s="10" t="s">
        <v>1458</v>
      </c>
      <c r="R919" t="s">
        <v>1205</v>
      </c>
      <c r="S919">
        <v>1</v>
      </c>
      <c r="U919">
        <v>0.9</v>
      </c>
      <c r="V919">
        <v>0.5</v>
      </c>
      <c r="W919">
        <v>0.5</v>
      </c>
      <c r="X919">
        <v>0.1</v>
      </c>
      <c r="Y919" t="s">
        <v>354</v>
      </c>
      <c r="Z919" t="s">
        <v>390</v>
      </c>
      <c r="AA919" t="s">
        <v>390</v>
      </c>
      <c r="AB919" t="s">
        <v>1411</v>
      </c>
      <c r="AC919" t="s">
        <v>1206</v>
      </c>
      <c r="AD919">
        <v>6</v>
      </c>
      <c r="AE919">
        <v>2003</v>
      </c>
      <c r="AF919">
        <v>6</v>
      </c>
      <c r="AG919">
        <v>2019</v>
      </c>
      <c r="AH919" t="s">
        <v>1208</v>
      </c>
      <c r="AI919" t="s">
        <v>353</v>
      </c>
      <c r="AJ919">
        <v>1</v>
      </c>
      <c r="AK919" t="s">
        <v>355</v>
      </c>
      <c r="AL919" t="s">
        <v>354</v>
      </c>
      <c r="AM919" t="s">
        <v>354</v>
      </c>
      <c r="AN919" t="s">
        <v>354</v>
      </c>
      <c r="AO919" t="s">
        <v>390</v>
      </c>
      <c r="AP919" t="s">
        <v>1209</v>
      </c>
      <c r="AQ919" t="s">
        <v>1207</v>
      </c>
      <c r="AR919" t="s">
        <v>354</v>
      </c>
      <c r="AS919" t="s">
        <v>354</v>
      </c>
    </row>
    <row r="920" spans="1:48" hidden="1" x14ac:dyDescent="0.25">
      <c r="A920" t="s">
        <v>625</v>
      </c>
      <c r="B920" t="s">
        <v>59</v>
      </c>
      <c r="C920" t="s">
        <v>387</v>
      </c>
      <c r="D920">
        <v>221</v>
      </c>
      <c r="E920" t="s">
        <v>51</v>
      </c>
      <c r="F920">
        <v>6313</v>
      </c>
      <c r="H920">
        <v>331300</v>
      </c>
      <c r="I920">
        <v>169</v>
      </c>
      <c r="J920" t="s">
        <v>626</v>
      </c>
      <c r="K920" t="s">
        <v>627</v>
      </c>
      <c r="L920" t="str">
        <f>VLOOKUP(K920,'LOOKUP INTERTIES 2023-11-08'!$B$2:$G$206,6,FALSE)</f>
        <v>Bering Straits</v>
      </c>
      <c r="M920">
        <v>1</v>
      </c>
      <c r="N920" t="s">
        <v>352</v>
      </c>
      <c r="O920" s="10" t="s">
        <v>1204</v>
      </c>
      <c r="P920" s="10">
        <v>2021</v>
      </c>
      <c r="Q920" s="10" t="s">
        <v>1461</v>
      </c>
      <c r="S920">
        <v>0.32500000000000001</v>
      </c>
      <c r="AB920" t="s">
        <v>371</v>
      </c>
      <c r="AI920" t="s">
        <v>353</v>
      </c>
      <c r="AK920" t="s">
        <v>355</v>
      </c>
      <c r="AU920" t="s">
        <v>1501</v>
      </c>
      <c r="AV920" t="s">
        <v>1516</v>
      </c>
    </row>
    <row r="921" spans="1:48" hidden="1" x14ac:dyDescent="0.25">
      <c r="A921" t="s">
        <v>625</v>
      </c>
      <c r="B921" t="s">
        <v>59</v>
      </c>
      <c r="C921" t="s">
        <v>387</v>
      </c>
      <c r="D921">
        <v>221</v>
      </c>
      <c r="E921" t="s">
        <v>51</v>
      </c>
      <c r="F921">
        <v>6313</v>
      </c>
      <c r="H921">
        <v>331300</v>
      </c>
      <c r="I921">
        <v>169</v>
      </c>
      <c r="J921" t="s">
        <v>626</v>
      </c>
      <c r="K921" t="s">
        <v>627</v>
      </c>
      <c r="L921" t="str">
        <f>VLOOKUP(K921,'LOOKUP INTERTIES 2023-11-08'!$B$2:$G$206,6,FALSE)</f>
        <v>Bering Straits</v>
      </c>
      <c r="M921">
        <v>2</v>
      </c>
      <c r="N921" t="s">
        <v>352</v>
      </c>
      <c r="O921" s="10" t="s">
        <v>1204</v>
      </c>
      <c r="P921" s="10">
        <v>2021</v>
      </c>
      <c r="Q921" s="10" t="s">
        <v>1461</v>
      </c>
      <c r="S921">
        <v>0.32500000000000001</v>
      </c>
      <c r="AB921" t="s">
        <v>371</v>
      </c>
      <c r="AI921" t="s">
        <v>353</v>
      </c>
      <c r="AK921" t="s">
        <v>355</v>
      </c>
      <c r="AU921" t="s">
        <v>1501</v>
      </c>
      <c r="AV921" t="s">
        <v>1516</v>
      </c>
    </row>
    <row r="922" spans="1:48" hidden="1" x14ac:dyDescent="0.25">
      <c r="A922" t="s">
        <v>625</v>
      </c>
      <c r="B922" t="s">
        <v>59</v>
      </c>
      <c r="C922" t="s">
        <v>387</v>
      </c>
      <c r="D922">
        <v>221</v>
      </c>
      <c r="E922" t="s">
        <v>51</v>
      </c>
      <c r="F922">
        <v>6313</v>
      </c>
      <c r="H922">
        <v>331300</v>
      </c>
      <c r="I922">
        <v>169</v>
      </c>
      <c r="J922" t="s">
        <v>626</v>
      </c>
      <c r="K922" t="s">
        <v>627</v>
      </c>
      <c r="L922" t="str">
        <f>VLOOKUP(K922,'LOOKUP INTERTIES 2023-11-08'!$B$2:$G$206,6,FALSE)</f>
        <v>Bering Straits</v>
      </c>
      <c r="M922">
        <v>3</v>
      </c>
      <c r="N922" t="s">
        <v>352</v>
      </c>
      <c r="O922" s="10" t="s">
        <v>1204</v>
      </c>
      <c r="P922" s="10">
        <v>2021</v>
      </c>
      <c r="Q922" s="10" t="s">
        <v>1461</v>
      </c>
      <c r="S922">
        <v>0.66</v>
      </c>
      <c r="AB922" t="s">
        <v>371</v>
      </c>
      <c r="AI922" t="s">
        <v>353</v>
      </c>
      <c r="AK922" t="s">
        <v>355</v>
      </c>
      <c r="AU922" t="s">
        <v>1471</v>
      </c>
      <c r="AV922" t="s">
        <v>1524</v>
      </c>
    </row>
    <row r="923" spans="1:48" hidden="1" x14ac:dyDescent="0.25">
      <c r="A923" t="s">
        <v>628</v>
      </c>
      <c r="B923" t="s">
        <v>60</v>
      </c>
      <c r="C923" t="s">
        <v>387</v>
      </c>
      <c r="D923">
        <v>221</v>
      </c>
      <c r="E923" t="s">
        <v>51</v>
      </c>
      <c r="F923">
        <v>6314</v>
      </c>
      <c r="H923">
        <v>331310</v>
      </c>
      <c r="I923">
        <v>169</v>
      </c>
      <c r="J923" t="s">
        <v>629</v>
      </c>
      <c r="K923" t="s">
        <v>630</v>
      </c>
      <c r="L923" t="str">
        <f>VLOOKUP(K923,'LOOKUP INTERTIES 2023-11-08'!$B$2:$G$206,6,FALSE)</f>
        <v>Lower Yukon-Kuskokwim</v>
      </c>
      <c r="M923" t="s">
        <v>1312</v>
      </c>
      <c r="N923" t="s">
        <v>1203</v>
      </c>
      <c r="O923" s="10" t="s">
        <v>1204</v>
      </c>
      <c r="P923" s="10">
        <v>2021</v>
      </c>
      <c r="Q923" s="10" t="s">
        <v>1458</v>
      </c>
      <c r="R923" t="s">
        <v>1205</v>
      </c>
      <c r="S923">
        <v>0.5</v>
      </c>
      <c r="U923">
        <v>0.9</v>
      </c>
      <c r="V923">
        <v>0.5</v>
      </c>
      <c r="W923">
        <v>0.5</v>
      </c>
      <c r="X923">
        <v>0.1</v>
      </c>
      <c r="Y923" t="s">
        <v>1207</v>
      </c>
      <c r="Z923" t="s">
        <v>390</v>
      </c>
      <c r="AA923" t="s">
        <v>390</v>
      </c>
      <c r="AB923" t="s">
        <v>371</v>
      </c>
      <c r="AC923" t="s">
        <v>1206</v>
      </c>
      <c r="AD923">
        <v>10</v>
      </c>
      <c r="AE923">
        <v>2012</v>
      </c>
      <c r="AF923" t="s">
        <v>390</v>
      </c>
      <c r="AG923" t="s">
        <v>390</v>
      </c>
      <c r="AH923" t="s">
        <v>1207</v>
      </c>
      <c r="AI923" t="s">
        <v>353</v>
      </c>
      <c r="AJ923">
        <v>1</v>
      </c>
      <c r="AK923" t="s">
        <v>355</v>
      </c>
      <c r="AL923" t="s">
        <v>354</v>
      </c>
      <c r="AM923" t="s">
        <v>354</v>
      </c>
      <c r="AN923" t="s">
        <v>354</v>
      </c>
      <c r="AO923" t="s">
        <v>390</v>
      </c>
      <c r="AP923" t="s">
        <v>1209</v>
      </c>
      <c r="AQ923" t="s">
        <v>1207</v>
      </c>
      <c r="AR923" t="s">
        <v>354</v>
      </c>
      <c r="AS923" t="s">
        <v>354</v>
      </c>
    </row>
    <row r="924" spans="1:48" hidden="1" x14ac:dyDescent="0.25">
      <c r="A924" t="s">
        <v>628</v>
      </c>
      <c r="B924" t="s">
        <v>60</v>
      </c>
      <c r="C924" t="s">
        <v>387</v>
      </c>
      <c r="D924">
        <v>221</v>
      </c>
      <c r="E924" t="s">
        <v>51</v>
      </c>
      <c r="F924">
        <v>6314</v>
      </c>
      <c r="H924">
        <v>331310</v>
      </c>
      <c r="I924">
        <v>169</v>
      </c>
      <c r="J924" t="s">
        <v>629</v>
      </c>
      <c r="K924" t="s">
        <v>630</v>
      </c>
      <c r="L924" t="str">
        <f>VLOOKUP(K924,'LOOKUP INTERTIES 2023-11-08'!$B$2:$G$206,6,FALSE)</f>
        <v>Lower Yukon-Kuskokwim</v>
      </c>
      <c r="M924" t="s">
        <v>1313</v>
      </c>
      <c r="N924" t="s">
        <v>1203</v>
      </c>
      <c r="O924" s="10" t="s">
        <v>1204</v>
      </c>
      <c r="P924" s="10">
        <v>2021</v>
      </c>
      <c r="Q924" s="10" t="s">
        <v>1458</v>
      </c>
      <c r="R924" t="s">
        <v>1205</v>
      </c>
      <c r="S924">
        <v>0.5</v>
      </c>
      <c r="U924">
        <v>0.9</v>
      </c>
      <c r="V924">
        <v>0.5</v>
      </c>
      <c r="W924">
        <v>0.5</v>
      </c>
      <c r="X924">
        <v>0.1</v>
      </c>
      <c r="Y924" t="s">
        <v>1207</v>
      </c>
      <c r="Z924" t="s">
        <v>390</v>
      </c>
      <c r="AA924" t="s">
        <v>390</v>
      </c>
      <c r="AB924" t="s">
        <v>371</v>
      </c>
      <c r="AC924" t="s">
        <v>1206</v>
      </c>
      <c r="AD924">
        <v>4</v>
      </c>
      <c r="AE924">
        <v>2005</v>
      </c>
      <c r="AF924" t="s">
        <v>390</v>
      </c>
      <c r="AG924" t="s">
        <v>390</v>
      </c>
      <c r="AH924" t="s">
        <v>1207</v>
      </c>
      <c r="AI924" t="s">
        <v>353</v>
      </c>
      <c r="AJ924">
        <v>1</v>
      </c>
      <c r="AK924" t="s">
        <v>355</v>
      </c>
      <c r="AL924" t="s">
        <v>354</v>
      </c>
      <c r="AM924" t="s">
        <v>354</v>
      </c>
      <c r="AN924" t="s">
        <v>354</v>
      </c>
      <c r="AO924" t="s">
        <v>390</v>
      </c>
      <c r="AP924" t="s">
        <v>1209</v>
      </c>
      <c r="AQ924" t="s">
        <v>1207</v>
      </c>
      <c r="AR924" t="s">
        <v>354</v>
      </c>
      <c r="AS924" t="s">
        <v>1207</v>
      </c>
    </row>
    <row r="925" spans="1:48" hidden="1" x14ac:dyDescent="0.25">
      <c r="A925" t="s">
        <v>628</v>
      </c>
      <c r="B925" t="s">
        <v>60</v>
      </c>
      <c r="C925" t="s">
        <v>387</v>
      </c>
      <c r="D925">
        <v>221</v>
      </c>
      <c r="E925" t="s">
        <v>51</v>
      </c>
      <c r="F925">
        <v>6314</v>
      </c>
      <c r="H925">
        <v>331310</v>
      </c>
      <c r="I925">
        <v>169</v>
      </c>
      <c r="J925" t="s">
        <v>629</v>
      </c>
      <c r="K925" t="s">
        <v>630</v>
      </c>
      <c r="L925" t="str">
        <f>VLOOKUP(K925,'LOOKUP INTERTIES 2023-11-08'!$B$2:$G$206,6,FALSE)</f>
        <v>Lower Yukon-Kuskokwim</v>
      </c>
      <c r="M925" t="s">
        <v>1314</v>
      </c>
      <c r="N925" t="s">
        <v>1203</v>
      </c>
      <c r="O925" s="10" t="s">
        <v>1204</v>
      </c>
      <c r="P925" s="10">
        <v>2021</v>
      </c>
      <c r="Q925" s="10" t="s">
        <v>1458</v>
      </c>
      <c r="R925" t="s">
        <v>1205</v>
      </c>
      <c r="S925">
        <v>1.3</v>
      </c>
      <c r="U925">
        <v>0.9</v>
      </c>
      <c r="V925">
        <v>1.3</v>
      </c>
      <c r="W925">
        <v>1.3</v>
      </c>
      <c r="X925">
        <v>0.3</v>
      </c>
      <c r="Y925" t="s">
        <v>1207</v>
      </c>
      <c r="Z925" t="s">
        <v>390</v>
      </c>
      <c r="AA925" t="s">
        <v>390</v>
      </c>
      <c r="AB925" t="s">
        <v>371</v>
      </c>
      <c r="AC925" t="s">
        <v>1206</v>
      </c>
      <c r="AD925">
        <v>6</v>
      </c>
      <c r="AE925">
        <v>2016</v>
      </c>
      <c r="AF925" t="s">
        <v>390</v>
      </c>
      <c r="AG925" t="s">
        <v>390</v>
      </c>
      <c r="AH925" t="s">
        <v>1207</v>
      </c>
      <c r="AI925" t="s">
        <v>353</v>
      </c>
      <c r="AJ925">
        <v>1</v>
      </c>
      <c r="AK925" t="s">
        <v>355</v>
      </c>
      <c r="AL925" t="s">
        <v>354</v>
      </c>
      <c r="AM925" t="s">
        <v>354</v>
      </c>
      <c r="AN925" t="s">
        <v>354</v>
      </c>
      <c r="AO925" t="s">
        <v>390</v>
      </c>
      <c r="AP925" t="s">
        <v>1209</v>
      </c>
      <c r="AQ925" t="s">
        <v>1207</v>
      </c>
      <c r="AR925" t="s">
        <v>354</v>
      </c>
      <c r="AS925" t="s">
        <v>1207</v>
      </c>
    </row>
    <row r="926" spans="1:48" hidden="1" x14ac:dyDescent="0.25">
      <c r="A926" t="s">
        <v>628</v>
      </c>
      <c r="B926" t="s">
        <v>60</v>
      </c>
      <c r="C926" t="s">
        <v>387</v>
      </c>
      <c r="D926">
        <v>221</v>
      </c>
      <c r="E926" t="s">
        <v>51</v>
      </c>
      <c r="F926">
        <v>6314</v>
      </c>
      <c r="H926">
        <v>331310</v>
      </c>
      <c r="I926">
        <v>169</v>
      </c>
      <c r="J926" t="s">
        <v>629</v>
      </c>
      <c r="K926" t="s">
        <v>630</v>
      </c>
      <c r="L926" t="str">
        <f>VLOOKUP(K926,'LOOKUP INTERTIES 2023-11-08'!$B$2:$G$206,6,FALSE)</f>
        <v>Lower Yukon-Kuskokwim</v>
      </c>
      <c r="M926" t="s">
        <v>1217</v>
      </c>
      <c r="N926" t="s">
        <v>1203</v>
      </c>
      <c r="O926" s="10" t="s">
        <v>1204</v>
      </c>
      <c r="P926" s="10">
        <v>2021</v>
      </c>
      <c r="Q926" s="10" t="s">
        <v>1458</v>
      </c>
      <c r="R926" t="s">
        <v>1205</v>
      </c>
      <c r="S926">
        <v>0.9</v>
      </c>
      <c r="U926">
        <v>0.9</v>
      </c>
      <c r="V926">
        <v>0.9</v>
      </c>
      <c r="W926">
        <v>0.9</v>
      </c>
      <c r="X926">
        <v>0.2</v>
      </c>
      <c r="Y926" t="s">
        <v>1207</v>
      </c>
      <c r="Z926" t="s">
        <v>390</v>
      </c>
      <c r="AA926" t="s">
        <v>390</v>
      </c>
      <c r="AB926" t="s">
        <v>371</v>
      </c>
      <c r="AC926" t="s">
        <v>1206</v>
      </c>
      <c r="AD926">
        <v>4</v>
      </c>
      <c r="AE926">
        <v>1995</v>
      </c>
      <c r="AF926" t="s">
        <v>390</v>
      </c>
      <c r="AG926" t="s">
        <v>390</v>
      </c>
      <c r="AH926" t="s">
        <v>1207</v>
      </c>
      <c r="AI926" t="s">
        <v>353</v>
      </c>
      <c r="AJ926">
        <v>1</v>
      </c>
      <c r="AK926" t="s">
        <v>355</v>
      </c>
      <c r="AL926" t="s">
        <v>354</v>
      </c>
      <c r="AM926" t="s">
        <v>354</v>
      </c>
      <c r="AN926" t="s">
        <v>354</v>
      </c>
      <c r="AO926" t="s">
        <v>390</v>
      </c>
      <c r="AP926" t="s">
        <v>1209</v>
      </c>
      <c r="AQ926" t="s">
        <v>1207</v>
      </c>
      <c r="AR926" t="s">
        <v>354</v>
      </c>
      <c r="AS926" t="s">
        <v>1207</v>
      </c>
    </row>
    <row r="927" spans="1:48" hidden="1" x14ac:dyDescent="0.25">
      <c r="A927" t="s">
        <v>628</v>
      </c>
      <c r="B927" t="s">
        <v>60</v>
      </c>
      <c r="C927" t="s">
        <v>387</v>
      </c>
      <c r="D927">
        <v>221</v>
      </c>
      <c r="E927" t="s">
        <v>51</v>
      </c>
      <c r="F927">
        <v>6314</v>
      </c>
      <c r="H927">
        <v>331310</v>
      </c>
      <c r="I927">
        <v>169</v>
      </c>
      <c r="J927" t="s">
        <v>629</v>
      </c>
      <c r="K927" t="s">
        <v>630</v>
      </c>
      <c r="L927" t="str">
        <f>VLOOKUP(K927,'LOOKUP INTERTIES 2023-11-08'!$B$2:$G$206,6,FALSE)</f>
        <v>Lower Yukon-Kuskokwim</v>
      </c>
      <c r="M927" t="s">
        <v>1210</v>
      </c>
      <c r="N927" t="s">
        <v>1203</v>
      </c>
      <c r="O927" s="10" t="s">
        <v>1204</v>
      </c>
      <c r="P927" s="10">
        <v>2021</v>
      </c>
      <c r="Q927" s="10" t="s">
        <v>1458</v>
      </c>
      <c r="R927" t="s">
        <v>1205</v>
      </c>
      <c r="S927">
        <v>0.3</v>
      </c>
      <c r="U927" t="s">
        <v>390</v>
      </c>
      <c r="V927">
        <v>0.3</v>
      </c>
      <c r="W927">
        <v>0.3</v>
      </c>
      <c r="X927" t="s">
        <v>390</v>
      </c>
      <c r="Y927" t="s">
        <v>354</v>
      </c>
      <c r="Z927" t="s">
        <v>390</v>
      </c>
      <c r="AA927" t="s">
        <v>390</v>
      </c>
      <c r="AB927" t="s">
        <v>1411</v>
      </c>
      <c r="AC927" t="s">
        <v>1206</v>
      </c>
      <c r="AD927">
        <v>12</v>
      </c>
      <c r="AE927">
        <v>1977</v>
      </c>
      <c r="AF927">
        <v>8</v>
      </c>
      <c r="AG927">
        <v>2011</v>
      </c>
      <c r="AH927" t="s">
        <v>1207</v>
      </c>
      <c r="AI927" t="s">
        <v>353</v>
      </c>
      <c r="AJ927">
        <v>1</v>
      </c>
      <c r="AK927" t="s">
        <v>355</v>
      </c>
      <c r="AL927" t="s">
        <v>354</v>
      </c>
      <c r="AM927" t="s">
        <v>354</v>
      </c>
      <c r="AN927" t="s">
        <v>354</v>
      </c>
      <c r="AO927" t="s">
        <v>390</v>
      </c>
      <c r="AP927" t="s">
        <v>354</v>
      </c>
      <c r="AQ927" t="s">
        <v>1207</v>
      </c>
      <c r="AR927" t="s">
        <v>354</v>
      </c>
      <c r="AS927" t="s">
        <v>354</v>
      </c>
    </row>
    <row r="928" spans="1:48" hidden="1" x14ac:dyDescent="0.25">
      <c r="A928" t="s">
        <v>628</v>
      </c>
      <c r="B928" t="s">
        <v>60</v>
      </c>
      <c r="C928" t="s">
        <v>387</v>
      </c>
      <c r="D928">
        <v>221</v>
      </c>
      <c r="E928" t="s">
        <v>51</v>
      </c>
      <c r="F928">
        <v>6314</v>
      </c>
      <c r="H928">
        <v>331310</v>
      </c>
      <c r="I928">
        <v>169</v>
      </c>
      <c r="J928" t="s">
        <v>629</v>
      </c>
      <c r="K928" t="s">
        <v>630</v>
      </c>
      <c r="L928" t="str">
        <f>VLOOKUP(K928,'LOOKUP INTERTIES 2023-11-08'!$B$2:$G$206,6,FALSE)</f>
        <v>Lower Yukon-Kuskokwim</v>
      </c>
      <c r="M928" t="s">
        <v>1232</v>
      </c>
      <c r="N928" t="s">
        <v>1203</v>
      </c>
      <c r="O928" s="10" t="s">
        <v>1204</v>
      </c>
      <c r="P928" s="10">
        <v>2021</v>
      </c>
      <c r="Q928" s="10" t="s">
        <v>1458</v>
      </c>
      <c r="R928" t="s">
        <v>1205</v>
      </c>
      <c r="S928">
        <v>0.3</v>
      </c>
      <c r="U928" t="s">
        <v>390</v>
      </c>
      <c r="V928">
        <v>0.3</v>
      </c>
      <c r="W928">
        <v>0.3</v>
      </c>
      <c r="X928" t="s">
        <v>390</v>
      </c>
      <c r="Y928" t="s">
        <v>354</v>
      </c>
      <c r="Z928" t="s">
        <v>390</v>
      </c>
      <c r="AA928" t="s">
        <v>390</v>
      </c>
      <c r="AB928" t="s">
        <v>1411</v>
      </c>
      <c r="AC928" t="s">
        <v>1206</v>
      </c>
      <c r="AD928">
        <v>12</v>
      </c>
      <c r="AE928">
        <v>1980</v>
      </c>
      <c r="AF928">
        <v>4</v>
      </c>
      <c r="AG928">
        <v>2005</v>
      </c>
      <c r="AH928" t="s">
        <v>1207</v>
      </c>
      <c r="AI928" t="s">
        <v>353</v>
      </c>
      <c r="AJ928">
        <v>1</v>
      </c>
      <c r="AK928" t="s">
        <v>355</v>
      </c>
      <c r="AL928" t="s">
        <v>354</v>
      </c>
      <c r="AM928" t="s">
        <v>354</v>
      </c>
      <c r="AN928" t="s">
        <v>354</v>
      </c>
      <c r="AO928" t="s">
        <v>390</v>
      </c>
      <c r="AP928" t="s">
        <v>354</v>
      </c>
      <c r="AQ928" t="s">
        <v>1207</v>
      </c>
      <c r="AR928" t="s">
        <v>354</v>
      </c>
      <c r="AS928" t="s">
        <v>354</v>
      </c>
    </row>
    <row r="929" spans="1:48" hidden="1" x14ac:dyDescent="0.25">
      <c r="A929" t="s">
        <v>628</v>
      </c>
      <c r="B929" t="s">
        <v>60</v>
      </c>
      <c r="C929" t="s">
        <v>387</v>
      </c>
      <c r="D929">
        <v>221</v>
      </c>
      <c r="E929" t="s">
        <v>51</v>
      </c>
      <c r="F929">
        <v>6314</v>
      </c>
      <c r="H929">
        <v>331310</v>
      </c>
      <c r="I929">
        <v>169</v>
      </c>
      <c r="J929" t="s">
        <v>629</v>
      </c>
      <c r="K929" t="s">
        <v>630</v>
      </c>
      <c r="L929" t="str">
        <f>VLOOKUP(K929,'LOOKUP INTERTIES 2023-11-08'!$B$2:$G$206,6,FALSE)</f>
        <v>Lower Yukon-Kuskokwim</v>
      </c>
      <c r="M929" t="s">
        <v>1212</v>
      </c>
      <c r="N929" t="s">
        <v>1203</v>
      </c>
      <c r="O929" s="10" t="s">
        <v>1204</v>
      </c>
      <c r="P929" s="10">
        <v>2021</v>
      </c>
      <c r="Q929" s="10" t="s">
        <v>1458</v>
      </c>
      <c r="R929" t="s">
        <v>1205</v>
      </c>
      <c r="S929">
        <v>0.5</v>
      </c>
      <c r="U929" t="s">
        <v>390</v>
      </c>
      <c r="V929">
        <v>0.5</v>
      </c>
      <c r="W929">
        <v>0.5</v>
      </c>
      <c r="X929" t="s">
        <v>390</v>
      </c>
      <c r="Y929" t="s">
        <v>354</v>
      </c>
      <c r="Z929" t="s">
        <v>390</v>
      </c>
      <c r="AA929" t="s">
        <v>390</v>
      </c>
      <c r="AB929" t="s">
        <v>1411</v>
      </c>
      <c r="AC929" t="s">
        <v>1206</v>
      </c>
      <c r="AD929">
        <v>3</v>
      </c>
      <c r="AE929">
        <v>1988</v>
      </c>
      <c r="AF929">
        <v>4</v>
      </c>
      <c r="AG929">
        <v>2005</v>
      </c>
      <c r="AH929" t="s">
        <v>1207</v>
      </c>
      <c r="AI929" t="s">
        <v>353</v>
      </c>
      <c r="AJ929">
        <v>1</v>
      </c>
      <c r="AK929" t="s">
        <v>355</v>
      </c>
      <c r="AL929" t="s">
        <v>354</v>
      </c>
      <c r="AM929" t="s">
        <v>354</v>
      </c>
      <c r="AN929" t="s">
        <v>354</v>
      </c>
      <c r="AO929" t="s">
        <v>390</v>
      </c>
      <c r="AP929" t="s">
        <v>354</v>
      </c>
      <c r="AQ929" t="s">
        <v>1207</v>
      </c>
      <c r="AR929" t="s">
        <v>354</v>
      </c>
      <c r="AS929" t="s">
        <v>1207</v>
      </c>
    </row>
    <row r="930" spans="1:48" hidden="1" x14ac:dyDescent="0.25">
      <c r="A930" t="s">
        <v>628</v>
      </c>
      <c r="B930" t="s">
        <v>60</v>
      </c>
      <c r="C930" t="s">
        <v>387</v>
      </c>
      <c r="D930">
        <v>221</v>
      </c>
      <c r="E930" t="s">
        <v>51</v>
      </c>
      <c r="F930">
        <v>6314</v>
      </c>
      <c r="H930">
        <v>331310</v>
      </c>
      <c r="I930">
        <v>169</v>
      </c>
      <c r="J930" t="s">
        <v>629</v>
      </c>
      <c r="K930" t="s">
        <v>630</v>
      </c>
      <c r="L930" t="str">
        <f>VLOOKUP(K930,'LOOKUP INTERTIES 2023-11-08'!$B$2:$G$206,6,FALSE)</f>
        <v>Lower Yukon-Kuskokwim</v>
      </c>
      <c r="M930" t="s">
        <v>1424</v>
      </c>
      <c r="N930" t="s">
        <v>1203</v>
      </c>
      <c r="O930" s="10" t="s">
        <v>1204</v>
      </c>
      <c r="P930" s="10">
        <v>2021</v>
      </c>
      <c r="Q930" s="10" t="s">
        <v>1458</v>
      </c>
      <c r="R930" t="s">
        <v>1205</v>
      </c>
      <c r="S930">
        <v>0.5</v>
      </c>
      <c r="U930">
        <v>0.9</v>
      </c>
      <c r="V930">
        <v>0.5</v>
      </c>
      <c r="W930">
        <v>0.5</v>
      </c>
      <c r="X930">
        <v>0.1</v>
      </c>
      <c r="Y930" t="s">
        <v>354</v>
      </c>
      <c r="Z930" t="s">
        <v>390</v>
      </c>
      <c r="AA930" t="s">
        <v>390</v>
      </c>
      <c r="AB930" t="s">
        <v>1411</v>
      </c>
      <c r="AC930" t="s">
        <v>1206</v>
      </c>
      <c r="AD930">
        <v>4</v>
      </c>
      <c r="AE930">
        <v>2005</v>
      </c>
      <c r="AF930">
        <v>6</v>
      </c>
      <c r="AG930">
        <v>2016</v>
      </c>
      <c r="AH930" t="s">
        <v>1207</v>
      </c>
      <c r="AI930" t="s">
        <v>353</v>
      </c>
      <c r="AJ930">
        <v>1</v>
      </c>
      <c r="AK930" t="s">
        <v>355</v>
      </c>
      <c r="AL930" t="s">
        <v>354</v>
      </c>
      <c r="AM930" t="s">
        <v>354</v>
      </c>
      <c r="AN930" t="s">
        <v>354</v>
      </c>
      <c r="AO930" t="s">
        <v>390</v>
      </c>
      <c r="AP930" t="s">
        <v>1209</v>
      </c>
      <c r="AQ930" t="s">
        <v>1207</v>
      </c>
      <c r="AR930" t="s">
        <v>354</v>
      </c>
      <c r="AS930" t="s">
        <v>1207</v>
      </c>
    </row>
    <row r="931" spans="1:48" hidden="1" x14ac:dyDescent="0.25">
      <c r="A931" t="s">
        <v>628</v>
      </c>
      <c r="B931" t="s">
        <v>60</v>
      </c>
      <c r="C931" t="s">
        <v>387</v>
      </c>
      <c r="D931">
        <v>221</v>
      </c>
      <c r="E931" t="s">
        <v>51</v>
      </c>
      <c r="F931">
        <v>6314</v>
      </c>
      <c r="H931">
        <v>331310</v>
      </c>
      <c r="I931">
        <v>169</v>
      </c>
      <c r="J931" t="s">
        <v>629</v>
      </c>
      <c r="K931" t="s">
        <v>630</v>
      </c>
      <c r="L931" t="str">
        <f>VLOOKUP(K931,'LOOKUP INTERTIES 2023-11-08'!$B$2:$G$206,6,FALSE)</f>
        <v>Lower Yukon-Kuskokwim</v>
      </c>
      <c r="N931" t="s">
        <v>473</v>
      </c>
      <c r="O931" s="10" t="s">
        <v>501</v>
      </c>
      <c r="Q931" s="10" t="s">
        <v>191</v>
      </c>
      <c r="S931">
        <v>0.4</v>
      </c>
      <c r="AB931" t="s">
        <v>371</v>
      </c>
      <c r="AD931">
        <v>10</v>
      </c>
      <c r="AE931">
        <v>2011</v>
      </c>
      <c r="AI931" t="s">
        <v>353</v>
      </c>
      <c r="AJ931">
        <v>1</v>
      </c>
      <c r="AK931" t="s">
        <v>474</v>
      </c>
      <c r="AO931">
        <v>4</v>
      </c>
    </row>
    <row r="932" spans="1:48" hidden="1" x14ac:dyDescent="0.25">
      <c r="A932" t="s">
        <v>663</v>
      </c>
      <c r="B932" t="s">
        <v>61</v>
      </c>
      <c r="C932" t="s">
        <v>387</v>
      </c>
      <c r="D932">
        <v>221</v>
      </c>
      <c r="E932" t="s">
        <v>51</v>
      </c>
      <c r="F932">
        <v>6315</v>
      </c>
      <c r="H932">
        <v>331320</v>
      </c>
      <c r="I932">
        <v>169</v>
      </c>
      <c r="J932" t="s">
        <v>664</v>
      </c>
      <c r="K932" t="s">
        <v>665</v>
      </c>
      <c r="L932" t="str">
        <f>VLOOKUP(K932,'LOOKUP INTERTIES 2023-11-08'!$B$2:$G$206,6,FALSE)</f>
        <v>Bering Straits</v>
      </c>
      <c r="M932" t="s">
        <v>1377</v>
      </c>
      <c r="N932" t="s">
        <v>1203</v>
      </c>
      <c r="O932" s="10" t="s">
        <v>1204</v>
      </c>
      <c r="P932" s="10">
        <v>2021</v>
      </c>
      <c r="Q932" s="10" t="s">
        <v>1458</v>
      </c>
      <c r="R932" t="s">
        <v>1205</v>
      </c>
      <c r="S932">
        <v>0.3</v>
      </c>
      <c r="U932">
        <v>0.9</v>
      </c>
      <c r="V932">
        <v>0.3</v>
      </c>
      <c r="W932">
        <v>0.3</v>
      </c>
      <c r="X932">
        <v>0.1</v>
      </c>
      <c r="Y932" t="s">
        <v>354</v>
      </c>
      <c r="Z932" t="s">
        <v>390</v>
      </c>
      <c r="AA932" t="s">
        <v>390</v>
      </c>
      <c r="AB932" t="s">
        <v>1411</v>
      </c>
      <c r="AC932" t="s">
        <v>1206</v>
      </c>
      <c r="AD932">
        <v>12</v>
      </c>
      <c r="AE932">
        <v>1985</v>
      </c>
      <c r="AF932">
        <v>8</v>
      </c>
      <c r="AG932">
        <v>2006</v>
      </c>
      <c r="AH932" t="s">
        <v>1208</v>
      </c>
      <c r="AI932" t="s">
        <v>353</v>
      </c>
      <c r="AJ932">
        <v>1</v>
      </c>
      <c r="AK932" t="s">
        <v>355</v>
      </c>
      <c r="AL932" t="s">
        <v>354</v>
      </c>
      <c r="AM932" t="s">
        <v>354</v>
      </c>
      <c r="AN932" t="s">
        <v>354</v>
      </c>
      <c r="AO932" t="s">
        <v>390</v>
      </c>
      <c r="AP932" t="s">
        <v>1209</v>
      </c>
      <c r="AQ932" t="s">
        <v>1207</v>
      </c>
      <c r="AR932" t="s">
        <v>354</v>
      </c>
      <c r="AS932" t="s">
        <v>354</v>
      </c>
    </row>
    <row r="933" spans="1:48" hidden="1" x14ac:dyDescent="0.25">
      <c r="A933" t="s">
        <v>663</v>
      </c>
      <c r="B933" t="s">
        <v>61</v>
      </c>
      <c r="C933" t="s">
        <v>387</v>
      </c>
      <c r="D933">
        <v>221</v>
      </c>
      <c r="E933" t="s">
        <v>51</v>
      </c>
      <c r="F933">
        <v>6315</v>
      </c>
      <c r="H933">
        <v>331320</v>
      </c>
      <c r="I933">
        <v>169</v>
      </c>
      <c r="J933" t="s">
        <v>664</v>
      </c>
      <c r="K933" t="s">
        <v>665</v>
      </c>
      <c r="L933" t="str">
        <f>VLOOKUP(K933,'LOOKUP INTERTIES 2023-11-08'!$B$2:$G$206,6,FALSE)</f>
        <v>Bering Straits</v>
      </c>
      <c r="M933">
        <v>1</v>
      </c>
      <c r="N933" t="s">
        <v>352</v>
      </c>
      <c r="O933" s="10" t="s">
        <v>1204</v>
      </c>
      <c r="P933" s="10">
        <v>2021</v>
      </c>
      <c r="Q933" s="10" t="s">
        <v>1461</v>
      </c>
      <c r="S933">
        <v>0.6</v>
      </c>
      <c r="AB933" t="s">
        <v>364</v>
      </c>
      <c r="AI933" t="s">
        <v>353</v>
      </c>
      <c r="AK933" t="s">
        <v>355</v>
      </c>
      <c r="AU933" t="s">
        <v>1471</v>
      </c>
      <c r="AV933" t="s">
        <v>1525</v>
      </c>
    </row>
    <row r="934" spans="1:48" hidden="1" x14ac:dyDescent="0.25">
      <c r="A934" t="s">
        <v>663</v>
      </c>
      <c r="B934" t="s">
        <v>61</v>
      </c>
      <c r="C934" t="s">
        <v>387</v>
      </c>
      <c r="D934">
        <v>221</v>
      </c>
      <c r="E934" t="s">
        <v>51</v>
      </c>
      <c r="F934">
        <v>6315</v>
      </c>
      <c r="H934">
        <v>331320</v>
      </c>
      <c r="I934">
        <v>169</v>
      </c>
      <c r="J934" t="s">
        <v>664</v>
      </c>
      <c r="K934" t="s">
        <v>665</v>
      </c>
      <c r="L934" t="str">
        <f>VLOOKUP(K934,'LOOKUP INTERTIES 2023-11-08'!$B$2:$G$206,6,FALSE)</f>
        <v>Bering Straits</v>
      </c>
      <c r="M934">
        <v>2</v>
      </c>
      <c r="N934" t="s">
        <v>352</v>
      </c>
      <c r="O934" s="10" t="s">
        <v>1204</v>
      </c>
      <c r="P934" s="10">
        <v>2021</v>
      </c>
      <c r="Q934" s="10" t="s">
        <v>1461</v>
      </c>
      <c r="S934">
        <v>0.6</v>
      </c>
      <c r="AB934" t="s">
        <v>371</v>
      </c>
      <c r="AI934" t="s">
        <v>353</v>
      </c>
      <c r="AK934" t="s">
        <v>355</v>
      </c>
      <c r="AU934" t="s">
        <v>1471</v>
      </c>
      <c r="AV934" t="s">
        <v>1524</v>
      </c>
    </row>
    <row r="935" spans="1:48" hidden="1" x14ac:dyDescent="0.25">
      <c r="A935" t="s">
        <v>663</v>
      </c>
      <c r="B935" t="s">
        <v>61</v>
      </c>
      <c r="C935" t="s">
        <v>387</v>
      </c>
      <c r="D935">
        <v>221</v>
      </c>
      <c r="E935" t="s">
        <v>51</v>
      </c>
      <c r="F935">
        <v>6315</v>
      </c>
      <c r="H935">
        <v>331320</v>
      </c>
      <c r="I935">
        <v>169</v>
      </c>
      <c r="J935" t="s">
        <v>664</v>
      </c>
      <c r="K935" t="s">
        <v>665</v>
      </c>
      <c r="L935" t="str">
        <f>VLOOKUP(K935,'LOOKUP INTERTIES 2023-11-08'!$B$2:$G$206,6,FALSE)</f>
        <v>Bering Straits</v>
      </c>
      <c r="M935">
        <v>3</v>
      </c>
      <c r="N935" t="s">
        <v>352</v>
      </c>
      <c r="O935" s="10" t="s">
        <v>1204</v>
      </c>
      <c r="P935" s="10">
        <v>2021</v>
      </c>
      <c r="Q935" s="10" t="s">
        <v>1461</v>
      </c>
      <c r="S935">
        <v>0.75</v>
      </c>
      <c r="AB935" t="s">
        <v>371</v>
      </c>
      <c r="AI935" t="s">
        <v>353</v>
      </c>
      <c r="AK935" t="s">
        <v>355</v>
      </c>
      <c r="AU935" t="s">
        <v>1501</v>
      </c>
      <c r="AV935" t="s">
        <v>1526</v>
      </c>
    </row>
    <row r="936" spans="1:48" hidden="1" x14ac:dyDescent="0.25">
      <c r="A936" t="s">
        <v>663</v>
      </c>
      <c r="B936" t="s">
        <v>61</v>
      </c>
      <c r="C936" t="s">
        <v>387</v>
      </c>
      <c r="D936">
        <v>221</v>
      </c>
      <c r="E936" t="s">
        <v>51</v>
      </c>
      <c r="F936">
        <v>6315</v>
      </c>
      <c r="H936">
        <v>331320</v>
      </c>
      <c r="I936">
        <v>169</v>
      </c>
      <c r="J936" t="s">
        <v>664</v>
      </c>
      <c r="K936" t="s">
        <v>665</v>
      </c>
      <c r="L936" t="str">
        <f>VLOOKUP(K936,'LOOKUP INTERTIES 2023-11-08'!$B$2:$G$206,6,FALSE)</f>
        <v>Bering Straits</v>
      </c>
      <c r="N936" t="s">
        <v>473</v>
      </c>
      <c r="O936" s="10" t="s">
        <v>501</v>
      </c>
      <c r="Q936" s="10" t="s">
        <v>191</v>
      </c>
      <c r="S936">
        <v>0.3</v>
      </c>
      <c r="AB936" t="s">
        <v>371</v>
      </c>
      <c r="AD936">
        <v>1</v>
      </c>
      <c r="AE936">
        <v>2011</v>
      </c>
      <c r="AI936" t="s">
        <v>353</v>
      </c>
      <c r="AJ936">
        <v>1</v>
      </c>
      <c r="AK936" t="s">
        <v>474</v>
      </c>
      <c r="AO936">
        <v>3</v>
      </c>
    </row>
    <row r="937" spans="1:48" hidden="1" x14ac:dyDescent="0.25">
      <c r="A937" t="s">
        <v>701</v>
      </c>
      <c r="B937" t="s">
        <v>65</v>
      </c>
      <c r="C937" t="s">
        <v>387</v>
      </c>
      <c r="D937">
        <v>221</v>
      </c>
      <c r="E937" t="s">
        <v>51</v>
      </c>
      <c r="F937">
        <v>6319</v>
      </c>
      <c r="H937">
        <v>331360</v>
      </c>
      <c r="I937">
        <v>169</v>
      </c>
      <c r="J937" t="s">
        <v>702</v>
      </c>
      <c r="K937" t="s">
        <v>703</v>
      </c>
      <c r="L937" t="str">
        <f>VLOOKUP(K937,'LOOKUP INTERTIES 2023-11-08'!$B$2:$G$206,6,FALSE)</f>
        <v>Lower Yukon-Kuskokwim</v>
      </c>
      <c r="M937" t="s">
        <v>1270</v>
      </c>
      <c r="N937" t="s">
        <v>1203</v>
      </c>
      <c r="O937" s="10" t="s">
        <v>1204</v>
      </c>
      <c r="P937" s="10">
        <v>2021</v>
      </c>
      <c r="Q937" s="10" t="s">
        <v>1458</v>
      </c>
      <c r="R937" t="s">
        <v>1205</v>
      </c>
      <c r="S937">
        <v>0.4</v>
      </c>
      <c r="U937">
        <v>0.9</v>
      </c>
      <c r="V937">
        <v>0.4</v>
      </c>
      <c r="W937">
        <v>0.4</v>
      </c>
      <c r="X937">
        <v>0.1</v>
      </c>
      <c r="Y937" t="s">
        <v>1207</v>
      </c>
      <c r="Z937" t="s">
        <v>390</v>
      </c>
      <c r="AA937" t="s">
        <v>390</v>
      </c>
      <c r="AB937" t="s">
        <v>371</v>
      </c>
      <c r="AC937" t="s">
        <v>1206</v>
      </c>
      <c r="AD937">
        <v>4</v>
      </c>
      <c r="AE937">
        <v>2018</v>
      </c>
      <c r="AF937" t="s">
        <v>390</v>
      </c>
      <c r="AG937" t="s">
        <v>390</v>
      </c>
      <c r="AH937" t="s">
        <v>1207</v>
      </c>
      <c r="AI937" t="s">
        <v>353</v>
      </c>
      <c r="AJ937">
        <v>1</v>
      </c>
      <c r="AK937" t="s">
        <v>355</v>
      </c>
      <c r="AL937" t="s">
        <v>354</v>
      </c>
      <c r="AM937" t="s">
        <v>354</v>
      </c>
      <c r="AN937" t="s">
        <v>354</v>
      </c>
      <c r="AO937" t="s">
        <v>390</v>
      </c>
      <c r="AP937" t="s">
        <v>1209</v>
      </c>
      <c r="AQ937" t="s">
        <v>1207</v>
      </c>
      <c r="AR937" t="s">
        <v>1207</v>
      </c>
      <c r="AS937" t="s">
        <v>1207</v>
      </c>
    </row>
    <row r="938" spans="1:48" hidden="1" x14ac:dyDescent="0.25">
      <c r="A938" t="s">
        <v>701</v>
      </c>
      <c r="B938" t="s">
        <v>65</v>
      </c>
      <c r="C938" t="s">
        <v>387</v>
      </c>
      <c r="D938">
        <v>221</v>
      </c>
      <c r="E938" t="s">
        <v>51</v>
      </c>
      <c r="F938">
        <v>6319</v>
      </c>
      <c r="H938">
        <v>331360</v>
      </c>
      <c r="I938">
        <v>169</v>
      </c>
      <c r="J938" t="s">
        <v>702</v>
      </c>
      <c r="K938" t="s">
        <v>703</v>
      </c>
      <c r="L938" t="str">
        <f>VLOOKUP(K938,'LOOKUP INTERTIES 2023-11-08'!$B$2:$G$206,6,FALSE)</f>
        <v>Lower Yukon-Kuskokwim</v>
      </c>
      <c r="M938" t="s">
        <v>1315</v>
      </c>
      <c r="N938" t="s">
        <v>1203</v>
      </c>
      <c r="O938" s="10" t="s">
        <v>1204</v>
      </c>
      <c r="P938" s="10">
        <v>2021</v>
      </c>
      <c r="Q938" s="10" t="s">
        <v>1458</v>
      </c>
      <c r="R938" t="s">
        <v>1205</v>
      </c>
      <c r="S938">
        <v>0.5</v>
      </c>
      <c r="U938">
        <v>0.9</v>
      </c>
      <c r="V938">
        <v>0.5</v>
      </c>
      <c r="W938">
        <v>0.5</v>
      </c>
      <c r="X938">
        <v>0.1</v>
      </c>
      <c r="Y938" t="s">
        <v>1207</v>
      </c>
      <c r="Z938" t="s">
        <v>390</v>
      </c>
      <c r="AA938" t="s">
        <v>390</v>
      </c>
      <c r="AB938" t="s">
        <v>371</v>
      </c>
      <c r="AC938" t="s">
        <v>1206</v>
      </c>
      <c r="AD938">
        <v>7</v>
      </c>
      <c r="AE938">
        <v>2013</v>
      </c>
      <c r="AF938" t="s">
        <v>390</v>
      </c>
      <c r="AG938" t="s">
        <v>390</v>
      </c>
      <c r="AH938" t="s">
        <v>1207</v>
      </c>
      <c r="AI938" t="s">
        <v>353</v>
      </c>
      <c r="AJ938">
        <v>1</v>
      </c>
      <c r="AK938" t="s">
        <v>355</v>
      </c>
      <c r="AL938" t="s">
        <v>354</v>
      </c>
      <c r="AM938" t="s">
        <v>354</v>
      </c>
      <c r="AN938" t="s">
        <v>354</v>
      </c>
      <c r="AO938" t="s">
        <v>390</v>
      </c>
      <c r="AP938" t="s">
        <v>1209</v>
      </c>
      <c r="AQ938" t="s">
        <v>1207</v>
      </c>
      <c r="AR938" t="s">
        <v>354</v>
      </c>
      <c r="AS938" t="s">
        <v>354</v>
      </c>
    </row>
    <row r="939" spans="1:48" hidden="1" x14ac:dyDescent="0.25">
      <c r="A939" t="s">
        <v>701</v>
      </c>
      <c r="B939" t="s">
        <v>65</v>
      </c>
      <c r="C939" t="s">
        <v>387</v>
      </c>
      <c r="D939">
        <v>221</v>
      </c>
      <c r="E939" t="s">
        <v>51</v>
      </c>
      <c r="F939">
        <v>6319</v>
      </c>
      <c r="H939">
        <v>331360</v>
      </c>
      <c r="I939">
        <v>169</v>
      </c>
      <c r="J939" t="s">
        <v>702</v>
      </c>
      <c r="K939" t="s">
        <v>703</v>
      </c>
      <c r="L939" t="str">
        <f>VLOOKUP(K939,'LOOKUP INTERTIES 2023-11-08'!$B$2:$G$206,6,FALSE)</f>
        <v>Lower Yukon-Kuskokwim</v>
      </c>
      <c r="M939" t="s">
        <v>1268</v>
      </c>
      <c r="N939" t="s">
        <v>1203</v>
      </c>
      <c r="O939" s="10" t="s">
        <v>1204</v>
      </c>
      <c r="P939" s="10">
        <v>2021</v>
      </c>
      <c r="Q939" s="10" t="s">
        <v>1458</v>
      </c>
      <c r="R939" t="s">
        <v>1205</v>
      </c>
      <c r="S939">
        <v>0.8</v>
      </c>
      <c r="U939">
        <v>0.9</v>
      </c>
      <c r="V939">
        <v>0.8</v>
      </c>
      <c r="W939">
        <v>0.8</v>
      </c>
      <c r="X939">
        <v>0.2</v>
      </c>
      <c r="Y939" t="s">
        <v>1207</v>
      </c>
      <c r="Z939" t="s">
        <v>390</v>
      </c>
      <c r="AA939" t="s">
        <v>390</v>
      </c>
      <c r="AB939" t="s">
        <v>371</v>
      </c>
      <c r="AC939" t="s">
        <v>1206</v>
      </c>
      <c r="AD939">
        <v>6</v>
      </c>
      <c r="AE939">
        <v>2016</v>
      </c>
      <c r="AF939" t="s">
        <v>390</v>
      </c>
      <c r="AG939" t="s">
        <v>390</v>
      </c>
      <c r="AH939" t="s">
        <v>1207</v>
      </c>
      <c r="AI939" t="s">
        <v>353</v>
      </c>
      <c r="AJ939">
        <v>1</v>
      </c>
      <c r="AK939" t="s">
        <v>355</v>
      </c>
      <c r="AL939" t="s">
        <v>354</v>
      </c>
      <c r="AM939" t="s">
        <v>354</v>
      </c>
      <c r="AN939" t="s">
        <v>354</v>
      </c>
      <c r="AO939" t="s">
        <v>390</v>
      </c>
      <c r="AP939" t="s">
        <v>1209</v>
      </c>
      <c r="AQ939" t="s">
        <v>1207</v>
      </c>
      <c r="AR939" t="s">
        <v>1207</v>
      </c>
      <c r="AS939" t="s">
        <v>1207</v>
      </c>
    </row>
    <row r="940" spans="1:48" hidden="1" x14ac:dyDescent="0.25">
      <c r="A940" t="s">
        <v>701</v>
      </c>
      <c r="B940" t="s">
        <v>65</v>
      </c>
      <c r="C940" t="s">
        <v>387</v>
      </c>
      <c r="D940">
        <v>221</v>
      </c>
      <c r="E940" t="s">
        <v>51</v>
      </c>
      <c r="F940">
        <v>6319</v>
      </c>
      <c r="H940">
        <v>331360</v>
      </c>
      <c r="I940">
        <v>169</v>
      </c>
      <c r="J940" t="s">
        <v>702</v>
      </c>
      <c r="K940" t="s">
        <v>703</v>
      </c>
      <c r="L940" t="str">
        <f>VLOOKUP(K940,'LOOKUP INTERTIES 2023-11-08'!$B$2:$G$206,6,FALSE)</f>
        <v>Lower Yukon-Kuskokwim</v>
      </c>
      <c r="M940" t="s">
        <v>1217</v>
      </c>
      <c r="N940" t="s">
        <v>1203</v>
      </c>
      <c r="O940" s="10" t="s">
        <v>1204</v>
      </c>
      <c r="P940" s="10">
        <v>2021</v>
      </c>
      <c r="Q940" s="10" t="s">
        <v>1458</v>
      </c>
      <c r="R940" t="s">
        <v>1205</v>
      </c>
      <c r="S940">
        <v>0.5</v>
      </c>
      <c r="U940">
        <v>0.9</v>
      </c>
      <c r="V940">
        <v>0.5</v>
      </c>
      <c r="W940">
        <v>0.5</v>
      </c>
      <c r="X940">
        <v>0.2</v>
      </c>
      <c r="Y940" t="s">
        <v>1207</v>
      </c>
      <c r="Z940" t="s">
        <v>390</v>
      </c>
      <c r="AA940" t="s">
        <v>390</v>
      </c>
      <c r="AB940" t="s">
        <v>371</v>
      </c>
      <c r="AC940" t="s">
        <v>1206</v>
      </c>
      <c r="AD940">
        <v>10</v>
      </c>
      <c r="AE940">
        <v>1997</v>
      </c>
      <c r="AF940" t="s">
        <v>390</v>
      </c>
      <c r="AG940" t="s">
        <v>390</v>
      </c>
      <c r="AH940" t="s">
        <v>1207</v>
      </c>
      <c r="AI940" t="s">
        <v>353</v>
      </c>
      <c r="AJ940">
        <v>1</v>
      </c>
      <c r="AK940" t="s">
        <v>355</v>
      </c>
      <c r="AL940" t="s">
        <v>354</v>
      </c>
      <c r="AM940" t="s">
        <v>354</v>
      </c>
      <c r="AN940" t="s">
        <v>354</v>
      </c>
      <c r="AO940" t="s">
        <v>390</v>
      </c>
      <c r="AP940" t="s">
        <v>1209</v>
      </c>
      <c r="AQ940" t="s">
        <v>1207</v>
      </c>
      <c r="AR940" t="s">
        <v>354</v>
      </c>
      <c r="AS940" t="s">
        <v>354</v>
      </c>
    </row>
    <row r="941" spans="1:48" hidden="1" x14ac:dyDescent="0.25">
      <c r="A941" t="s">
        <v>701</v>
      </c>
      <c r="B941" t="s">
        <v>65</v>
      </c>
      <c r="C941" t="s">
        <v>387</v>
      </c>
      <c r="D941">
        <v>221</v>
      </c>
      <c r="E941" t="s">
        <v>51</v>
      </c>
      <c r="F941">
        <v>6319</v>
      </c>
      <c r="H941">
        <v>331360</v>
      </c>
      <c r="I941">
        <v>169</v>
      </c>
      <c r="J941" t="s">
        <v>702</v>
      </c>
      <c r="K941" t="s">
        <v>703</v>
      </c>
      <c r="L941" t="str">
        <f>VLOOKUP(K941,'LOOKUP INTERTIES 2023-11-08'!$B$2:$G$206,6,FALSE)</f>
        <v>Lower Yukon-Kuskokwim</v>
      </c>
      <c r="M941" t="s">
        <v>1266</v>
      </c>
      <c r="N941" t="s">
        <v>1203</v>
      </c>
      <c r="O941" s="10" t="s">
        <v>1204</v>
      </c>
      <c r="P941" s="10">
        <v>2021</v>
      </c>
      <c r="Q941" s="10" t="s">
        <v>1458</v>
      </c>
      <c r="R941" t="s">
        <v>1205</v>
      </c>
      <c r="S941">
        <v>0.3</v>
      </c>
      <c r="U941">
        <v>0.9</v>
      </c>
      <c r="V941">
        <v>0.3</v>
      </c>
      <c r="W941">
        <v>0.3</v>
      </c>
      <c r="X941">
        <v>0.1</v>
      </c>
      <c r="Y941" t="s">
        <v>354</v>
      </c>
      <c r="Z941" t="s">
        <v>390</v>
      </c>
      <c r="AA941" t="s">
        <v>390</v>
      </c>
      <c r="AB941" t="s">
        <v>1411</v>
      </c>
      <c r="AC941" t="s">
        <v>1206</v>
      </c>
      <c r="AD941">
        <v>8</v>
      </c>
      <c r="AE941">
        <v>1988</v>
      </c>
      <c r="AF941">
        <v>4</v>
      </c>
      <c r="AG941">
        <v>2018</v>
      </c>
      <c r="AH941" t="s">
        <v>1207</v>
      </c>
      <c r="AI941" t="s">
        <v>353</v>
      </c>
      <c r="AJ941">
        <v>1</v>
      </c>
      <c r="AK941" t="s">
        <v>355</v>
      </c>
      <c r="AL941" t="s">
        <v>354</v>
      </c>
      <c r="AM941" t="s">
        <v>354</v>
      </c>
      <c r="AN941" t="s">
        <v>354</v>
      </c>
      <c r="AO941" t="s">
        <v>390</v>
      </c>
      <c r="AP941" t="s">
        <v>1209</v>
      </c>
      <c r="AQ941" t="s">
        <v>1207</v>
      </c>
      <c r="AR941" t="s">
        <v>354</v>
      </c>
      <c r="AS941" t="s">
        <v>354</v>
      </c>
    </row>
    <row r="942" spans="1:48" hidden="1" x14ac:dyDescent="0.25">
      <c r="A942" t="s">
        <v>701</v>
      </c>
      <c r="B942" t="s">
        <v>65</v>
      </c>
      <c r="C942" t="s">
        <v>387</v>
      </c>
      <c r="D942">
        <v>221</v>
      </c>
      <c r="E942" t="s">
        <v>51</v>
      </c>
      <c r="F942">
        <v>6319</v>
      </c>
      <c r="H942">
        <v>331360</v>
      </c>
      <c r="I942">
        <v>169</v>
      </c>
      <c r="J942" t="s">
        <v>702</v>
      </c>
      <c r="K942" t="s">
        <v>703</v>
      </c>
      <c r="L942" t="str">
        <f>VLOOKUP(K942,'LOOKUP INTERTIES 2023-11-08'!$B$2:$G$206,6,FALSE)</f>
        <v>Lower Yukon-Kuskokwim</v>
      </c>
      <c r="M942" t="s">
        <v>1267</v>
      </c>
      <c r="N942" t="s">
        <v>1203</v>
      </c>
      <c r="O942" s="10" t="s">
        <v>1204</v>
      </c>
      <c r="P942" s="10">
        <v>2021</v>
      </c>
      <c r="Q942" s="10" t="s">
        <v>1458</v>
      </c>
      <c r="R942" t="s">
        <v>1205</v>
      </c>
      <c r="S942">
        <v>0.3</v>
      </c>
      <c r="U942">
        <v>0.9</v>
      </c>
      <c r="V942">
        <v>0.3</v>
      </c>
      <c r="W942">
        <v>0.3</v>
      </c>
      <c r="X942">
        <v>0.1</v>
      </c>
      <c r="Y942" t="s">
        <v>354</v>
      </c>
      <c r="Z942" t="s">
        <v>390</v>
      </c>
      <c r="AA942" t="s">
        <v>390</v>
      </c>
      <c r="AB942" t="s">
        <v>1411</v>
      </c>
      <c r="AC942" t="s">
        <v>1206</v>
      </c>
      <c r="AD942">
        <v>8</v>
      </c>
      <c r="AE942">
        <v>1987</v>
      </c>
      <c r="AF942">
        <v>7</v>
      </c>
      <c r="AG942">
        <v>2013</v>
      </c>
      <c r="AH942" t="s">
        <v>1207</v>
      </c>
      <c r="AI942" t="s">
        <v>353</v>
      </c>
      <c r="AJ942">
        <v>1</v>
      </c>
      <c r="AK942" t="s">
        <v>355</v>
      </c>
      <c r="AL942" t="s">
        <v>354</v>
      </c>
      <c r="AM942" t="s">
        <v>354</v>
      </c>
      <c r="AN942" t="s">
        <v>354</v>
      </c>
      <c r="AO942" t="s">
        <v>390</v>
      </c>
      <c r="AP942" t="s">
        <v>1209</v>
      </c>
      <c r="AQ942" t="s">
        <v>1207</v>
      </c>
      <c r="AR942" t="s">
        <v>354</v>
      </c>
      <c r="AS942" t="s">
        <v>354</v>
      </c>
    </row>
    <row r="943" spans="1:48" hidden="1" x14ac:dyDescent="0.25">
      <c r="A943" t="s">
        <v>701</v>
      </c>
      <c r="B943" t="s">
        <v>65</v>
      </c>
      <c r="C943" t="s">
        <v>387</v>
      </c>
      <c r="D943">
        <v>221</v>
      </c>
      <c r="E943" t="s">
        <v>51</v>
      </c>
      <c r="F943">
        <v>6319</v>
      </c>
      <c r="H943">
        <v>331360</v>
      </c>
      <c r="I943">
        <v>169</v>
      </c>
      <c r="J943" t="s">
        <v>702</v>
      </c>
      <c r="K943" t="s">
        <v>703</v>
      </c>
      <c r="L943" t="str">
        <f>VLOOKUP(K943,'LOOKUP INTERTIES 2023-11-08'!$B$2:$G$206,6,FALSE)</f>
        <v>Lower Yukon-Kuskokwim</v>
      </c>
      <c r="M943" t="s">
        <v>1212</v>
      </c>
      <c r="N943" t="s">
        <v>1203</v>
      </c>
      <c r="O943" s="10" t="s">
        <v>1204</v>
      </c>
      <c r="P943" s="10">
        <v>2021</v>
      </c>
      <c r="Q943" s="10" t="s">
        <v>1458</v>
      </c>
      <c r="R943" t="s">
        <v>1205</v>
      </c>
      <c r="S943">
        <v>0.5</v>
      </c>
      <c r="U943">
        <v>0.9</v>
      </c>
      <c r="V943">
        <v>0.5</v>
      </c>
      <c r="W943">
        <v>0.5</v>
      </c>
      <c r="X943">
        <v>0.1</v>
      </c>
      <c r="Y943" t="s">
        <v>354</v>
      </c>
      <c r="Z943" t="s">
        <v>390</v>
      </c>
      <c r="AA943" t="s">
        <v>390</v>
      </c>
      <c r="AB943" t="s">
        <v>1411</v>
      </c>
      <c r="AC943" t="s">
        <v>1206</v>
      </c>
      <c r="AD943">
        <v>9</v>
      </c>
      <c r="AE943">
        <v>1991</v>
      </c>
      <c r="AF943">
        <v>6</v>
      </c>
      <c r="AG943">
        <v>2016</v>
      </c>
      <c r="AH943" t="s">
        <v>1207</v>
      </c>
      <c r="AI943" t="s">
        <v>353</v>
      </c>
      <c r="AJ943">
        <v>1</v>
      </c>
      <c r="AK943" t="s">
        <v>355</v>
      </c>
      <c r="AL943" t="s">
        <v>354</v>
      </c>
      <c r="AM943" t="s">
        <v>354</v>
      </c>
      <c r="AN943" t="s">
        <v>354</v>
      </c>
      <c r="AO943" t="s">
        <v>390</v>
      </c>
      <c r="AP943" t="s">
        <v>1209</v>
      </c>
      <c r="AQ943" t="s">
        <v>1207</v>
      </c>
      <c r="AR943" t="s">
        <v>354</v>
      </c>
      <c r="AS943" t="s">
        <v>354</v>
      </c>
    </row>
    <row r="944" spans="1:48" hidden="1" x14ac:dyDescent="0.25">
      <c r="A944" t="s">
        <v>701</v>
      </c>
      <c r="B944" t="s">
        <v>65</v>
      </c>
      <c r="C944" t="s">
        <v>387</v>
      </c>
      <c r="D944">
        <v>221</v>
      </c>
      <c r="E944" t="s">
        <v>51</v>
      </c>
      <c r="F944">
        <v>6319</v>
      </c>
      <c r="H944">
        <v>331360</v>
      </c>
      <c r="I944">
        <v>169</v>
      </c>
      <c r="J944" t="s">
        <v>702</v>
      </c>
      <c r="K944" t="s">
        <v>703</v>
      </c>
      <c r="L944" t="str">
        <f>VLOOKUP(K944,'LOOKUP INTERTIES 2023-11-08'!$B$2:$G$206,6,FALSE)</f>
        <v>Lower Yukon-Kuskokwim</v>
      </c>
      <c r="N944" t="s">
        <v>473</v>
      </c>
      <c r="O944" s="10" t="s">
        <v>501</v>
      </c>
      <c r="Q944" s="10" t="s">
        <v>191</v>
      </c>
      <c r="S944">
        <v>0.3</v>
      </c>
      <c r="AB944" t="s">
        <v>371</v>
      </c>
      <c r="AD944">
        <v>7</v>
      </c>
      <c r="AE944">
        <v>2010</v>
      </c>
      <c r="AI944" t="s">
        <v>353</v>
      </c>
      <c r="AJ944">
        <v>1</v>
      </c>
      <c r="AK944" t="s">
        <v>474</v>
      </c>
      <c r="AO944">
        <v>3</v>
      </c>
    </row>
    <row r="945" spans="1:48" hidden="1" x14ac:dyDescent="0.25">
      <c r="A945" t="s">
        <v>746</v>
      </c>
      <c r="B945" t="s">
        <v>68</v>
      </c>
      <c r="C945" t="s">
        <v>387</v>
      </c>
      <c r="D945">
        <v>221</v>
      </c>
      <c r="E945" t="s">
        <v>51</v>
      </c>
      <c r="F945">
        <v>57066</v>
      </c>
      <c r="H945">
        <v>331390</v>
      </c>
      <c r="I945">
        <v>169</v>
      </c>
      <c r="J945" t="s">
        <v>747</v>
      </c>
      <c r="K945" t="s">
        <v>748</v>
      </c>
      <c r="L945" t="str">
        <f>VLOOKUP(K945,'LOOKUP INTERTIES 2023-11-08'!$B$2:$G$206,6,FALSE)</f>
        <v>Lower Yukon-Kuskokwim</v>
      </c>
      <c r="M945" t="s">
        <v>1202</v>
      </c>
      <c r="N945" t="s">
        <v>1203</v>
      </c>
      <c r="O945" s="10" t="s">
        <v>1204</v>
      </c>
      <c r="P945" s="10">
        <v>2021</v>
      </c>
      <c r="Q945" s="10" t="s">
        <v>1458</v>
      </c>
      <c r="R945" t="s">
        <v>1205</v>
      </c>
      <c r="S945">
        <v>0.8</v>
      </c>
      <c r="U945">
        <v>0.9</v>
      </c>
      <c r="V945">
        <v>0.8</v>
      </c>
      <c r="W945">
        <v>0.8</v>
      </c>
      <c r="X945">
        <v>0.2</v>
      </c>
      <c r="Y945" t="s">
        <v>1207</v>
      </c>
      <c r="Z945" t="s">
        <v>390</v>
      </c>
      <c r="AA945" t="s">
        <v>390</v>
      </c>
      <c r="AB945" t="s">
        <v>371</v>
      </c>
      <c r="AC945" t="s">
        <v>1206</v>
      </c>
      <c r="AD945">
        <v>12</v>
      </c>
      <c r="AE945">
        <v>2017</v>
      </c>
      <c r="AF945" t="s">
        <v>390</v>
      </c>
      <c r="AG945" t="s">
        <v>390</v>
      </c>
      <c r="AH945" t="s">
        <v>1207</v>
      </c>
      <c r="AI945" t="s">
        <v>353</v>
      </c>
      <c r="AJ945">
        <v>1</v>
      </c>
      <c r="AK945" t="s">
        <v>355</v>
      </c>
      <c r="AL945" t="s">
        <v>354</v>
      </c>
      <c r="AM945" t="s">
        <v>354</v>
      </c>
      <c r="AN945" t="s">
        <v>354</v>
      </c>
      <c r="AO945" t="s">
        <v>390</v>
      </c>
      <c r="AP945" t="s">
        <v>1209</v>
      </c>
      <c r="AQ945" t="s">
        <v>1207</v>
      </c>
      <c r="AR945" t="s">
        <v>1207</v>
      </c>
      <c r="AS945" t="s">
        <v>1207</v>
      </c>
    </row>
    <row r="946" spans="1:48" hidden="1" x14ac:dyDescent="0.25">
      <c r="A946" t="s">
        <v>746</v>
      </c>
      <c r="B946" t="s">
        <v>68</v>
      </c>
      <c r="C946" t="s">
        <v>387</v>
      </c>
      <c r="D946">
        <v>221</v>
      </c>
      <c r="E946" t="s">
        <v>51</v>
      </c>
      <c r="F946">
        <v>57066</v>
      </c>
      <c r="H946">
        <v>331390</v>
      </c>
      <c r="I946">
        <v>169</v>
      </c>
      <c r="J946" t="s">
        <v>747</v>
      </c>
      <c r="K946" t="s">
        <v>748</v>
      </c>
      <c r="L946" t="str">
        <f>VLOOKUP(K946,'LOOKUP INTERTIES 2023-11-08'!$B$2:$G$206,6,FALSE)</f>
        <v>Lower Yukon-Kuskokwim</v>
      </c>
      <c r="M946" t="s">
        <v>1268</v>
      </c>
      <c r="N946" t="s">
        <v>1203</v>
      </c>
      <c r="O946" s="10" t="s">
        <v>1204</v>
      </c>
      <c r="P946" s="10">
        <v>2021</v>
      </c>
      <c r="Q946" s="10" t="s">
        <v>1458</v>
      </c>
      <c r="R946" t="s">
        <v>1205</v>
      </c>
      <c r="S946">
        <v>0.7</v>
      </c>
      <c r="U946">
        <v>0.9</v>
      </c>
      <c r="V946">
        <v>0.7</v>
      </c>
      <c r="W946">
        <v>0.7</v>
      </c>
      <c r="X946">
        <v>0.2</v>
      </c>
      <c r="Y946" t="s">
        <v>1207</v>
      </c>
      <c r="Z946" t="s">
        <v>390</v>
      </c>
      <c r="AA946" t="s">
        <v>390</v>
      </c>
      <c r="AB946" t="s">
        <v>371</v>
      </c>
      <c r="AC946" t="s">
        <v>1206</v>
      </c>
      <c r="AD946">
        <v>8</v>
      </c>
      <c r="AE946">
        <v>2004</v>
      </c>
      <c r="AF946" t="s">
        <v>390</v>
      </c>
      <c r="AG946" t="s">
        <v>390</v>
      </c>
      <c r="AH946" t="s">
        <v>1208</v>
      </c>
      <c r="AI946" t="s">
        <v>353</v>
      </c>
      <c r="AJ946">
        <v>1</v>
      </c>
      <c r="AK946" t="s">
        <v>355</v>
      </c>
      <c r="AL946" t="s">
        <v>354</v>
      </c>
      <c r="AM946" t="s">
        <v>354</v>
      </c>
      <c r="AN946" t="s">
        <v>354</v>
      </c>
      <c r="AO946" t="s">
        <v>390</v>
      </c>
      <c r="AP946" t="s">
        <v>1209</v>
      </c>
      <c r="AQ946" t="s">
        <v>1207</v>
      </c>
      <c r="AR946" t="s">
        <v>1207</v>
      </c>
      <c r="AS946" t="s">
        <v>1207</v>
      </c>
    </row>
    <row r="947" spans="1:48" hidden="1" x14ac:dyDescent="0.25">
      <c r="A947" t="s">
        <v>746</v>
      </c>
      <c r="B947" t="s">
        <v>68</v>
      </c>
      <c r="C947" t="s">
        <v>387</v>
      </c>
      <c r="D947">
        <v>221</v>
      </c>
      <c r="E947" t="s">
        <v>51</v>
      </c>
      <c r="F947">
        <v>57066</v>
      </c>
      <c r="H947">
        <v>331390</v>
      </c>
      <c r="I947">
        <v>169</v>
      </c>
      <c r="J947" t="s">
        <v>747</v>
      </c>
      <c r="K947" t="s">
        <v>748</v>
      </c>
      <c r="L947" t="str">
        <f>VLOOKUP(K947,'LOOKUP INTERTIES 2023-11-08'!$B$2:$G$206,6,FALSE)</f>
        <v>Lower Yukon-Kuskokwim</v>
      </c>
      <c r="M947" t="s">
        <v>1377</v>
      </c>
      <c r="N947" t="s">
        <v>1203</v>
      </c>
      <c r="O947" s="10" t="s">
        <v>1204</v>
      </c>
      <c r="P947" s="10">
        <v>2021</v>
      </c>
      <c r="Q947" s="10" t="s">
        <v>1458</v>
      </c>
      <c r="R947" t="s">
        <v>1205</v>
      </c>
      <c r="S947">
        <v>0.4</v>
      </c>
      <c r="U947">
        <v>0.9</v>
      </c>
      <c r="V947">
        <v>0.4</v>
      </c>
      <c r="W947">
        <v>0.4</v>
      </c>
      <c r="X947">
        <v>0.1</v>
      </c>
      <c r="Y947" t="s">
        <v>354</v>
      </c>
      <c r="Z947" t="s">
        <v>390</v>
      </c>
      <c r="AA947" t="s">
        <v>390</v>
      </c>
      <c r="AB947" t="s">
        <v>1411</v>
      </c>
      <c r="AC947" t="s">
        <v>1206</v>
      </c>
      <c r="AD947">
        <v>5</v>
      </c>
      <c r="AE947">
        <v>2006</v>
      </c>
      <c r="AF947">
        <v>12</v>
      </c>
      <c r="AG947">
        <v>2017</v>
      </c>
      <c r="AH947" t="s">
        <v>1208</v>
      </c>
      <c r="AI947" t="s">
        <v>353</v>
      </c>
      <c r="AJ947">
        <v>1</v>
      </c>
      <c r="AK947" t="s">
        <v>355</v>
      </c>
      <c r="AL947" t="s">
        <v>354</v>
      </c>
      <c r="AM947" t="s">
        <v>354</v>
      </c>
      <c r="AN947" t="s">
        <v>354</v>
      </c>
      <c r="AO947" t="s">
        <v>390</v>
      </c>
      <c r="AP947" t="s">
        <v>1209</v>
      </c>
      <c r="AQ947" t="s">
        <v>1207</v>
      </c>
      <c r="AR947" t="s">
        <v>354</v>
      </c>
      <c r="AS947" t="s">
        <v>354</v>
      </c>
    </row>
    <row r="948" spans="1:48" hidden="1" x14ac:dyDescent="0.25">
      <c r="A948" t="s">
        <v>746</v>
      </c>
      <c r="B948" t="s">
        <v>68</v>
      </c>
      <c r="C948" t="s">
        <v>387</v>
      </c>
      <c r="D948">
        <v>221</v>
      </c>
      <c r="E948" t="s">
        <v>51</v>
      </c>
      <c r="F948">
        <v>57066</v>
      </c>
      <c r="H948">
        <v>331390</v>
      </c>
      <c r="I948">
        <v>169</v>
      </c>
      <c r="J948" t="s">
        <v>747</v>
      </c>
      <c r="K948" t="s">
        <v>748</v>
      </c>
      <c r="L948" t="str">
        <f>VLOOKUP(K948,'LOOKUP INTERTIES 2023-11-08'!$B$2:$G$206,6,FALSE)</f>
        <v>Lower Yukon-Kuskokwim</v>
      </c>
      <c r="M948">
        <v>2</v>
      </c>
      <c r="N948" t="s">
        <v>352</v>
      </c>
      <c r="O948" s="10" t="s">
        <v>1204</v>
      </c>
      <c r="P948" s="10">
        <v>2021</v>
      </c>
      <c r="Q948" s="10" t="s">
        <v>1461</v>
      </c>
      <c r="S948">
        <v>0.75</v>
      </c>
      <c r="AB948" t="s">
        <v>371</v>
      </c>
      <c r="AI948" t="s">
        <v>353</v>
      </c>
      <c r="AK948" t="s">
        <v>355</v>
      </c>
      <c r="AU948" t="s">
        <v>1514</v>
      </c>
      <c r="AV948" t="s">
        <v>1493</v>
      </c>
    </row>
    <row r="949" spans="1:48" hidden="1" x14ac:dyDescent="0.25">
      <c r="A949" t="s">
        <v>746</v>
      </c>
      <c r="B949" t="s">
        <v>68</v>
      </c>
      <c r="C949" t="s">
        <v>387</v>
      </c>
      <c r="D949">
        <v>221</v>
      </c>
      <c r="E949" t="s">
        <v>51</v>
      </c>
      <c r="F949">
        <v>57066</v>
      </c>
      <c r="H949">
        <v>331390</v>
      </c>
      <c r="I949">
        <v>169</v>
      </c>
      <c r="J949" t="s">
        <v>747</v>
      </c>
      <c r="K949" t="s">
        <v>748</v>
      </c>
      <c r="L949" t="str">
        <f>VLOOKUP(K949,'LOOKUP INTERTIES 2023-11-08'!$B$2:$G$206,6,FALSE)</f>
        <v>Lower Yukon-Kuskokwim</v>
      </c>
      <c r="M949">
        <v>3</v>
      </c>
      <c r="N949" t="s">
        <v>352</v>
      </c>
      <c r="O949" s="10" t="s">
        <v>1204</v>
      </c>
      <c r="P949" s="10">
        <v>2021</v>
      </c>
      <c r="Q949" s="10" t="s">
        <v>1461</v>
      </c>
      <c r="S949">
        <v>0.75600000000000001</v>
      </c>
      <c r="AB949" t="s">
        <v>371</v>
      </c>
      <c r="AI949" t="s">
        <v>353</v>
      </c>
      <c r="AK949" t="s">
        <v>355</v>
      </c>
      <c r="AU949" t="s">
        <v>1499</v>
      </c>
      <c r="AV949" t="s">
        <v>1536</v>
      </c>
    </row>
    <row r="950" spans="1:48" hidden="1" x14ac:dyDescent="0.25">
      <c r="A950" t="s">
        <v>746</v>
      </c>
      <c r="B950" t="s">
        <v>68</v>
      </c>
      <c r="C950" t="s">
        <v>387</v>
      </c>
      <c r="D950">
        <v>221</v>
      </c>
      <c r="E950" t="s">
        <v>51</v>
      </c>
      <c r="F950">
        <v>57066</v>
      </c>
      <c r="H950">
        <v>331390</v>
      </c>
      <c r="I950">
        <v>169</v>
      </c>
      <c r="J950" t="s">
        <v>747</v>
      </c>
      <c r="K950" t="s">
        <v>748</v>
      </c>
      <c r="L950" t="str">
        <f>VLOOKUP(K950,'LOOKUP INTERTIES 2023-11-08'!$B$2:$G$206,6,FALSE)</f>
        <v>Lower Yukon-Kuskokwim</v>
      </c>
      <c r="N950" t="s">
        <v>473</v>
      </c>
      <c r="O950" s="10" t="s">
        <v>501</v>
      </c>
      <c r="Q950" s="10" t="s">
        <v>191</v>
      </c>
      <c r="S950">
        <v>0.3</v>
      </c>
      <c r="AB950" t="s">
        <v>371</v>
      </c>
      <c r="AD950">
        <v>7</v>
      </c>
      <c r="AE950">
        <v>2010</v>
      </c>
      <c r="AI950" t="s">
        <v>353</v>
      </c>
      <c r="AJ950">
        <v>1</v>
      </c>
      <c r="AK950" t="s">
        <v>474</v>
      </c>
      <c r="AO950">
        <v>3</v>
      </c>
    </row>
    <row r="951" spans="1:48" hidden="1" x14ac:dyDescent="0.25">
      <c r="A951" t="s">
        <v>750</v>
      </c>
      <c r="B951" t="s">
        <v>69</v>
      </c>
      <c r="C951" t="s">
        <v>387</v>
      </c>
      <c r="D951">
        <v>221</v>
      </c>
      <c r="E951" t="s">
        <v>51</v>
      </c>
      <c r="F951">
        <v>6323</v>
      </c>
      <c r="H951">
        <v>331400</v>
      </c>
      <c r="I951">
        <v>169</v>
      </c>
      <c r="J951" t="s">
        <v>751</v>
      </c>
      <c r="K951" t="s">
        <v>752</v>
      </c>
      <c r="L951" t="str">
        <f>VLOOKUP(K951,'LOOKUP INTERTIES 2023-11-08'!$B$2:$G$206,6,FALSE)</f>
        <v>Northwest Arctic</v>
      </c>
      <c r="M951" t="s">
        <v>1316</v>
      </c>
      <c r="N951" t="s">
        <v>1203</v>
      </c>
      <c r="O951" s="10" t="s">
        <v>1204</v>
      </c>
      <c r="P951" s="10">
        <v>2021</v>
      </c>
      <c r="Q951" s="10" t="s">
        <v>1458</v>
      </c>
      <c r="R951" t="s">
        <v>1205</v>
      </c>
      <c r="S951">
        <v>0.3</v>
      </c>
      <c r="U951">
        <v>0.9</v>
      </c>
      <c r="V951">
        <v>0.3</v>
      </c>
      <c r="W951">
        <v>0.3</v>
      </c>
      <c r="X951">
        <v>0.1</v>
      </c>
      <c r="Y951" t="s">
        <v>1207</v>
      </c>
      <c r="Z951" t="s">
        <v>390</v>
      </c>
      <c r="AA951" t="s">
        <v>390</v>
      </c>
      <c r="AB951" t="s">
        <v>371</v>
      </c>
      <c r="AC951" t="s">
        <v>1206</v>
      </c>
      <c r="AD951">
        <v>9</v>
      </c>
      <c r="AE951">
        <v>2001</v>
      </c>
      <c r="AF951" t="s">
        <v>390</v>
      </c>
      <c r="AG951" t="s">
        <v>390</v>
      </c>
      <c r="AH951" t="s">
        <v>1207</v>
      </c>
      <c r="AI951" t="s">
        <v>353</v>
      </c>
      <c r="AJ951">
        <v>1</v>
      </c>
      <c r="AK951" t="s">
        <v>355</v>
      </c>
      <c r="AL951" t="s">
        <v>354</v>
      </c>
      <c r="AM951" t="s">
        <v>354</v>
      </c>
      <c r="AN951" t="s">
        <v>354</v>
      </c>
      <c r="AO951" t="s">
        <v>390</v>
      </c>
      <c r="AP951" t="s">
        <v>1209</v>
      </c>
      <c r="AQ951" t="s">
        <v>1207</v>
      </c>
      <c r="AR951" t="s">
        <v>354</v>
      </c>
      <c r="AS951" t="s">
        <v>354</v>
      </c>
    </row>
    <row r="952" spans="1:48" hidden="1" x14ac:dyDescent="0.25">
      <c r="A952" t="s">
        <v>750</v>
      </c>
      <c r="B952" t="s">
        <v>69</v>
      </c>
      <c r="C952" t="s">
        <v>387</v>
      </c>
      <c r="D952">
        <v>221</v>
      </c>
      <c r="E952" t="s">
        <v>51</v>
      </c>
      <c r="F952">
        <v>6323</v>
      </c>
      <c r="H952">
        <v>331400</v>
      </c>
      <c r="I952">
        <v>169</v>
      </c>
      <c r="J952" t="s">
        <v>751</v>
      </c>
      <c r="K952" t="s">
        <v>752</v>
      </c>
      <c r="L952" t="str">
        <f>VLOOKUP(K952,'LOOKUP INTERTIES 2023-11-08'!$B$2:$G$206,6,FALSE)</f>
        <v>Northwest Arctic</v>
      </c>
      <c r="M952" t="s">
        <v>1270</v>
      </c>
      <c r="N952" t="s">
        <v>1203</v>
      </c>
      <c r="O952" s="10" t="s">
        <v>1204</v>
      </c>
      <c r="P952" s="10">
        <v>2021</v>
      </c>
      <c r="Q952" s="10" t="s">
        <v>1458</v>
      </c>
      <c r="R952" t="s">
        <v>1205</v>
      </c>
      <c r="S952">
        <v>0.4</v>
      </c>
      <c r="U952">
        <v>0.9</v>
      </c>
      <c r="V952">
        <v>0.4</v>
      </c>
      <c r="W952">
        <v>0.4</v>
      </c>
      <c r="X952">
        <v>0.1</v>
      </c>
      <c r="Y952" t="s">
        <v>1207</v>
      </c>
      <c r="Z952" t="s">
        <v>390</v>
      </c>
      <c r="AA952" t="s">
        <v>390</v>
      </c>
      <c r="AB952" t="s">
        <v>371</v>
      </c>
      <c r="AC952" t="s">
        <v>1206</v>
      </c>
      <c r="AD952">
        <v>8</v>
      </c>
      <c r="AE952">
        <v>2019</v>
      </c>
      <c r="AF952" t="s">
        <v>390</v>
      </c>
      <c r="AG952" t="s">
        <v>390</v>
      </c>
      <c r="AH952" t="s">
        <v>1207</v>
      </c>
      <c r="AI952" t="s">
        <v>353</v>
      </c>
      <c r="AJ952">
        <v>1</v>
      </c>
      <c r="AK952" t="s">
        <v>355</v>
      </c>
      <c r="AL952" t="s">
        <v>354</v>
      </c>
      <c r="AM952" t="s">
        <v>354</v>
      </c>
      <c r="AN952" t="s">
        <v>354</v>
      </c>
      <c r="AO952" t="s">
        <v>390</v>
      </c>
      <c r="AP952" t="s">
        <v>1209</v>
      </c>
      <c r="AQ952" t="s">
        <v>1207</v>
      </c>
      <c r="AR952" t="s">
        <v>354</v>
      </c>
      <c r="AS952" t="s">
        <v>354</v>
      </c>
    </row>
    <row r="953" spans="1:48" hidden="1" x14ac:dyDescent="0.25">
      <c r="A953" t="s">
        <v>750</v>
      </c>
      <c r="B953" t="s">
        <v>69</v>
      </c>
      <c r="C953" t="s">
        <v>387</v>
      </c>
      <c r="D953">
        <v>221</v>
      </c>
      <c r="E953" t="s">
        <v>51</v>
      </c>
      <c r="F953">
        <v>6323</v>
      </c>
      <c r="H953">
        <v>331400</v>
      </c>
      <c r="I953">
        <v>169</v>
      </c>
      <c r="J953" t="s">
        <v>751</v>
      </c>
      <c r="K953" t="s">
        <v>752</v>
      </c>
      <c r="L953" t="str">
        <f>VLOOKUP(K953,'LOOKUP INTERTIES 2023-11-08'!$B$2:$G$206,6,FALSE)</f>
        <v>Northwest Arctic</v>
      </c>
      <c r="M953" t="s">
        <v>1232</v>
      </c>
      <c r="N953" t="s">
        <v>1203</v>
      </c>
      <c r="O953" s="10" t="s">
        <v>1204</v>
      </c>
      <c r="P953" s="10">
        <v>2021</v>
      </c>
      <c r="Q953" s="10" t="s">
        <v>1458</v>
      </c>
      <c r="R953" t="s">
        <v>1205</v>
      </c>
      <c r="S953">
        <v>0.5</v>
      </c>
      <c r="U953">
        <v>0.9</v>
      </c>
      <c r="V953">
        <v>0.5</v>
      </c>
      <c r="W953">
        <v>0.5</v>
      </c>
      <c r="X953">
        <v>0.1</v>
      </c>
      <c r="Y953" t="s">
        <v>1207</v>
      </c>
      <c r="Z953" t="s">
        <v>390</v>
      </c>
      <c r="AA953" t="s">
        <v>390</v>
      </c>
      <c r="AB953" t="s">
        <v>371</v>
      </c>
      <c r="AC953" t="s">
        <v>1206</v>
      </c>
      <c r="AD953">
        <v>7</v>
      </c>
      <c r="AE953">
        <v>1984</v>
      </c>
      <c r="AF953" t="s">
        <v>390</v>
      </c>
      <c r="AG953" t="s">
        <v>390</v>
      </c>
      <c r="AH953" t="s">
        <v>1207</v>
      </c>
      <c r="AI953" t="s">
        <v>353</v>
      </c>
      <c r="AJ953">
        <v>1</v>
      </c>
      <c r="AK953" t="s">
        <v>355</v>
      </c>
      <c r="AL953" t="s">
        <v>354</v>
      </c>
      <c r="AM953" t="s">
        <v>354</v>
      </c>
      <c r="AN953" t="s">
        <v>354</v>
      </c>
      <c r="AO953" t="s">
        <v>390</v>
      </c>
      <c r="AP953" t="s">
        <v>1209</v>
      </c>
      <c r="AQ953" t="s">
        <v>1207</v>
      </c>
      <c r="AR953" t="s">
        <v>354</v>
      </c>
      <c r="AS953" t="s">
        <v>354</v>
      </c>
    </row>
    <row r="954" spans="1:48" hidden="1" x14ac:dyDescent="0.25">
      <c r="A954" t="s">
        <v>750</v>
      </c>
      <c r="B954" t="s">
        <v>69</v>
      </c>
      <c r="C954" t="s">
        <v>387</v>
      </c>
      <c r="D954">
        <v>221</v>
      </c>
      <c r="E954" t="s">
        <v>51</v>
      </c>
      <c r="F954">
        <v>6323</v>
      </c>
      <c r="H954">
        <v>331400</v>
      </c>
      <c r="I954">
        <v>169</v>
      </c>
      <c r="J954" t="s">
        <v>751</v>
      </c>
      <c r="K954" t="s">
        <v>752</v>
      </c>
      <c r="L954" t="str">
        <f>VLOOKUP(K954,'LOOKUP INTERTIES 2023-11-08'!$B$2:$G$206,6,FALSE)</f>
        <v>Northwest Arctic</v>
      </c>
      <c r="M954" t="s">
        <v>1271</v>
      </c>
      <c r="N954" t="s">
        <v>1203</v>
      </c>
      <c r="O954" s="10" t="s">
        <v>1204</v>
      </c>
      <c r="P954" s="10">
        <v>2021</v>
      </c>
      <c r="Q954" s="10" t="s">
        <v>1458</v>
      </c>
      <c r="R954" t="s">
        <v>1205</v>
      </c>
      <c r="S954">
        <v>0.3</v>
      </c>
      <c r="U954" t="s">
        <v>390</v>
      </c>
      <c r="V954">
        <v>0.3</v>
      </c>
      <c r="W954">
        <v>0.3</v>
      </c>
      <c r="X954" t="s">
        <v>390</v>
      </c>
      <c r="Y954" t="s">
        <v>354</v>
      </c>
      <c r="Z954" t="s">
        <v>390</v>
      </c>
      <c r="AA954" t="s">
        <v>390</v>
      </c>
      <c r="AB954" t="s">
        <v>1411</v>
      </c>
      <c r="AC954" t="s">
        <v>1206</v>
      </c>
      <c r="AD954">
        <v>12</v>
      </c>
      <c r="AE954">
        <v>1977</v>
      </c>
      <c r="AF954">
        <v>1</v>
      </c>
      <c r="AG954">
        <v>2001</v>
      </c>
      <c r="AH954" t="s">
        <v>1207</v>
      </c>
      <c r="AI954" t="s">
        <v>353</v>
      </c>
      <c r="AJ954">
        <v>1</v>
      </c>
      <c r="AK954" t="s">
        <v>355</v>
      </c>
      <c r="AL954" t="s">
        <v>354</v>
      </c>
      <c r="AM954" t="s">
        <v>354</v>
      </c>
      <c r="AN954" t="s">
        <v>354</v>
      </c>
      <c r="AO954" t="s">
        <v>390</v>
      </c>
      <c r="AP954" t="s">
        <v>354</v>
      </c>
      <c r="AQ954" t="s">
        <v>1207</v>
      </c>
      <c r="AR954" t="s">
        <v>354</v>
      </c>
      <c r="AS954" t="s">
        <v>354</v>
      </c>
    </row>
    <row r="955" spans="1:48" hidden="1" x14ac:dyDescent="0.25">
      <c r="A955" t="s">
        <v>750</v>
      </c>
      <c r="B955" t="s">
        <v>69</v>
      </c>
      <c r="C955" t="s">
        <v>387</v>
      </c>
      <c r="D955">
        <v>221</v>
      </c>
      <c r="E955" t="s">
        <v>51</v>
      </c>
      <c r="F955">
        <v>6323</v>
      </c>
      <c r="H955">
        <v>331400</v>
      </c>
      <c r="I955">
        <v>169</v>
      </c>
      <c r="J955" t="s">
        <v>751</v>
      </c>
      <c r="K955" t="s">
        <v>752</v>
      </c>
      <c r="L955" t="str">
        <f>VLOOKUP(K955,'LOOKUP INTERTIES 2023-11-08'!$B$2:$G$206,6,FALSE)</f>
        <v>Northwest Arctic</v>
      </c>
      <c r="M955" t="s">
        <v>1210</v>
      </c>
      <c r="N955" t="s">
        <v>1203</v>
      </c>
      <c r="O955" s="10" t="s">
        <v>1204</v>
      </c>
      <c r="P955" s="10">
        <v>2021</v>
      </c>
      <c r="Q955" s="10" t="s">
        <v>1458</v>
      </c>
      <c r="R955" t="s">
        <v>1205</v>
      </c>
      <c r="S955">
        <v>0.3</v>
      </c>
      <c r="U955" t="s">
        <v>390</v>
      </c>
      <c r="V955">
        <v>0.3</v>
      </c>
      <c r="W955">
        <v>0.3</v>
      </c>
      <c r="X955" t="s">
        <v>390</v>
      </c>
      <c r="Y955" t="s">
        <v>354</v>
      </c>
      <c r="Z955" t="s">
        <v>390</v>
      </c>
      <c r="AA955" t="s">
        <v>390</v>
      </c>
      <c r="AB955" t="s">
        <v>1411</v>
      </c>
      <c r="AC955" t="s">
        <v>1206</v>
      </c>
      <c r="AD955">
        <v>9</v>
      </c>
      <c r="AE955">
        <v>1990</v>
      </c>
      <c r="AF955">
        <v>6</v>
      </c>
      <c r="AG955">
        <v>2000</v>
      </c>
      <c r="AH955" t="s">
        <v>1207</v>
      </c>
      <c r="AI955" t="s">
        <v>353</v>
      </c>
      <c r="AJ955">
        <v>1</v>
      </c>
      <c r="AK955" t="s">
        <v>355</v>
      </c>
      <c r="AL955" t="s">
        <v>354</v>
      </c>
      <c r="AM955" t="s">
        <v>354</v>
      </c>
      <c r="AN955" t="s">
        <v>354</v>
      </c>
      <c r="AO955" t="s">
        <v>390</v>
      </c>
      <c r="AP955" t="s">
        <v>354</v>
      </c>
      <c r="AQ955" t="s">
        <v>1207</v>
      </c>
      <c r="AR955" t="s">
        <v>354</v>
      </c>
      <c r="AS955" t="s">
        <v>354</v>
      </c>
    </row>
    <row r="956" spans="1:48" hidden="1" x14ac:dyDescent="0.25">
      <c r="A956" t="s">
        <v>750</v>
      </c>
      <c r="B956" t="s">
        <v>69</v>
      </c>
      <c r="C956" t="s">
        <v>387</v>
      </c>
      <c r="D956">
        <v>221</v>
      </c>
      <c r="E956" t="s">
        <v>51</v>
      </c>
      <c r="F956">
        <v>6323</v>
      </c>
      <c r="H956">
        <v>331400</v>
      </c>
      <c r="I956">
        <v>169</v>
      </c>
      <c r="J956" t="s">
        <v>751</v>
      </c>
      <c r="K956" t="s">
        <v>752</v>
      </c>
      <c r="L956" t="str">
        <f>VLOOKUP(K956,'LOOKUP INTERTIES 2023-11-08'!$B$2:$G$206,6,FALSE)</f>
        <v>Northwest Arctic</v>
      </c>
      <c r="M956" t="s">
        <v>1266</v>
      </c>
      <c r="N956" t="s">
        <v>1203</v>
      </c>
      <c r="O956" s="10" t="s">
        <v>1204</v>
      </c>
      <c r="P956" s="10">
        <v>2021</v>
      </c>
      <c r="Q956" s="10" t="s">
        <v>1458</v>
      </c>
      <c r="R956" t="s">
        <v>1205</v>
      </c>
      <c r="S956">
        <v>0.3</v>
      </c>
      <c r="U956">
        <v>0.9</v>
      </c>
      <c r="V956">
        <v>0.4</v>
      </c>
      <c r="W956">
        <v>0.4</v>
      </c>
      <c r="X956">
        <v>0.1</v>
      </c>
      <c r="Y956" t="s">
        <v>1207</v>
      </c>
      <c r="Z956" t="s">
        <v>390</v>
      </c>
      <c r="AA956" t="s">
        <v>390</v>
      </c>
      <c r="AB956" t="s">
        <v>1411</v>
      </c>
      <c r="AC956" t="s">
        <v>1206</v>
      </c>
      <c r="AD956">
        <v>7</v>
      </c>
      <c r="AE956">
        <v>2000</v>
      </c>
      <c r="AF956">
        <v>8</v>
      </c>
      <c r="AG956">
        <v>2019</v>
      </c>
      <c r="AH956" t="s">
        <v>1207</v>
      </c>
      <c r="AI956" t="s">
        <v>353</v>
      </c>
      <c r="AJ956">
        <v>1</v>
      </c>
      <c r="AK956" t="s">
        <v>355</v>
      </c>
      <c r="AL956" t="s">
        <v>354</v>
      </c>
      <c r="AM956" t="s">
        <v>354</v>
      </c>
      <c r="AN956" t="s">
        <v>354</v>
      </c>
      <c r="AO956" t="s">
        <v>390</v>
      </c>
      <c r="AP956" t="s">
        <v>1209</v>
      </c>
      <c r="AQ956" t="s">
        <v>1207</v>
      </c>
      <c r="AR956" t="s">
        <v>354</v>
      </c>
      <c r="AS956" t="s">
        <v>354</v>
      </c>
    </row>
    <row r="957" spans="1:48" hidden="1" x14ac:dyDescent="0.25">
      <c r="A957" t="s">
        <v>763</v>
      </c>
      <c r="B957" t="s">
        <v>70</v>
      </c>
      <c r="C957" t="s">
        <v>387</v>
      </c>
      <c r="D957">
        <v>221</v>
      </c>
      <c r="E957" t="s">
        <v>51</v>
      </c>
      <c r="F957">
        <v>6324</v>
      </c>
      <c r="H957">
        <v>331410</v>
      </c>
      <c r="I957">
        <v>169</v>
      </c>
      <c r="J957" t="s">
        <v>764</v>
      </c>
      <c r="K957" t="s">
        <v>765</v>
      </c>
      <c r="L957" t="str">
        <f>VLOOKUP(K957,'LOOKUP INTERTIES 2023-11-08'!$B$2:$G$206,6,FALSE)</f>
        <v>Northwest Arctic</v>
      </c>
      <c r="M957" t="s">
        <v>1377</v>
      </c>
      <c r="N957" t="s">
        <v>1203</v>
      </c>
      <c r="O957" s="10" t="s">
        <v>1204</v>
      </c>
      <c r="P957" s="10">
        <v>2021</v>
      </c>
      <c r="Q957" s="10" t="s">
        <v>1458</v>
      </c>
      <c r="R957" t="s">
        <v>1205</v>
      </c>
      <c r="S957">
        <v>0.2</v>
      </c>
      <c r="U957">
        <v>0.9</v>
      </c>
      <c r="V957">
        <v>0.2</v>
      </c>
      <c r="W957">
        <v>0.2</v>
      </c>
      <c r="X957">
        <v>0.1</v>
      </c>
      <c r="Y957" t="s">
        <v>1207</v>
      </c>
      <c r="Z957" t="s">
        <v>390</v>
      </c>
      <c r="AA957" t="s">
        <v>390</v>
      </c>
      <c r="AB957" t="s">
        <v>371</v>
      </c>
      <c r="AC957" t="s">
        <v>1206</v>
      </c>
      <c r="AD957">
        <v>4</v>
      </c>
      <c r="AE957">
        <v>1996</v>
      </c>
      <c r="AF957" t="s">
        <v>390</v>
      </c>
      <c r="AG957" t="s">
        <v>390</v>
      </c>
      <c r="AH957" t="s">
        <v>1208</v>
      </c>
      <c r="AI957" t="s">
        <v>353</v>
      </c>
      <c r="AJ957">
        <v>1</v>
      </c>
      <c r="AK957" t="s">
        <v>355</v>
      </c>
      <c r="AL957" t="s">
        <v>354</v>
      </c>
      <c r="AM957" t="s">
        <v>354</v>
      </c>
      <c r="AN957" t="s">
        <v>354</v>
      </c>
      <c r="AO957" t="s">
        <v>390</v>
      </c>
      <c r="AP957" t="s">
        <v>1209</v>
      </c>
      <c r="AQ957" t="s">
        <v>1207</v>
      </c>
      <c r="AR957" t="s">
        <v>354</v>
      </c>
      <c r="AS957" t="s">
        <v>354</v>
      </c>
    </row>
    <row r="958" spans="1:48" hidden="1" x14ac:dyDescent="0.25">
      <c r="A958" t="s">
        <v>763</v>
      </c>
      <c r="B958" t="s">
        <v>70</v>
      </c>
      <c r="C958" t="s">
        <v>387</v>
      </c>
      <c r="D958">
        <v>221</v>
      </c>
      <c r="E958" t="s">
        <v>51</v>
      </c>
      <c r="F958">
        <v>6324</v>
      </c>
      <c r="H958">
        <v>331410</v>
      </c>
      <c r="I958">
        <v>169</v>
      </c>
      <c r="J958" t="s">
        <v>764</v>
      </c>
      <c r="K958" t="s">
        <v>765</v>
      </c>
      <c r="L958" t="str">
        <f>VLOOKUP(K958,'LOOKUP INTERTIES 2023-11-08'!$B$2:$G$206,6,FALSE)</f>
        <v>Northwest Arctic</v>
      </c>
      <c r="M958" t="s">
        <v>1375</v>
      </c>
      <c r="N958" t="s">
        <v>1203</v>
      </c>
      <c r="O958" s="10" t="s">
        <v>1204</v>
      </c>
      <c r="P958" s="10">
        <v>2021</v>
      </c>
      <c r="Q958" s="10" t="s">
        <v>1458</v>
      </c>
      <c r="R958" t="s">
        <v>1205</v>
      </c>
      <c r="S958">
        <v>0.3</v>
      </c>
      <c r="U958">
        <v>0.9</v>
      </c>
      <c r="V958">
        <v>0.3</v>
      </c>
      <c r="W958">
        <v>0.3</v>
      </c>
      <c r="X958">
        <v>0.1</v>
      </c>
      <c r="Y958" t="s">
        <v>1207</v>
      </c>
      <c r="Z958" t="s">
        <v>390</v>
      </c>
      <c r="AA958" t="s">
        <v>390</v>
      </c>
      <c r="AB958" t="s">
        <v>371</v>
      </c>
      <c r="AC958" t="s">
        <v>1206</v>
      </c>
      <c r="AD958">
        <v>10</v>
      </c>
      <c r="AE958">
        <v>1977</v>
      </c>
      <c r="AF958" t="s">
        <v>390</v>
      </c>
      <c r="AG958" t="s">
        <v>390</v>
      </c>
      <c r="AH958" t="s">
        <v>1208</v>
      </c>
      <c r="AI958" t="s">
        <v>353</v>
      </c>
      <c r="AJ958">
        <v>1</v>
      </c>
      <c r="AK958" t="s">
        <v>355</v>
      </c>
      <c r="AL958" t="s">
        <v>354</v>
      </c>
      <c r="AM958" t="s">
        <v>354</v>
      </c>
      <c r="AN958" t="s">
        <v>354</v>
      </c>
      <c r="AO958" t="s">
        <v>390</v>
      </c>
      <c r="AP958" t="s">
        <v>1209</v>
      </c>
      <c r="AQ958" t="s">
        <v>1207</v>
      </c>
      <c r="AR958" t="s">
        <v>354</v>
      </c>
      <c r="AS958" t="s">
        <v>354</v>
      </c>
    </row>
    <row r="959" spans="1:48" hidden="1" x14ac:dyDescent="0.25">
      <c r="A959" t="s">
        <v>763</v>
      </c>
      <c r="B959" t="s">
        <v>70</v>
      </c>
      <c r="C959" t="s">
        <v>387</v>
      </c>
      <c r="D959">
        <v>221</v>
      </c>
      <c r="E959" t="s">
        <v>51</v>
      </c>
      <c r="F959">
        <v>6324</v>
      </c>
      <c r="H959">
        <v>331410</v>
      </c>
      <c r="I959">
        <v>169</v>
      </c>
      <c r="J959" t="s">
        <v>764</v>
      </c>
      <c r="K959" t="s">
        <v>765</v>
      </c>
      <c r="L959" t="str">
        <f>VLOOKUP(K959,'LOOKUP INTERTIES 2023-11-08'!$B$2:$G$206,6,FALSE)</f>
        <v>Northwest Arctic</v>
      </c>
      <c r="M959" t="s">
        <v>1378</v>
      </c>
      <c r="N959" t="s">
        <v>1203</v>
      </c>
      <c r="O959" s="10" t="s">
        <v>1204</v>
      </c>
      <c r="P959" s="10">
        <v>2021</v>
      </c>
      <c r="Q959" s="10" t="s">
        <v>1458</v>
      </c>
      <c r="R959" t="s">
        <v>1205</v>
      </c>
      <c r="S959">
        <v>0.2</v>
      </c>
      <c r="U959">
        <v>0.9</v>
      </c>
      <c r="V959">
        <v>0.2</v>
      </c>
      <c r="W959">
        <v>0.2</v>
      </c>
      <c r="X959">
        <v>0.1</v>
      </c>
      <c r="Y959" t="s">
        <v>1207</v>
      </c>
      <c r="Z959" t="s">
        <v>390</v>
      </c>
      <c r="AA959" t="s">
        <v>390</v>
      </c>
      <c r="AB959" t="s">
        <v>371</v>
      </c>
      <c r="AC959" t="s">
        <v>1206</v>
      </c>
      <c r="AD959">
        <v>5</v>
      </c>
      <c r="AE959">
        <v>1990</v>
      </c>
      <c r="AF959" t="s">
        <v>390</v>
      </c>
      <c r="AG959" t="s">
        <v>390</v>
      </c>
      <c r="AH959" t="s">
        <v>1208</v>
      </c>
      <c r="AI959" t="s">
        <v>353</v>
      </c>
      <c r="AJ959">
        <v>1</v>
      </c>
      <c r="AK959" t="s">
        <v>355</v>
      </c>
      <c r="AL959" t="s">
        <v>354</v>
      </c>
      <c r="AM959" t="s">
        <v>354</v>
      </c>
      <c r="AN959" t="s">
        <v>354</v>
      </c>
      <c r="AO959" t="s">
        <v>390</v>
      </c>
      <c r="AP959" t="s">
        <v>1209</v>
      </c>
      <c r="AQ959" t="s">
        <v>1207</v>
      </c>
      <c r="AR959" t="s">
        <v>354</v>
      </c>
      <c r="AS959" t="s">
        <v>354</v>
      </c>
    </row>
    <row r="960" spans="1:48" hidden="1" x14ac:dyDescent="0.25">
      <c r="A960" t="s">
        <v>763</v>
      </c>
      <c r="B960" t="s">
        <v>70</v>
      </c>
      <c r="C960" t="s">
        <v>387</v>
      </c>
      <c r="D960">
        <v>221</v>
      </c>
      <c r="E960" t="s">
        <v>51</v>
      </c>
      <c r="F960">
        <v>6324</v>
      </c>
      <c r="H960">
        <v>331410</v>
      </c>
      <c r="I960">
        <v>169</v>
      </c>
      <c r="J960" t="s">
        <v>764</v>
      </c>
      <c r="K960" t="s">
        <v>765</v>
      </c>
      <c r="L960" t="str">
        <f>VLOOKUP(K960,'LOOKUP INTERTIES 2023-11-08'!$B$2:$G$206,6,FALSE)</f>
        <v>Northwest Arctic</v>
      </c>
      <c r="M960" t="s">
        <v>1376</v>
      </c>
      <c r="N960" t="s">
        <v>1203</v>
      </c>
      <c r="O960" s="10" t="s">
        <v>1204</v>
      </c>
      <c r="P960" s="10">
        <v>2021</v>
      </c>
      <c r="Q960" s="10" t="s">
        <v>1458</v>
      </c>
      <c r="R960" t="s">
        <v>1205</v>
      </c>
      <c r="S960">
        <v>0.4</v>
      </c>
      <c r="U960">
        <v>0.9</v>
      </c>
      <c r="V960">
        <v>0.4</v>
      </c>
      <c r="W960">
        <v>0.4</v>
      </c>
      <c r="X960">
        <v>0.1</v>
      </c>
      <c r="Y960" t="s">
        <v>1207</v>
      </c>
      <c r="Z960" t="s">
        <v>390</v>
      </c>
      <c r="AA960" t="s">
        <v>390</v>
      </c>
      <c r="AB960" t="s">
        <v>371</v>
      </c>
      <c r="AC960" t="s">
        <v>1206</v>
      </c>
      <c r="AD960">
        <v>12</v>
      </c>
      <c r="AE960">
        <v>2004</v>
      </c>
      <c r="AF960" t="s">
        <v>390</v>
      </c>
      <c r="AG960" t="s">
        <v>390</v>
      </c>
      <c r="AH960" t="s">
        <v>1208</v>
      </c>
      <c r="AI960" t="s">
        <v>353</v>
      </c>
      <c r="AJ960">
        <v>1</v>
      </c>
      <c r="AK960" t="s">
        <v>355</v>
      </c>
      <c r="AL960" t="s">
        <v>354</v>
      </c>
      <c r="AM960" t="s">
        <v>354</v>
      </c>
      <c r="AN960" t="s">
        <v>354</v>
      </c>
      <c r="AO960" t="s">
        <v>390</v>
      </c>
      <c r="AP960" t="s">
        <v>1209</v>
      </c>
      <c r="AQ960" t="s">
        <v>1207</v>
      </c>
      <c r="AR960" t="s">
        <v>354</v>
      </c>
      <c r="AS960" t="s">
        <v>354</v>
      </c>
    </row>
    <row r="961" spans="1:48" hidden="1" x14ac:dyDescent="0.25">
      <c r="A961" t="s">
        <v>785</v>
      </c>
      <c r="B961" t="s">
        <v>71</v>
      </c>
      <c r="C961" t="s">
        <v>387</v>
      </c>
      <c r="D961">
        <v>221</v>
      </c>
      <c r="E961" t="s">
        <v>51</v>
      </c>
      <c r="F961">
        <v>57064</v>
      </c>
      <c r="H961">
        <v>332120</v>
      </c>
      <c r="I961">
        <v>169</v>
      </c>
      <c r="J961" t="s">
        <v>786</v>
      </c>
      <c r="K961" t="s">
        <v>787</v>
      </c>
      <c r="L961" t="str">
        <f>VLOOKUP(K961,'LOOKUP INTERTIES 2023-11-08'!$B$2:$G$206,6,FALSE)</f>
        <v>Lower Yukon-Kuskokwim</v>
      </c>
      <c r="M961">
        <v>1</v>
      </c>
      <c r="N961" t="s">
        <v>352</v>
      </c>
      <c r="O961" s="10" t="s">
        <v>1204</v>
      </c>
      <c r="P961" s="10">
        <v>2021</v>
      </c>
      <c r="Q961" s="10" t="s">
        <v>1461</v>
      </c>
      <c r="S961">
        <v>0.27500000000000002</v>
      </c>
      <c r="AB961" t="s">
        <v>364</v>
      </c>
      <c r="AD961">
        <v>9</v>
      </c>
      <c r="AE961">
        <v>2007</v>
      </c>
      <c r="AI961" t="s">
        <v>353</v>
      </c>
      <c r="AK961" t="s">
        <v>355</v>
      </c>
      <c r="AU961" t="s">
        <v>1482</v>
      </c>
      <c r="AV961" t="s">
        <v>1574</v>
      </c>
    </row>
    <row r="962" spans="1:48" hidden="1" x14ac:dyDescent="0.25">
      <c r="A962" t="s">
        <v>785</v>
      </c>
      <c r="B962" t="s">
        <v>71</v>
      </c>
      <c r="C962" t="s">
        <v>387</v>
      </c>
      <c r="D962">
        <v>221</v>
      </c>
      <c r="E962" t="s">
        <v>51</v>
      </c>
      <c r="F962">
        <v>57064</v>
      </c>
      <c r="H962">
        <v>332120</v>
      </c>
      <c r="I962">
        <v>169</v>
      </c>
      <c r="J962" t="s">
        <v>786</v>
      </c>
      <c r="K962" t="s">
        <v>787</v>
      </c>
      <c r="L962" t="str">
        <f>VLOOKUP(K962,'LOOKUP INTERTIES 2023-11-08'!$B$2:$G$206,6,FALSE)</f>
        <v>Lower Yukon-Kuskokwim</v>
      </c>
      <c r="M962">
        <v>2</v>
      </c>
      <c r="N962" t="s">
        <v>352</v>
      </c>
      <c r="O962" s="10" t="s">
        <v>1204</v>
      </c>
      <c r="P962" s="10">
        <v>2021</v>
      </c>
      <c r="Q962" s="10" t="s">
        <v>1461</v>
      </c>
      <c r="S962">
        <v>0.27500000000000002</v>
      </c>
      <c r="AB962" t="s">
        <v>364</v>
      </c>
      <c r="AD962">
        <v>9</v>
      </c>
      <c r="AE962">
        <v>2007</v>
      </c>
      <c r="AI962" t="s">
        <v>353</v>
      </c>
      <c r="AK962" t="s">
        <v>355</v>
      </c>
      <c r="AU962" t="s">
        <v>1482</v>
      </c>
      <c r="AV962" t="s">
        <v>1574</v>
      </c>
    </row>
    <row r="963" spans="1:48" hidden="1" x14ac:dyDescent="0.25">
      <c r="A963" t="s">
        <v>785</v>
      </c>
      <c r="B963" t="s">
        <v>71</v>
      </c>
      <c r="C963" t="s">
        <v>387</v>
      </c>
      <c r="D963">
        <v>221</v>
      </c>
      <c r="E963" t="s">
        <v>51</v>
      </c>
      <c r="F963">
        <v>57064</v>
      </c>
      <c r="H963">
        <v>332120</v>
      </c>
      <c r="I963">
        <v>169</v>
      </c>
      <c r="J963" t="s">
        <v>786</v>
      </c>
      <c r="K963" t="s">
        <v>787</v>
      </c>
      <c r="L963" t="str">
        <f>VLOOKUP(K963,'LOOKUP INTERTIES 2023-11-08'!$B$2:$G$206,6,FALSE)</f>
        <v>Lower Yukon-Kuskokwim</v>
      </c>
      <c r="M963">
        <v>3</v>
      </c>
      <c r="N963" t="s">
        <v>352</v>
      </c>
      <c r="O963" s="10" t="s">
        <v>1204</v>
      </c>
      <c r="P963" s="10">
        <v>2021</v>
      </c>
      <c r="Q963" s="10" t="s">
        <v>1461</v>
      </c>
      <c r="S963">
        <v>0.42</v>
      </c>
      <c r="AB963" t="s">
        <v>371</v>
      </c>
      <c r="AD963">
        <v>9</v>
      </c>
      <c r="AE963">
        <v>2007</v>
      </c>
      <c r="AI963" t="s">
        <v>353</v>
      </c>
      <c r="AK963" t="s">
        <v>355</v>
      </c>
      <c r="AU963" t="s">
        <v>1482</v>
      </c>
      <c r="AV963" t="s">
        <v>1557</v>
      </c>
    </row>
    <row r="964" spans="1:48" hidden="1" x14ac:dyDescent="0.25">
      <c r="A964" t="s">
        <v>785</v>
      </c>
      <c r="B964" t="s">
        <v>71</v>
      </c>
      <c r="C964" t="s">
        <v>387</v>
      </c>
      <c r="D964">
        <v>221</v>
      </c>
      <c r="E964" t="s">
        <v>51</v>
      </c>
      <c r="F964">
        <v>57064</v>
      </c>
      <c r="H964">
        <v>332120</v>
      </c>
      <c r="I964">
        <v>169</v>
      </c>
      <c r="J964" t="s">
        <v>786</v>
      </c>
      <c r="K964" t="s">
        <v>787</v>
      </c>
      <c r="L964" t="str">
        <f>VLOOKUP(K964,'LOOKUP INTERTIES 2023-11-08'!$B$2:$G$206,6,FALSE)</f>
        <v>Lower Yukon-Kuskokwim</v>
      </c>
      <c r="M964">
        <v>4</v>
      </c>
      <c r="N964" t="s">
        <v>352</v>
      </c>
      <c r="O964" s="10" t="s">
        <v>1204</v>
      </c>
      <c r="P964" s="10">
        <v>2021</v>
      </c>
      <c r="Q964" s="10" t="s">
        <v>1461</v>
      </c>
      <c r="S964">
        <v>0.42</v>
      </c>
      <c r="AB964" t="s">
        <v>371</v>
      </c>
      <c r="AD964">
        <v>9</v>
      </c>
      <c r="AE964">
        <v>2007</v>
      </c>
      <c r="AI964" t="s">
        <v>353</v>
      </c>
      <c r="AK964" t="s">
        <v>355</v>
      </c>
      <c r="AU964" t="s">
        <v>1482</v>
      </c>
      <c r="AV964" t="s">
        <v>1557</v>
      </c>
    </row>
    <row r="965" spans="1:48" hidden="1" x14ac:dyDescent="0.25">
      <c r="A965" t="s">
        <v>792</v>
      </c>
      <c r="B965" t="s">
        <v>72</v>
      </c>
      <c r="C965" t="s">
        <v>387</v>
      </c>
      <c r="D965">
        <v>221</v>
      </c>
      <c r="E965" t="s">
        <v>51</v>
      </c>
      <c r="F965">
        <v>6325</v>
      </c>
      <c r="H965">
        <v>331420</v>
      </c>
      <c r="I965">
        <v>169</v>
      </c>
      <c r="J965" t="s">
        <v>793</v>
      </c>
      <c r="K965" t="s">
        <v>794</v>
      </c>
      <c r="L965" t="str">
        <f>VLOOKUP(K965,'LOOKUP INTERTIES 2023-11-08'!$B$2:$G$206,6,FALSE)</f>
        <v>Bering Straits</v>
      </c>
      <c r="M965">
        <v>1</v>
      </c>
      <c r="N965" t="s">
        <v>352</v>
      </c>
      <c r="O965" s="10" t="s">
        <v>1204</v>
      </c>
      <c r="P965" s="10">
        <v>2021</v>
      </c>
      <c r="Q965" s="10" t="s">
        <v>1461</v>
      </c>
      <c r="S965">
        <v>0.224</v>
      </c>
      <c r="AB965" t="s">
        <v>371</v>
      </c>
      <c r="AD965">
        <v>2</v>
      </c>
      <c r="AE965">
        <v>2005</v>
      </c>
      <c r="AI965" t="s">
        <v>353</v>
      </c>
      <c r="AK965" t="s">
        <v>355</v>
      </c>
      <c r="AU965" t="s">
        <v>1501</v>
      </c>
      <c r="AV965" t="s">
        <v>1537</v>
      </c>
    </row>
    <row r="966" spans="1:48" hidden="1" x14ac:dyDescent="0.25">
      <c r="A966" t="s">
        <v>792</v>
      </c>
      <c r="B966" t="s">
        <v>72</v>
      </c>
      <c r="C966" t="s">
        <v>387</v>
      </c>
      <c r="D966">
        <v>221</v>
      </c>
      <c r="E966" t="s">
        <v>51</v>
      </c>
      <c r="F966">
        <v>6325</v>
      </c>
      <c r="H966">
        <v>331420</v>
      </c>
      <c r="I966">
        <v>169</v>
      </c>
      <c r="J966" t="s">
        <v>793</v>
      </c>
      <c r="K966" t="s">
        <v>794</v>
      </c>
      <c r="L966" t="str">
        <f>VLOOKUP(K966,'LOOKUP INTERTIES 2023-11-08'!$B$2:$G$206,6,FALSE)</f>
        <v>Bering Straits</v>
      </c>
      <c r="M966">
        <v>2</v>
      </c>
      <c r="N966" t="s">
        <v>352</v>
      </c>
      <c r="O966" s="10" t="s">
        <v>1204</v>
      </c>
      <c r="P966" s="10">
        <v>2021</v>
      </c>
      <c r="Q966" s="10" t="s">
        <v>1461</v>
      </c>
      <c r="S966">
        <v>0.32500000000000001</v>
      </c>
      <c r="AB966" t="s">
        <v>371</v>
      </c>
      <c r="AD966">
        <v>2</v>
      </c>
      <c r="AE966">
        <v>2005</v>
      </c>
      <c r="AI966" t="s">
        <v>353</v>
      </c>
      <c r="AK966" t="s">
        <v>355</v>
      </c>
      <c r="AU966" t="s">
        <v>1501</v>
      </c>
      <c r="AV966" t="s">
        <v>1516</v>
      </c>
    </row>
    <row r="967" spans="1:48" hidden="1" x14ac:dyDescent="0.25">
      <c r="A967" t="s">
        <v>792</v>
      </c>
      <c r="B967" t="s">
        <v>72</v>
      </c>
      <c r="C967" t="s">
        <v>387</v>
      </c>
      <c r="D967">
        <v>221</v>
      </c>
      <c r="E967" t="s">
        <v>51</v>
      </c>
      <c r="F967">
        <v>6325</v>
      </c>
      <c r="H967">
        <v>331420</v>
      </c>
      <c r="I967">
        <v>169</v>
      </c>
      <c r="J967" t="s">
        <v>793</v>
      </c>
      <c r="K967" t="s">
        <v>794</v>
      </c>
      <c r="L967" t="str">
        <f>VLOOKUP(K967,'LOOKUP INTERTIES 2023-11-08'!$B$2:$G$206,6,FALSE)</f>
        <v>Bering Straits</v>
      </c>
      <c r="M967">
        <v>3</v>
      </c>
      <c r="N967" t="s">
        <v>352</v>
      </c>
      <c r="O967" s="10" t="s">
        <v>1204</v>
      </c>
      <c r="P967" s="10">
        <v>2021</v>
      </c>
      <c r="Q967" s="10" t="s">
        <v>1461</v>
      </c>
      <c r="S967">
        <v>0.5</v>
      </c>
      <c r="AB967" t="s">
        <v>371</v>
      </c>
      <c r="AD967">
        <v>2</v>
      </c>
      <c r="AE967">
        <v>2005</v>
      </c>
      <c r="AI967" t="s">
        <v>353</v>
      </c>
      <c r="AK967" t="s">
        <v>355</v>
      </c>
      <c r="AU967" t="s">
        <v>1471</v>
      </c>
      <c r="AV967" t="s">
        <v>1538</v>
      </c>
    </row>
    <row r="968" spans="1:48" hidden="1" x14ac:dyDescent="0.25">
      <c r="A968" t="s">
        <v>835</v>
      </c>
      <c r="B968" t="s">
        <v>73</v>
      </c>
      <c r="C968" t="s">
        <v>387</v>
      </c>
      <c r="D968">
        <v>221</v>
      </c>
      <c r="E968" t="s">
        <v>51</v>
      </c>
      <c r="F968">
        <v>6326</v>
      </c>
      <c r="H968">
        <v>331440</v>
      </c>
      <c r="I968">
        <v>169</v>
      </c>
      <c r="J968" t="s">
        <v>836</v>
      </c>
      <c r="K968" t="s">
        <v>837</v>
      </c>
      <c r="L968" t="str">
        <f>VLOOKUP(K968,'LOOKUP INTERTIES 2023-11-08'!$B$2:$G$206,6,FALSE)</f>
        <v>Lower Yukon-Kuskokwim</v>
      </c>
      <c r="M968">
        <v>1</v>
      </c>
      <c r="N968" t="s">
        <v>352</v>
      </c>
      <c r="O968" s="10" t="s">
        <v>1204</v>
      </c>
      <c r="P968" s="10">
        <v>2021</v>
      </c>
      <c r="Q968" s="10" t="s">
        <v>1461</v>
      </c>
      <c r="S968">
        <v>0.5</v>
      </c>
      <c r="AB968" t="s">
        <v>371</v>
      </c>
      <c r="AI968" t="s">
        <v>353</v>
      </c>
      <c r="AK968" t="s">
        <v>355</v>
      </c>
      <c r="AU968" t="s">
        <v>1467</v>
      </c>
      <c r="AV968" t="s">
        <v>1493</v>
      </c>
    </row>
    <row r="969" spans="1:48" hidden="1" x14ac:dyDescent="0.25">
      <c r="A969" t="s">
        <v>835</v>
      </c>
      <c r="B969" t="s">
        <v>73</v>
      </c>
      <c r="C969" t="s">
        <v>387</v>
      </c>
      <c r="D969">
        <v>221</v>
      </c>
      <c r="E969" t="s">
        <v>51</v>
      </c>
      <c r="F969">
        <v>6326</v>
      </c>
      <c r="H969">
        <v>331440</v>
      </c>
      <c r="I969">
        <v>169</v>
      </c>
      <c r="J969" t="s">
        <v>836</v>
      </c>
      <c r="K969" t="s">
        <v>837</v>
      </c>
      <c r="L969" t="str">
        <f>VLOOKUP(K969,'LOOKUP INTERTIES 2023-11-08'!$B$2:$G$206,6,FALSE)</f>
        <v>Lower Yukon-Kuskokwim</v>
      </c>
      <c r="M969">
        <v>2</v>
      </c>
      <c r="N969" t="s">
        <v>352</v>
      </c>
      <c r="O969" s="10" t="s">
        <v>1204</v>
      </c>
      <c r="P969" s="10">
        <v>2021</v>
      </c>
      <c r="Q969" s="10" t="s">
        <v>1461</v>
      </c>
      <c r="S969">
        <v>0.32500000000000001</v>
      </c>
      <c r="AB969" t="s">
        <v>371</v>
      </c>
      <c r="AI969" t="s">
        <v>353</v>
      </c>
      <c r="AK969" t="s">
        <v>355</v>
      </c>
      <c r="AU969" t="s">
        <v>1499</v>
      </c>
      <c r="AV969" t="s">
        <v>1516</v>
      </c>
    </row>
    <row r="970" spans="1:48" hidden="1" x14ac:dyDescent="0.25">
      <c r="A970" t="s">
        <v>835</v>
      </c>
      <c r="B970" t="s">
        <v>73</v>
      </c>
      <c r="C970" t="s">
        <v>387</v>
      </c>
      <c r="D970">
        <v>221</v>
      </c>
      <c r="E970" t="s">
        <v>51</v>
      </c>
      <c r="F970">
        <v>6326</v>
      </c>
      <c r="H970">
        <v>331440</v>
      </c>
      <c r="I970">
        <v>169</v>
      </c>
      <c r="J970" t="s">
        <v>836</v>
      </c>
      <c r="K970" t="s">
        <v>837</v>
      </c>
      <c r="L970" t="str">
        <f>VLOOKUP(K970,'LOOKUP INTERTIES 2023-11-08'!$B$2:$G$206,6,FALSE)</f>
        <v>Lower Yukon-Kuskokwim</v>
      </c>
      <c r="M970">
        <v>3</v>
      </c>
      <c r="N970" t="s">
        <v>352</v>
      </c>
      <c r="O970" s="10" t="s">
        <v>1204</v>
      </c>
      <c r="P970" s="10">
        <v>2021</v>
      </c>
      <c r="Q970" s="10" t="s">
        <v>1461</v>
      </c>
      <c r="S970">
        <v>0.32500000000000001</v>
      </c>
      <c r="AB970" t="s">
        <v>371</v>
      </c>
      <c r="AI970" t="s">
        <v>353</v>
      </c>
      <c r="AK970" t="s">
        <v>355</v>
      </c>
      <c r="AU970" t="s">
        <v>1499</v>
      </c>
      <c r="AV970" t="s">
        <v>1539</v>
      </c>
    </row>
    <row r="971" spans="1:48" hidden="1" x14ac:dyDescent="0.25">
      <c r="A971" t="s">
        <v>424</v>
      </c>
      <c r="B971" t="s">
        <v>19</v>
      </c>
      <c r="C971" t="s">
        <v>425</v>
      </c>
      <c r="D971">
        <v>213</v>
      </c>
      <c r="E971" t="s">
        <v>18</v>
      </c>
      <c r="F971">
        <v>62</v>
      </c>
      <c r="I971">
        <v>1</v>
      </c>
      <c r="J971" t="s">
        <v>426</v>
      </c>
      <c r="K971" t="s">
        <v>427</v>
      </c>
      <c r="L971" t="str">
        <f>VLOOKUP(K971,'LOOKUP INTERTIES 2023-11-08'!$B$2:$G$206,6,FALSE)</f>
        <v>Southeast</v>
      </c>
      <c r="M971" t="s">
        <v>1212</v>
      </c>
      <c r="N971" t="s">
        <v>1215</v>
      </c>
      <c r="O971" s="10" t="s">
        <v>1216</v>
      </c>
      <c r="P971" s="10">
        <v>2021</v>
      </c>
      <c r="Q971" s="10" t="s">
        <v>1458</v>
      </c>
      <c r="R971" t="s">
        <v>1205</v>
      </c>
      <c r="S971">
        <v>1.8</v>
      </c>
      <c r="U971">
        <v>0.8</v>
      </c>
      <c r="V971">
        <v>1.8</v>
      </c>
      <c r="W971">
        <v>1.8</v>
      </c>
      <c r="X971">
        <v>0.1</v>
      </c>
      <c r="Y971" t="s">
        <v>1207</v>
      </c>
      <c r="Z971" t="s">
        <v>390</v>
      </c>
      <c r="AA971" t="s">
        <v>390</v>
      </c>
      <c r="AB971" t="s">
        <v>371</v>
      </c>
      <c r="AC971" t="s">
        <v>1206</v>
      </c>
      <c r="AD971">
        <v>12</v>
      </c>
      <c r="AE971">
        <v>1915</v>
      </c>
      <c r="AF971" t="s">
        <v>390</v>
      </c>
      <c r="AG971" t="s">
        <v>390</v>
      </c>
      <c r="AH971" t="s">
        <v>1207</v>
      </c>
      <c r="AI971" t="s">
        <v>353</v>
      </c>
      <c r="AJ971">
        <v>1</v>
      </c>
      <c r="AK971" t="s">
        <v>385</v>
      </c>
      <c r="AL971" t="s">
        <v>354</v>
      </c>
      <c r="AM971" t="s">
        <v>354</v>
      </c>
      <c r="AN971" t="s">
        <v>354</v>
      </c>
      <c r="AO971" t="s">
        <v>390</v>
      </c>
      <c r="AP971" t="s">
        <v>1209</v>
      </c>
      <c r="AQ971" t="s">
        <v>1207</v>
      </c>
      <c r="AR971" t="s">
        <v>354</v>
      </c>
      <c r="AS971" t="s">
        <v>354</v>
      </c>
    </row>
    <row r="972" spans="1:48" hidden="1" x14ac:dyDescent="0.25">
      <c r="A972" t="s">
        <v>424</v>
      </c>
      <c r="B972" t="s">
        <v>19</v>
      </c>
      <c r="C972" t="s">
        <v>425</v>
      </c>
      <c r="D972">
        <v>213</v>
      </c>
      <c r="E972" t="s">
        <v>18</v>
      </c>
      <c r="F972">
        <v>62</v>
      </c>
      <c r="I972">
        <v>1</v>
      </c>
      <c r="J972" t="s">
        <v>426</v>
      </c>
      <c r="K972" t="s">
        <v>427</v>
      </c>
      <c r="L972" t="str">
        <f>VLOOKUP(K972,'LOOKUP INTERTIES 2023-11-08'!$B$2:$G$206,6,FALSE)</f>
        <v>Southeast</v>
      </c>
      <c r="M972" t="s">
        <v>1217</v>
      </c>
      <c r="N972" t="s">
        <v>1215</v>
      </c>
      <c r="O972" s="10" t="s">
        <v>1216</v>
      </c>
      <c r="P972" s="10">
        <v>2021</v>
      </c>
      <c r="Q972" s="10" t="s">
        <v>1458</v>
      </c>
      <c r="R972" t="s">
        <v>1205</v>
      </c>
      <c r="S972">
        <v>2.2000000000000002</v>
      </c>
      <c r="U972">
        <v>0.8</v>
      </c>
      <c r="V972">
        <v>1.8</v>
      </c>
      <c r="W972">
        <v>1.8</v>
      </c>
      <c r="X972">
        <v>0.1</v>
      </c>
      <c r="Y972" t="s">
        <v>1207</v>
      </c>
      <c r="Z972" t="s">
        <v>390</v>
      </c>
      <c r="AA972" t="s">
        <v>390</v>
      </c>
      <c r="AB972" t="s">
        <v>371</v>
      </c>
      <c r="AC972" t="s">
        <v>1206</v>
      </c>
      <c r="AD972">
        <v>12</v>
      </c>
      <c r="AE972">
        <v>1915</v>
      </c>
      <c r="AF972" t="s">
        <v>390</v>
      </c>
      <c r="AG972" t="s">
        <v>390</v>
      </c>
      <c r="AH972" t="s">
        <v>1207</v>
      </c>
      <c r="AI972" t="s">
        <v>353</v>
      </c>
      <c r="AJ972">
        <v>1</v>
      </c>
      <c r="AK972" t="s">
        <v>385</v>
      </c>
      <c r="AL972" t="s">
        <v>354</v>
      </c>
      <c r="AM972" t="s">
        <v>354</v>
      </c>
      <c r="AN972" t="s">
        <v>354</v>
      </c>
      <c r="AO972" t="s">
        <v>390</v>
      </c>
      <c r="AP972" t="s">
        <v>1209</v>
      </c>
      <c r="AQ972" t="s">
        <v>1207</v>
      </c>
      <c r="AR972" t="s">
        <v>354</v>
      </c>
      <c r="AS972" t="s">
        <v>354</v>
      </c>
    </row>
    <row r="973" spans="1:48" hidden="1" x14ac:dyDescent="0.25">
      <c r="A973" t="s">
        <v>849</v>
      </c>
      <c r="B973" t="s">
        <v>76</v>
      </c>
      <c r="C973" t="s">
        <v>387</v>
      </c>
      <c r="D973">
        <v>221</v>
      </c>
      <c r="E973" t="s">
        <v>51</v>
      </c>
      <c r="F973">
        <v>6329</v>
      </c>
      <c r="H973">
        <v>331470</v>
      </c>
      <c r="I973">
        <v>169</v>
      </c>
      <c r="J973" t="s">
        <v>850</v>
      </c>
      <c r="K973" t="s">
        <v>851</v>
      </c>
      <c r="L973" t="str">
        <f>VLOOKUP(K973,'LOOKUP INTERTIES 2023-11-08'!$B$2:$G$206,6,FALSE)</f>
        <v>Lower Yukon-Kuskokwim</v>
      </c>
      <c r="M973" t="s">
        <v>1266</v>
      </c>
      <c r="N973" t="s">
        <v>1203</v>
      </c>
      <c r="O973" s="10" t="s">
        <v>1204</v>
      </c>
      <c r="P973" s="10">
        <v>2021</v>
      </c>
      <c r="Q973" s="10" t="s">
        <v>1458</v>
      </c>
      <c r="R973" t="s">
        <v>1205</v>
      </c>
      <c r="S973">
        <v>0.3</v>
      </c>
      <c r="U973">
        <v>0.9</v>
      </c>
      <c r="V973">
        <v>0.3</v>
      </c>
      <c r="W973">
        <v>0.3</v>
      </c>
      <c r="X973">
        <v>0.1</v>
      </c>
      <c r="Y973" t="s">
        <v>354</v>
      </c>
      <c r="Z973" t="s">
        <v>390</v>
      </c>
      <c r="AA973" t="s">
        <v>390</v>
      </c>
      <c r="AB973" t="s">
        <v>1411</v>
      </c>
      <c r="AC973" t="s">
        <v>1206</v>
      </c>
      <c r="AD973">
        <v>1</v>
      </c>
      <c r="AE973">
        <v>1977</v>
      </c>
      <c r="AF973">
        <v>3</v>
      </c>
      <c r="AG973">
        <v>2005</v>
      </c>
      <c r="AH973" t="s">
        <v>1207</v>
      </c>
      <c r="AI973" t="s">
        <v>353</v>
      </c>
      <c r="AJ973">
        <v>1</v>
      </c>
      <c r="AK973" t="s">
        <v>355</v>
      </c>
      <c r="AL973" t="s">
        <v>354</v>
      </c>
      <c r="AM973" t="s">
        <v>354</v>
      </c>
      <c r="AN973" t="s">
        <v>354</v>
      </c>
      <c r="AO973" t="s">
        <v>390</v>
      </c>
      <c r="AP973" t="s">
        <v>1209</v>
      </c>
      <c r="AQ973" t="s">
        <v>1207</v>
      </c>
      <c r="AR973" t="s">
        <v>354</v>
      </c>
      <c r="AS973" t="s">
        <v>354</v>
      </c>
    </row>
    <row r="974" spans="1:48" hidden="1" x14ac:dyDescent="0.25">
      <c r="A974" t="s">
        <v>849</v>
      </c>
      <c r="B974" t="s">
        <v>76</v>
      </c>
      <c r="C974" t="s">
        <v>387</v>
      </c>
      <c r="D974">
        <v>221</v>
      </c>
      <c r="E974" t="s">
        <v>51</v>
      </c>
      <c r="F974">
        <v>6329</v>
      </c>
      <c r="H974">
        <v>331470</v>
      </c>
      <c r="I974">
        <v>169</v>
      </c>
      <c r="J974" t="s">
        <v>850</v>
      </c>
      <c r="K974" t="s">
        <v>851</v>
      </c>
      <c r="L974" t="str">
        <f>VLOOKUP(K974,'LOOKUP INTERTIES 2023-11-08'!$B$2:$G$206,6,FALSE)</f>
        <v>Lower Yukon-Kuskokwim</v>
      </c>
      <c r="M974" t="s">
        <v>1232</v>
      </c>
      <c r="N974" t="s">
        <v>1203</v>
      </c>
      <c r="O974" s="10" t="s">
        <v>1204</v>
      </c>
      <c r="P974" s="10">
        <v>2021</v>
      </c>
      <c r="Q974" s="10" t="s">
        <v>1458</v>
      </c>
      <c r="R974" t="s">
        <v>1205</v>
      </c>
      <c r="S974">
        <v>0.6</v>
      </c>
      <c r="U974">
        <v>0.9</v>
      </c>
      <c r="V974">
        <v>0.6</v>
      </c>
      <c r="W974">
        <v>0.6</v>
      </c>
      <c r="X974">
        <v>0.1</v>
      </c>
      <c r="Y974" t="s">
        <v>354</v>
      </c>
      <c r="Z974" t="s">
        <v>390</v>
      </c>
      <c r="AA974" t="s">
        <v>390</v>
      </c>
      <c r="AB974" t="s">
        <v>1411</v>
      </c>
      <c r="AC974" t="s">
        <v>1206</v>
      </c>
      <c r="AD974">
        <v>11</v>
      </c>
      <c r="AE974">
        <v>1982</v>
      </c>
      <c r="AF974">
        <v>12</v>
      </c>
      <c r="AG974">
        <v>2015</v>
      </c>
      <c r="AH974" t="s">
        <v>1207</v>
      </c>
      <c r="AI974" t="s">
        <v>353</v>
      </c>
      <c r="AJ974">
        <v>1</v>
      </c>
      <c r="AK974" t="s">
        <v>355</v>
      </c>
      <c r="AL974" t="s">
        <v>354</v>
      </c>
      <c r="AM974" t="s">
        <v>354</v>
      </c>
      <c r="AN974" t="s">
        <v>354</v>
      </c>
      <c r="AO974" t="s">
        <v>390</v>
      </c>
      <c r="AP974" t="s">
        <v>1209</v>
      </c>
      <c r="AQ974" t="s">
        <v>1207</v>
      </c>
      <c r="AR974" t="s">
        <v>354</v>
      </c>
      <c r="AS974" t="s">
        <v>354</v>
      </c>
    </row>
    <row r="975" spans="1:48" hidden="1" x14ac:dyDescent="0.25">
      <c r="A975" t="s">
        <v>849</v>
      </c>
      <c r="B975" t="s">
        <v>76</v>
      </c>
      <c r="C975" t="s">
        <v>387</v>
      </c>
      <c r="D975">
        <v>221</v>
      </c>
      <c r="E975" t="s">
        <v>51</v>
      </c>
      <c r="F975">
        <v>6329</v>
      </c>
      <c r="H975">
        <v>331470</v>
      </c>
      <c r="I975">
        <v>169</v>
      </c>
      <c r="J975" t="s">
        <v>850</v>
      </c>
      <c r="K975" t="s">
        <v>851</v>
      </c>
      <c r="L975" t="str">
        <f>VLOOKUP(K975,'LOOKUP INTERTIES 2023-11-08'!$B$2:$G$206,6,FALSE)</f>
        <v>Lower Yukon-Kuskokwim</v>
      </c>
      <c r="M975" t="s">
        <v>1212</v>
      </c>
      <c r="N975" t="s">
        <v>1203</v>
      </c>
      <c r="O975" s="10" t="s">
        <v>1204</v>
      </c>
      <c r="P975" s="10">
        <v>2021</v>
      </c>
      <c r="Q975" s="10" t="s">
        <v>1458</v>
      </c>
      <c r="R975" t="s">
        <v>1205</v>
      </c>
      <c r="S975">
        <v>0.5</v>
      </c>
      <c r="U975">
        <v>0.9</v>
      </c>
      <c r="V975">
        <v>0.5</v>
      </c>
      <c r="W975">
        <v>0.5</v>
      </c>
      <c r="X975">
        <v>0.1</v>
      </c>
      <c r="Y975" t="s">
        <v>354</v>
      </c>
      <c r="Z975" t="s">
        <v>390</v>
      </c>
      <c r="AA975" t="s">
        <v>390</v>
      </c>
      <c r="AB975" t="s">
        <v>1411</v>
      </c>
      <c r="AC975" t="s">
        <v>1206</v>
      </c>
      <c r="AD975">
        <v>9</v>
      </c>
      <c r="AE975">
        <v>1988</v>
      </c>
      <c r="AF975">
        <v>12</v>
      </c>
      <c r="AG975">
        <v>2003</v>
      </c>
      <c r="AH975" t="s">
        <v>1207</v>
      </c>
      <c r="AI975" t="s">
        <v>353</v>
      </c>
      <c r="AJ975">
        <v>1</v>
      </c>
      <c r="AK975" t="s">
        <v>355</v>
      </c>
      <c r="AL975" t="s">
        <v>354</v>
      </c>
      <c r="AM975" t="s">
        <v>354</v>
      </c>
      <c r="AN975" t="s">
        <v>354</v>
      </c>
      <c r="AO975" t="s">
        <v>390</v>
      </c>
      <c r="AP975" t="s">
        <v>1209</v>
      </c>
      <c r="AQ975" t="s">
        <v>1207</v>
      </c>
      <c r="AR975" t="s">
        <v>354</v>
      </c>
      <c r="AS975" t="s">
        <v>354</v>
      </c>
    </row>
    <row r="976" spans="1:48" hidden="1" x14ac:dyDescent="0.25">
      <c r="A976" t="s">
        <v>849</v>
      </c>
      <c r="B976" t="s">
        <v>76</v>
      </c>
      <c r="C976" t="s">
        <v>387</v>
      </c>
      <c r="D976">
        <v>221</v>
      </c>
      <c r="E976" t="s">
        <v>51</v>
      </c>
      <c r="F976">
        <v>6329</v>
      </c>
      <c r="H976">
        <v>331470</v>
      </c>
      <c r="I976">
        <v>169</v>
      </c>
      <c r="J976" t="s">
        <v>850</v>
      </c>
      <c r="K976" t="s">
        <v>851</v>
      </c>
      <c r="L976" t="str">
        <f>VLOOKUP(K976,'LOOKUP INTERTIES 2023-11-08'!$B$2:$G$206,6,FALSE)</f>
        <v>Lower Yukon-Kuskokwim</v>
      </c>
      <c r="M976">
        <v>1</v>
      </c>
      <c r="N976" t="s">
        <v>352</v>
      </c>
      <c r="O976" s="10" t="s">
        <v>1204</v>
      </c>
      <c r="P976" s="10">
        <v>2021</v>
      </c>
      <c r="Q976" s="10" t="s">
        <v>1461</v>
      </c>
      <c r="S976">
        <v>0.3</v>
      </c>
      <c r="AB976" t="s">
        <v>364</v>
      </c>
      <c r="AI976" t="s">
        <v>353</v>
      </c>
      <c r="AK976" t="s">
        <v>355</v>
      </c>
      <c r="AU976" t="s">
        <v>1467</v>
      </c>
      <c r="AV976" t="s">
        <v>1544</v>
      </c>
    </row>
    <row r="977" spans="1:48" hidden="1" x14ac:dyDescent="0.25">
      <c r="A977" t="s">
        <v>849</v>
      </c>
      <c r="B977" t="s">
        <v>76</v>
      </c>
      <c r="C977" t="s">
        <v>387</v>
      </c>
      <c r="D977">
        <v>221</v>
      </c>
      <c r="E977" t="s">
        <v>51</v>
      </c>
      <c r="F977">
        <v>6329</v>
      </c>
      <c r="H977">
        <v>331470</v>
      </c>
      <c r="I977">
        <v>169</v>
      </c>
      <c r="J977" t="s">
        <v>850</v>
      </c>
      <c r="K977" t="s">
        <v>851</v>
      </c>
      <c r="L977" t="str">
        <f>VLOOKUP(K977,'LOOKUP INTERTIES 2023-11-08'!$B$2:$G$206,6,FALSE)</f>
        <v>Lower Yukon-Kuskokwim</v>
      </c>
      <c r="M977">
        <v>2</v>
      </c>
      <c r="N977" t="s">
        <v>352</v>
      </c>
      <c r="O977" s="10" t="s">
        <v>1204</v>
      </c>
      <c r="P977" s="10">
        <v>2021</v>
      </c>
      <c r="Q977" s="10" t="s">
        <v>1461</v>
      </c>
      <c r="S977">
        <v>0.5</v>
      </c>
      <c r="AB977" t="s">
        <v>364</v>
      </c>
      <c r="AI977" t="s">
        <v>353</v>
      </c>
      <c r="AK977" t="s">
        <v>355</v>
      </c>
      <c r="AU977" t="s">
        <v>1545</v>
      </c>
      <c r="AV977" t="s">
        <v>1493</v>
      </c>
    </row>
    <row r="978" spans="1:48" hidden="1" x14ac:dyDescent="0.25">
      <c r="A978" t="s">
        <v>849</v>
      </c>
      <c r="B978" t="s">
        <v>76</v>
      </c>
      <c r="C978" t="s">
        <v>387</v>
      </c>
      <c r="D978">
        <v>221</v>
      </c>
      <c r="E978" t="s">
        <v>51</v>
      </c>
      <c r="F978">
        <v>6329</v>
      </c>
      <c r="H978">
        <v>331470</v>
      </c>
      <c r="I978">
        <v>169</v>
      </c>
      <c r="J978" t="s">
        <v>850</v>
      </c>
      <c r="K978" t="s">
        <v>851</v>
      </c>
      <c r="L978" t="str">
        <f>VLOOKUP(K978,'LOOKUP INTERTIES 2023-11-08'!$B$2:$G$206,6,FALSE)</f>
        <v>Lower Yukon-Kuskokwim</v>
      </c>
      <c r="M978">
        <v>3</v>
      </c>
      <c r="N978" t="s">
        <v>352</v>
      </c>
      <c r="O978" s="10" t="s">
        <v>1204</v>
      </c>
      <c r="P978" s="10">
        <v>2021</v>
      </c>
      <c r="Q978" s="10" t="s">
        <v>1461</v>
      </c>
      <c r="S978">
        <v>0.75</v>
      </c>
      <c r="AB978" t="s">
        <v>371</v>
      </c>
      <c r="AI978" t="s">
        <v>353</v>
      </c>
      <c r="AK978" t="s">
        <v>355</v>
      </c>
      <c r="AU978" t="s">
        <v>1471</v>
      </c>
      <c r="AV978" t="s">
        <v>1546</v>
      </c>
    </row>
    <row r="979" spans="1:48" hidden="1" x14ac:dyDescent="0.25">
      <c r="A979" t="s">
        <v>849</v>
      </c>
      <c r="B979" t="s">
        <v>76</v>
      </c>
      <c r="C979" t="s">
        <v>387</v>
      </c>
      <c r="D979">
        <v>221</v>
      </c>
      <c r="E979" t="s">
        <v>51</v>
      </c>
      <c r="F979">
        <v>6329</v>
      </c>
      <c r="H979">
        <v>331470</v>
      </c>
      <c r="I979">
        <v>169</v>
      </c>
      <c r="J979" t="s">
        <v>850</v>
      </c>
      <c r="K979" t="s">
        <v>851</v>
      </c>
      <c r="L979" t="str">
        <f>VLOOKUP(K979,'LOOKUP INTERTIES 2023-11-08'!$B$2:$G$206,6,FALSE)</f>
        <v>Lower Yukon-Kuskokwim</v>
      </c>
      <c r="M979">
        <v>4</v>
      </c>
      <c r="N979" t="s">
        <v>352</v>
      </c>
      <c r="O979" s="10" t="s">
        <v>1204</v>
      </c>
      <c r="P979" s="10">
        <v>2021</v>
      </c>
      <c r="Q979" s="10" t="s">
        <v>1461</v>
      </c>
      <c r="S979">
        <v>0.75</v>
      </c>
      <c r="AB979" t="s">
        <v>371</v>
      </c>
      <c r="AI979" t="s">
        <v>353</v>
      </c>
      <c r="AK979" t="s">
        <v>355</v>
      </c>
      <c r="AU979" t="s">
        <v>1547</v>
      </c>
      <c r="AV979" t="s">
        <v>1548</v>
      </c>
    </row>
    <row r="980" spans="1:48" hidden="1" x14ac:dyDescent="0.25">
      <c r="A980" t="s">
        <v>868</v>
      </c>
      <c r="B980" t="s">
        <v>77</v>
      </c>
      <c r="C980" t="s">
        <v>387</v>
      </c>
      <c r="D980">
        <v>221</v>
      </c>
      <c r="E980" t="s">
        <v>51</v>
      </c>
      <c r="F980">
        <v>6334</v>
      </c>
      <c r="H980">
        <v>331480</v>
      </c>
      <c r="I980">
        <v>169</v>
      </c>
      <c r="J980" t="s">
        <v>869</v>
      </c>
      <c r="K980" t="s">
        <v>870</v>
      </c>
      <c r="L980" t="str">
        <f>VLOOKUP(K980,'LOOKUP INTERTIES 2023-11-08'!$B$2:$G$206,6,FALSE)</f>
        <v>Bristol Bay</v>
      </c>
      <c r="M980" t="s">
        <v>1211</v>
      </c>
      <c r="N980" t="s">
        <v>1203</v>
      </c>
      <c r="O980" s="10" t="s">
        <v>1204</v>
      </c>
      <c r="P980" s="10">
        <v>2021</v>
      </c>
      <c r="Q980" s="10" t="s">
        <v>1458</v>
      </c>
      <c r="R980" t="s">
        <v>1205</v>
      </c>
      <c r="S980">
        <v>0.5</v>
      </c>
      <c r="U980">
        <v>0.9</v>
      </c>
      <c r="V980">
        <v>0.5</v>
      </c>
      <c r="W980">
        <v>0.5</v>
      </c>
      <c r="X980">
        <v>0.1</v>
      </c>
      <c r="Y980" t="s">
        <v>1207</v>
      </c>
      <c r="Z980" t="s">
        <v>390</v>
      </c>
      <c r="AA980" t="s">
        <v>390</v>
      </c>
      <c r="AB980" t="s">
        <v>1411</v>
      </c>
      <c r="AC980" t="s">
        <v>1206</v>
      </c>
      <c r="AD980">
        <v>3</v>
      </c>
      <c r="AE980">
        <v>2012</v>
      </c>
      <c r="AF980">
        <v>12</v>
      </c>
      <c r="AG980">
        <v>2020</v>
      </c>
      <c r="AH980" t="s">
        <v>1207</v>
      </c>
      <c r="AI980" t="s">
        <v>353</v>
      </c>
      <c r="AJ980">
        <v>1</v>
      </c>
      <c r="AK980" t="s">
        <v>355</v>
      </c>
      <c r="AL980" t="s">
        <v>354</v>
      </c>
      <c r="AM980" t="s">
        <v>354</v>
      </c>
      <c r="AN980" t="s">
        <v>354</v>
      </c>
      <c r="AO980" t="s">
        <v>390</v>
      </c>
      <c r="AP980" t="s">
        <v>1209</v>
      </c>
      <c r="AQ980" t="s">
        <v>1207</v>
      </c>
      <c r="AR980" t="s">
        <v>354</v>
      </c>
      <c r="AS980" t="s">
        <v>354</v>
      </c>
    </row>
    <row r="981" spans="1:48" hidden="1" x14ac:dyDescent="0.25">
      <c r="A981" t="s">
        <v>868</v>
      </c>
      <c r="B981" t="s">
        <v>77</v>
      </c>
      <c r="C981" t="s">
        <v>387</v>
      </c>
      <c r="D981">
        <v>221</v>
      </c>
      <c r="E981" t="s">
        <v>51</v>
      </c>
      <c r="F981">
        <v>6334</v>
      </c>
      <c r="H981">
        <v>331480</v>
      </c>
      <c r="I981">
        <v>169</v>
      </c>
      <c r="J981" t="s">
        <v>869</v>
      </c>
      <c r="K981" t="s">
        <v>870</v>
      </c>
      <c r="L981" t="str">
        <f>VLOOKUP(K981,'LOOKUP INTERTIES 2023-11-08'!$B$2:$G$206,6,FALSE)</f>
        <v>Bristol Bay</v>
      </c>
      <c r="M981">
        <v>1</v>
      </c>
      <c r="N981" t="s">
        <v>352</v>
      </c>
      <c r="O981" s="10" t="s">
        <v>1204</v>
      </c>
      <c r="P981" s="10">
        <v>2021</v>
      </c>
      <c r="Q981" s="10" t="s">
        <v>1461</v>
      </c>
      <c r="S981">
        <v>0.4</v>
      </c>
      <c r="AB981" t="s">
        <v>371</v>
      </c>
      <c r="AI981" t="s">
        <v>353</v>
      </c>
      <c r="AK981" t="s">
        <v>355</v>
      </c>
      <c r="AU981" t="s">
        <v>1482</v>
      </c>
      <c r="AV981" t="s">
        <v>1525</v>
      </c>
    </row>
    <row r="982" spans="1:48" hidden="1" x14ac:dyDescent="0.25">
      <c r="A982" t="s">
        <v>868</v>
      </c>
      <c r="B982" t="s">
        <v>77</v>
      </c>
      <c r="C982" t="s">
        <v>387</v>
      </c>
      <c r="D982">
        <v>221</v>
      </c>
      <c r="E982" t="s">
        <v>51</v>
      </c>
      <c r="F982">
        <v>6334</v>
      </c>
      <c r="H982">
        <v>331480</v>
      </c>
      <c r="I982">
        <v>169</v>
      </c>
      <c r="J982" t="s">
        <v>869</v>
      </c>
      <c r="K982" t="s">
        <v>870</v>
      </c>
      <c r="L982" t="str">
        <f>VLOOKUP(K982,'LOOKUP INTERTIES 2023-11-08'!$B$2:$G$206,6,FALSE)</f>
        <v>Bristol Bay</v>
      </c>
      <c r="M982">
        <v>2</v>
      </c>
      <c r="N982" t="s">
        <v>352</v>
      </c>
      <c r="O982" s="10" t="s">
        <v>1204</v>
      </c>
      <c r="P982" s="10">
        <v>2021</v>
      </c>
      <c r="Q982" s="10" t="s">
        <v>1461</v>
      </c>
      <c r="S982">
        <v>0.376</v>
      </c>
      <c r="AB982" t="s">
        <v>371</v>
      </c>
      <c r="AI982" t="s">
        <v>353</v>
      </c>
      <c r="AK982" t="s">
        <v>355</v>
      </c>
      <c r="AU982" t="s">
        <v>1501</v>
      </c>
      <c r="AV982" t="s">
        <v>1533</v>
      </c>
    </row>
    <row r="983" spans="1:48" hidden="1" x14ac:dyDescent="0.25">
      <c r="A983" t="s">
        <v>868</v>
      </c>
      <c r="B983" t="s">
        <v>77</v>
      </c>
      <c r="C983" t="s">
        <v>387</v>
      </c>
      <c r="D983">
        <v>221</v>
      </c>
      <c r="E983" t="s">
        <v>51</v>
      </c>
      <c r="F983">
        <v>6334</v>
      </c>
      <c r="H983">
        <v>331480</v>
      </c>
      <c r="I983">
        <v>169</v>
      </c>
      <c r="J983" t="s">
        <v>869</v>
      </c>
      <c r="K983" t="s">
        <v>870</v>
      </c>
      <c r="L983" t="str">
        <f>VLOOKUP(K983,'LOOKUP INTERTIES 2023-11-08'!$B$2:$G$206,6,FALSE)</f>
        <v>Bristol Bay</v>
      </c>
      <c r="M983">
        <v>3</v>
      </c>
      <c r="N983" t="s">
        <v>352</v>
      </c>
      <c r="O983" s="10" t="s">
        <v>1204</v>
      </c>
      <c r="P983" s="10">
        <v>2021</v>
      </c>
      <c r="Q983" s="10" t="s">
        <v>1461</v>
      </c>
      <c r="S983">
        <v>0.45500000000000002</v>
      </c>
      <c r="AB983" t="s">
        <v>371</v>
      </c>
      <c r="AI983" t="s">
        <v>353</v>
      </c>
      <c r="AK983" t="s">
        <v>355</v>
      </c>
      <c r="AU983" t="s">
        <v>1467</v>
      </c>
      <c r="AV983" t="s">
        <v>1493</v>
      </c>
    </row>
    <row r="984" spans="1:48" hidden="1" x14ac:dyDescent="0.25">
      <c r="A984" t="s">
        <v>893</v>
      </c>
      <c r="B984" t="s">
        <v>79</v>
      </c>
      <c r="C984" t="s">
        <v>387</v>
      </c>
      <c r="D984">
        <v>221</v>
      </c>
      <c r="E984" t="s">
        <v>51</v>
      </c>
      <c r="F984">
        <v>6331</v>
      </c>
      <c r="H984">
        <v>331500</v>
      </c>
      <c r="I984">
        <v>169</v>
      </c>
      <c r="J984" t="s">
        <v>894</v>
      </c>
      <c r="K984" t="s">
        <v>895</v>
      </c>
      <c r="L984" t="str">
        <f>VLOOKUP(K984,'LOOKUP INTERTIES 2023-11-08'!$B$2:$G$206,6,FALSE)</f>
        <v>Northwest Arctic</v>
      </c>
      <c r="M984" t="s">
        <v>1440</v>
      </c>
      <c r="N984" t="s">
        <v>1203</v>
      </c>
      <c r="O984" s="10" t="s">
        <v>1204</v>
      </c>
      <c r="P984" s="10">
        <v>2021</v>
      </c>
      <c r="Q984" s="10" t="s">
        <v>1458</v>
      </c>
      <c r="R984" t="s">
        <v>1205</v>
      </c>
      <c r="S984">
        <v>0.4</v>
      </c>
      <c r="U984">
        <v>0.9</v>
      </c>
      <c r="V984">
        <v>0.4</v>
      </c>
      <c r="W984">
        <v>0.4</v>
      </c>
      <c r="X984">
        <v>0.1</v>
      </c>
      <c r="Y984" t="s">
        <v>354</v>
      </c>
      <c r="Z984" t="s">
        <v>390</v>
      </c>
      <c r="AA984" t="s">
        <v>390</v>
      </c>
      <c r="AB984" t="s">
        <v>1411</v>
      </c>
      <c r="AC984" t="s">
        <v>1206</v>
      </c>
      <c r="AD984">
        <v>4</v>
      </c>
      <c r="AE984">
        <v>1990</v>
      </c>
      <c r="AF984">
        <v>8</v>
      </c>
      <c r="AG984">
        <v>2015</v>
      </c>
      <c r="AH984" t="s">
        <v>1208</v>
      </c>
      <c r="AI984" t="s">
        <v>353</v>
      </c>
      <c r="AJ984">
        <v>1</v>
      </c>
      <c r="AK984" t="s">
        <v>355</v>
      </c>
      <c r="AL984" t="s">
        <v>354</v>
      </c>
      <c r="AM984" t="s">
        <v>354</v>
      </c>
      <c r="AN984" t="s">
        <v>354</v>
      </c>
      <c r="AO984" t="s">
        <v>390</v>
      </c>
      <c r="AP984" t="s">
        <v>1209</v>
      </c>
      <c r="AQ984" t="s">
        <v>1207</v>
      </c>
      <c r="AR984" t="s">
        <v>354</v>
      </c>
      <c r="AS984" t="s">
        <v>354</v>
      </c>
    </row>
    <row r="985" spans="1:48" hidden="1" x14ac:dyDescent="0.25">
      <c r="A985" t="s">
        <v>893</v>
      </c>
      <c r="B985" t="s">
        <v>79</v>
      </c>
      <c r="C985" t="s">
        <v>387</v>
      </c>
      <c r="D985">
        <v>221</v>
      </c>
      <c r="E985" t="s">
        <v>51</v>
      </c>
      <c r="F985">
        <v>6331</v>
      </c>
      <c r="H985">
        <v>331500</v>
      </c>
      <c r="I985">
        <v>169</v>
      </c>
      <c r="J985" t="s">
        <v>894</v>
      </c>
      <c r="K985" t="s">
        <v>895</v>
      </c>
      <c r="L985" t="str">
        <f>VLOOKUP(K985,'LOOKUP INTERTIES 2023-11-08'!$B$2:$G$206,6,FALSE)</f>
        <v>Northwest Arctic</v>
      </c>
      <c r="M985">
        <v>1</v>
      </c>
      <c r="N985" t="s">
        <v>352</v>
      </c>
      <c r="O985" s="10" t="s">
        <v>1204</v>
      </c>
      <c r="P985" s="10">
        <v>2021</v>
      </c>
      <c r="Q985" s="10" t="s">
        <v>1461</v>
      </c>
      <c r="S985">
        <v>0.26800000000000002</v>
      </c>
      <c r="AB985" t="s">
        <v>371</v>
      </c>
      <c r="AI985" t="s">
        <v>353</v>
      </c>
      <c r="AK985" t="s">
        <v>355</v>
      </c>
      <c r="AU985" t="s">
        <v>1501</v>
      </c>
      <c r="AV985" t="s">
        <v>1516</v>
      </c>
    </row>
    <row r="986" spans="1:48" hidden="1" x14ac:dyDescent="0.25">
      <c r="A986" t="s">
        <v>893</v>
      </c>
      <c r="B986" t="s">
        <v>79</v>
      </c>
      <c r="C986" t="s">
        <v>387</v>
      </c>
      <c r="D986">
        <v>221</v>
      </c>
      <c r="E986" t="s">
        <v>51</v>
      </c>
      <c r="F986">
        <v>6331</v>
      </c>
      <c r="H986">
        <v>331500</v>
      </c>
      <c r="I986">
        <v>169</v>
      </c>
      <c r="J986" t="s">
        <v>894</v>
      </c>
      <c r="K986" t="s">
        <v>895</v>
      </c>
      <c r="L986" t="str">
        <f>VLOOKUP(K986,'LOOKUP INTERTIES 2023-11-08'!$B$2:$G$206,6,FALSE)</f>
        <v>Northwest Arctic</v>
      </c>
      <c r="M986">
        <v>2</v>
      </c>
      <c r="N986" t="s">
        <v>352</v>
      </c>
      <c r="O986" s="10" t="s">
        <v>1204</v>
      </c>
      <c r="P986" s="10">
        <v>2021</v>
      </c>
      <c r="Q986" s="10" t="s">
        <v>1461</v>
      </c>
      <c r="S986">
        <v>0.5</v>
      </c>
      <c r="AB986" t="s">
        <v>371</v>
      </c>
      <c r="AI986" t="s">
        <v>353</v>
      </c>
      <c r="AK986" t="s">
        <v>355</v>
      </c>
      <c r="AU986" t="s">
        <v>1471</v>
      </c>
      <c r="AV986" t="s">
        <v>1525</v>
      </c>
    </row>
    <row r="987" spans="1:48" hidden="1" x14ac:dyDescent="0.25">
      <c r="A987" t="s">
        <v>893</v>
      </c>
      <c r="B987" t="s">
        <v>79</v>
      </c>
      <c r="C987" t="s">
        <v>387</v>
      </c>
      <c r="D987">
        <v>221</v>
      </c>
      <c r="E987" t="s">
        <v>51</v>
      </c>
      <c r="F987">
        <v>6331</v>
      </c>
      <c r="H987">
        <v>331500</v>
      </c>
      <c r="I987">
        <v>169</v>
      </c>
      <c r="J987" t="s">
        <v>894</v>
      </c>
      <c r="K987" t="s">
        <v>895</v>
      </c>
      <c r="L987" t="str">
        <f>VLOOKUP(K987,'LOOKUP INTERTIES 2023-11-08'!$B$2:$G$206,6,FALSE)</f>
        <v>Northwest Arctic</v>
      </c>
      <c r="M987">
        <v>3</v>
      </c>
      <c r="N987" t="s">
        <v>352</v>
      </c>
      <c r="O987" s="10" t="s">
        <v>1204</v>
      </c>
      <c r="P987" s="10">
        <v>2021</v>
      </c>
      <c r="Q987" s="10" t="s">
        <v>1461</v>
      </c>
      <c r="S987">
        <v>0.48399999999999999</v>
      </c>
      <c r="AB987" t="s">
        <v>371</v>
      </c>
      <c r="AI987" t="s">
        <v>353</v>
      </c>
      <c r="AK987" t="s">
        <v>355</v>
      </c>
      <c r="AU987" t="s">
        <v>1467</v>
      </c>
      <c r="AV987" t="s">
        <v>1493</v>
      </c>
    </row>
    <row r="988" spans="1:48" hidden="1" x14ac:dyDescent="0.25">
      <c r="A988" t="s">
        <v>896</v>
      </c>
      <c r="B988" t="s">
        <v>80</v>
      </c>
      <c r="C988" t="s">
        <v>387</v>
      </c>
      <c r="D988">
        <v>221</v>
      </c>
      <c r="E988" t="s">
        <v>51</v>
      </c>
      <c r="F988">
        <v>6330</v>
      </c>
      <c r="H988">
        <v>331510</v>
      </c>
      <c r="I988">
        <v>169</v>
      </c>
      <c r="J988" t="s">
        <v>897</v>
      </c>
      <c r="K988" t="s">
        <v>898</v>
      </c>
      <c r="L988" t="str">
        <f>VLOOKUP(K988,'LOOKUP INTERTIES 2023-11-08'!$B$2:$G$206,6,FALSE)</f>
        <v>Northwest Arctic</v>
      </c>
      <c r="M988" t="s">
        <v>1312</v>
      </c>
      <c r="N988" t="s">
        <v>1203</v>
      </c>
      <c r="O988" s="10" t="s">
        <v>1204</v>
      </c>
      <c r="P988" s="10">
        <v>2021</v>
      </c>
      <c r="Q988" s="10" t="s">
        <v>1458</v>
      </c>
      <c r="R988" t="s">
        <v>1205</v>
      </c>
      <c r="S988">
        <v>0.4</v>
      </c>
      <c r="U988">
        <v>0.9</v>
      </c>
      <c r="V988">
        <v>0.4</v>
      </c>
      <c r="W988">
        <v>0.4</v>
      </c>
      <c r="X988">
        <v>0.1</v>
      </c>
      <c r="Y988" t="s">
        <v>354</v>
      </c>
      <c r="Z988" t="s">
        <v>390</v>
      </c>
      <c r="AA988" t="s">
        <v>390</v>
      </c>
      <c r="AB988" t="s">
        <v>1411</v>
      </c>
      <c r="AC988" t="s">
        <v>1206</v>
      </c>
      <c r="AD988">
        <v>10</v>
      </c>
      <c r="AE988">
        <v>1999</v>
      </c>
      <c r="AF988">
        <v>7</v>
      </c>
      <c r="AG988">
        <v>2017</v>
      </c>
      <c r="AH988" t="s">
        <v>1207</v>
      </c>
      <c r="AI988" t="s">
        <v>353</v>
      </c>
      <c r="AJ988">
        <v>1</v>
      </c>
      <c r="AK988" t="s">
        <v>355</v>
      </c>
      <c r="AL988" t="s">
        <v>354</v>
      </c>
      <c r="AM988" t="s">
        <v>354</v>
      </c>
      <c r="AN988" t="s">
        <v>354</v>
      </c>
      <c r="AO988" t="s">
        <v>390</v>
      </c>
      <c r="AP988" t="s">
        <v>1209</v>
      </c>
      <c r="AQ988" t="s">
        <v>1207</v>
      </c>
      <c r="AR988" t="s">
        <v>354</v>
      </c>
      <c r="AS988" t="s">
        <v>354</v>
      </c>
    </row>
    <row r="989" spans="1:48" hidden="1" x14ac:dyDescent="0.25">
      <c r="A989" t="s">
        <v>896</v>
      </c>
      <c r="B989" t="s">
        <v>80</v>
      </c>
      <c r="C989" t="s">
        <v>387</v>
      </c>
      <c r="D989">
        <v>221</v>
      </c>
      <c r="E989" t="s">
        <v>51</v>
      </c>
      <c r="F989">
        <v>6330</v>
      </c>
      <c r="H989">
        <v>331510</v>
      </c>
      <c r="I989">
        <v>169</v>
      </c>
      <c r="J989" t="s">
        <v>897</v>
      </c>
      <c r="K989" t="s">
        <v>898</v>
      </c>
      <c r="L989" t="str">
        <f>VLOOKUP(K989,'LOOKUP INTERTIES 2023-11-08'!$B$2:$G$206,6,FALSE)</f>
        <v>Northwest Arctic</v>
      </c>
      <c r="M989" t="s">
        <v>1211</v>
      </c>
      <c r="N989" t="s">
        <v>1203</v>
      </c>
      <c r="O989" s="10" t="s">
        <v>1204</v>
      </c>
      <c r="P989" s="10">
        <v>2021</v>
      </c>
      <c r="Q989" s="10" t="s">
        <v>1458</v>
      </c>
      <c r="R989" t="s">
        <v>1205</v>
      </c>
      <c r="S989">
        <v>0.3</v>
      </c>
      <c r="U989">
        <v>0.9</v>
      </c>
      <c r="V989">
        <v>0.3</v>
      </c>
      <c r="W989">
        <v>0.3</v>
      </c>
      <c r="X989">
        <v>0.1</v>
      </c>
      <c r="Y989" t="s">
        <v>354</v>
      </c>
      <c r="Z989" t="s">
        <v>390</v>
      </c>
      <c r="AA989" t="s">
        <v>390</v>
      </c>
      <c r="AB989" t="s">
        <v>1411</v>
      </c>
      <c r="AC989" t="s">
        <v>1206</v>
      </c>
      <c r="AD989">
        <v>4</v>
      </c>
      <c r="AE989">
        <v>1984</v>
      </c>
      <c r="AF989">
        <v>12</v>
      </c>
      <c r="AG989">
        <v>2003</v>
      </c>
      <c r="AH989" t="s">
        <v>1207</v>
      </c>
      <c r="AI989" t="s">
        <v>353</v>
      </c>
      <c r="AJ989">
        <v>1</v>
      </c>
      <c r="AK989" t="s">
        <v>355</v>
      </c>
      <c r="AL989" t="s">
        <v>354</v>
      </c>
      <c r="AM989" t="s">
        <v>354</v>
      </c>
      <c r="AN989" t="s">
        <v>354</v>
      </c>
      <c r="AO989" t="s">
        <v>390</v>
      </c>
      <c r="AP989" t="s">
        <v>1209</v>
      </c>
      <c r="AQ989" t="s">
        <v>1207</v>
      </c>
      <c r="AR989" t="s">
        <v>354</v>
      </c>
      <c r="AS989" t="s">
        <v>354</v>
      </c>
    </row>
    <row r="990" spans="1:48" hidden="1" x14ac:dyDescent="0.25">
      <c r="A990" t="s">
        <v>896</v>
      </c>
      <c r="B990" t="s">
        <v>80</v>
      </c>
      <c r="C990" t="s">
        <v>387</v>
      </c>
      <c r="D990">
        <v>221</v>
      </c>
      <c r="E990" t="s">
        <v>51</v>
      </c>
      <c r="F990">
        <v>6330</v>
      </c>
      <c r="H990">
        <v>331510</v>
      </c>
      <c r="I990">
        <v>169</v>
      </c>
      <c r="J990" t="s">
        <v>897</v>
      </c>
      <c r="K990" t="s">
        <v>898</v>
      </c>
      <c r="L990" t="str">
        <f>VLOOKUP(K990,'LOOKUP INTERTIES 2023-11-08'!$B$2:$G$206,6,FALSE)</f>
        <v>Northwest Arctic</v>
      </c>
      <c r="M990">
        <v>1</v>
      </c>
      <c r="N990" t="s">
        <v>352</v>
      </c>
      <c r="O990" s="10" t="s">
        <v>1204</v>
      </c>
      <c r="P990" s="10">
        <v>2021</v>
      </c>
      <c r="Q990" s="10" t="s">
        <v>1461</v>
      </c>
      <c r="S990">
        <v>0.376</v>
      </c>
      <c r="AB990" t="s">
        <v>371</v>
      </c>
      <c r="AI990" t="s">
        <v>353</v>
      </c>
      <c r="AK990" t="s">
        <v>355</v>
      </c>
      <c r="AU990" t="s">
        <v>1501</v>
      </c>
      <c r="AV990" t="s">
        <v>1533</v>
      </c>
    </row>
    <row r="991" spans="1:48" hidden="1" x14ac:dyDescent="0.25">
      <c r="A991" t="s">
        <v>896</v>
      </c>
      <c r="B991" t="s">
        <v>80</v>
      </c>
      <c r="C991" t="s">
        <v>387</v>
      </c>
      <c r="D991">
        <v>221</v>
      </c>
      <c r="E991" t="s">
        <v>51</v>
      </c>
      <c r="F991">
        <v>6330</v>
      </c>
      <c r="H991">
        <v>331510</v>
      </c>
      <c r="I991">
        <v>169</v>
      </c>
      <c r="J991" t="s">
        <v>897</v>
      </c>
      <c r="K991" t="s">
        <v>898</v>
      </c>
      <c r="L991" t="str">
        <f>VLOOKUP(K991,'LOOKUP INTERTIES 2023-11-08'!$B$2:$G$206,6,FALSE)</f>
        <v>Northwest Arctic</v>
      </c>
      <c r="M991">
        <v>2</v>
      </c>
      <c r="N991" t="s">
        <v>352</v>
      </c>
      <c r="O991" s="10" t="s">
        <v>1204</v>
      </c>
      <c r="P991" s="10">
        <v>2021</v>
      </c>
      <c r="Q991" s="10" t="s">
        <v>1461</v>
      </c>
      <c r="S991">
        <v>0.5</v>
      </c>
      <c r="AB991" t="s">
        <v>371</v>
      </c>
      <c r="AI991" t="s">
        <v>353</v>
      </c>
      <c r="AK991" t="s">
        <v>355</v>
      </c>
      <c r="AU991" t="s">
        <v>1499</v>
      </c>
      <c r="AV991" t="s">
        <v>1550</v>
      </c>
    </row>
    <row r="992" spans="1:48" hidden="1" x14ac:dyDescent="0.25">
      <c r="A992" t="s">
        <v>896</v>
      </c>
      <c r="B992" t="s">
        <v>80</v>
      </c>
      <c r="C992" t="s">
        <v>387</v>
      </c>
      <c r="D992">
        <v>221</v>
      </c>
      <c r="E992" t="s">
        <v>51</v>
      </c>
      <c r="F992">
        <v>6330</v>
      </c>
      <c r="H992">
        <v>331510</v>
      </c>
      <c r="I992">
        <v>169</v>
      </c>
      <c r="J992" t="s">
        <v>897</v>
      </c>
      <c r="K992" t="s">
        <v>898</v>
      </c>
      <c r="L992" t="str">
        <f>VLOOKUP(K992,'LOOKUP INTERTIES 2023-11-08'!$B$2:$G$206,6,FALSE)</f>
        <v>Northwest Arctic</v>
      </c>
      <c r="M992">
        <v>3</v>
      </c>
      <c r="N992" t="s">
        <v>352</v>
      </c>
      <c r="O992" s="10" t="s">
        <v>1204</v>
      </c>
      <c r="P992" s="10">
        <v>2021</v>
      </c>
      <c r="Q992" s="10" t="s">
        <v>1461</v>
      </c>
      <c r="S992">
        <v>0.75</v>
      </c>
      <c r="AB992" t="s">
        <v>371</v>
      </c>
      <c r="AI992" t="s">
        <v>353</v>
      </c>
      <c r="AK992" t="s">
        <v>355</v>
      </c>
      <c r="AU992" t="s">
        <v>1499</v>
      </c>
      <c r="AV992" t="s">
        <v>1551</v>
      </c>
    </row>
    <row r="993" spans="1:48" hidden="1" x14ac:dyDescent="0.25">
      <c r="A993" t="s">
        <v>896</v>
      </c>
      <c r="B993" t="s">
        <v>80</v>
      </c>
      <c r="C993" t="s">
        <v>387</v>
      </c>
      <c r="D993">
        <v>221</v>
      </c>
      <c r="E993" t="s">
        <v>51</v>
      </c>
      <c r="F993">
        <v>6330</v>
      </c>
      <c r="H993">
        <v>331510</v>
      </c>
      <c r="I993">
        <v>169</v>
      </c>
      <c r="J993" t="s">
        <v>897</v>
      </c>
      <c r="K993" t="s">
        <v>898</v>
      </c>
      <c r="L993" t="str">
        <f>VLOOKUP(K993,'LOOKUP INTERTIES 2023-11-08'!$B$2:$G$206,6,FALSE)</f>
        <v>Northwest Arctic</v>
      </c>
      <c r="N993" t="s">
        <v>502</v>
      </c>
      <c r="O993" s="10" t="s">
        <v>1304</v>
      </c>
      <c r="Q993" s="10" t="s">
        <v>191</v>
      </c>
      <c r="S993">
        <v>2.3E-2</v>
      </c>
      <c r="AB993" t="s">
        <v>371</v>
      </c>
      <c r="AD993">
        <v>12</v>
      </c>
      <c r="AE993">
        <v>2016</v>
      </c>
      <c r="AI993" t="s">
        <v>353</v>
      </c>
      <c r="AJ993">
        <v>1</v>
      </c>
      <c r="AK993" t="s">
        <v>503</v>
      </c>
      <c r="AO993">
        <v>0</v>
      </c>
    </row>
    <row r="994" spans="1:48" hidden="1" x14ac:dyDescent="0.25">
      <c r="A994" t="s">
        <v>914</v>
      </c>
      <c r="B994" t="s">
        <v>82</v>
      </c>
      <c r="C994" t="s">
        <v>387</v>
      </c>
      <c r="D994">
        <v>221</v>
      </c>
      <c r="E994" t="s">
        <v>51</v>
      </c>
      <c r="F994">
        <v>6333</v>
      </c>
      <c r="H994">
        <v>331530</v>
      </c>
      <c r="I994">
        <v>169</v>
      </c>
      <c r="J994" t="s">
        <v>915</v>
      </c>
      <c r="K994" t="s">
        <v>916</v>
      </c>
      <c r="L994" t="str">
        <f>VLOOKUP(K994,'LOOKUP INTERTIES 2023-11-08'!$B$2:$G$206,6,FALSE)</f>
        <v>Lower Yukon-Kuskokwim</v>
      </c>
      <c r="M994" t="s">
        <v>1271</v>
      </c>
      <c r="N994" t="s">
        <v>1203</v>
      </c>
      <c r="O994" s="10" t="s">
        <v>1204</v>
      </c>
      <c r="P994" s="10">
        <v>2021</v>
      </c>
      <c r="Q994" s="10" t="s">
        <v>1458</v>
      </c>
      <c r="R994" t="s">
        <v>1205</v>
      </c>
      <c r="S994">
        <v>0.5</v>
      </c>
      <c r="U994">
        <v>0.9</v>
      </c>
      <c r="V994">
        <v>0.5</v>
      </c>
      <c r="W994">
        <v>0.5</v>
      </c>
      <c r="X994">
        <v>0.1</v>
      </c>
      <c r="Y994" t="s">
        <v>1207</v>
      </c>
      <c r="Z994" t="s">
        <v>390</v>
      </c>
      <c r="AA994" t="s">
        <v>390</v>
      </c>
      <c r="AB994" t="s">
        <v>391</v>
      </c>
      <c r="AC994" t="s">
        <v>1208</v>
      </c>
      <c r="AD994">
        <v>7</v>
      </c>
      <c r="AE994">
        <v>2006</v>
      </c>
      <c r="AF994" t="s">
        <v>390</v>
      </c>
      <c r="AG994" t="s">
        <v>390</v>
      </c>
      <c r="AH994" t="s">
        <v>1207</v>
      </c>
      <c r="AI994" t="s">
        <v>353</v>
      </c>
      <c r="AJ994">
        <v>1</v>
      </c>
      <c r="AK994" t="s">
        <v>355</v>
      </c>
      <c r="AL994" t="s">
        <v>354</v>
      </c>
      <c r="AM994" t="s">
        <v>354</v>
      </c>
      <c r="AN994" t="s">
        <v>354</v>
      </c>
      <c r="AO994" t="s">
        <v>390</v>
      </c>
      <c r="AP994" t="s">
        <v>1209</v>
      </c>
      <c r="AQ994" t="s">
        <v>1207</v>
      </c>
      <c r="AR994" t="s">
        <v>354</v>
      </c>
      <c r="AS994" t="s">
        <v>354</v>
      </c>
    </row>
    <row r="995" spans="1:48" hidden="1" x14ac:dyDescent="0.25">
      <c r="A995" t="s">
        <v>914</v>
      </c>
      <c r="B995" t="s">
        <v>82</v>
      </c>
      <c r="C995" t="s">
        <v>387</v>
      </c>
      <c r="D995">
        <v>221</v>
      </c>
      <c r="E995" t="s">
        <v>51</v>
      </c>
      <c r="F995">
        <v>6333</v>
      </c>
      <c r="H995">
        <v>331530</v>
      </c>
      <c r="I995">
        <v>169</v>
      </c>
      <c r="J995" t="s">
        <v>915</v>
      </c>
      <c r="K995" t="s">
        <v>916</v>
      </c>
      <c r="L995" t="str">
        <f>VLOOKUP(K995,'LOOKUP INTERTIES 2023-11-08'!$B$2:$G$206,6,FALSE)</f>
        <v>Lower Yukon-Kuskokwim</v>
      </c>
      <c r="M995" t="s">
        <v>1210</v>
      </c>
      <c r="N995" t="s">
        <v>1203</v>
      </c>
      <c r="O995" s="10" t="s">
        <v>1204</v>
      </c>
      <c r="P995" s="10">
        <v>2021</v>
      </c>
      <c r="Q995" s="10" t="s">
        <v>1458</v>
      </c>
      <c r="R995" t="s">
        <v>1205</v>
      </c>
      <c r="S995">
        <v>0.3</v>
      </c>
      <c r="U995" t="s">
        <v>390</v>
      </c>
      <c r="V995">
        <v>0.3</v>
      </c>
      <c r="W995">
        <v>0.3</v>
      </c>
      <c r="X995" t="s">
        <v>390</v>
      </c>
      <c r="Y995" t="s">
        <v>354</v>
      </c>
      <c r="Z995" t="s">
        <v>390</v>
      </c>
      <c r="AA995" t="s">
        <v>390</v>
      </c>
      <c r="AB995" t="s">
        <v>1411</v>
      </c>
      <c r="AC995" t="s">
        <v>1206</v>
      </c>
      <c r="AD995">
        <v>1</v>
      </c>
      <c r="AE995">
        <v>1976</v>
      </c>
      <c r="AF995">
        <v>2</v>
      </c>
      <c r="AG995">
        <v>2006</v>
      </c>
      <c r="AH995" t="s">
        <v>1207</v>
      </c>
      <c r="AI995" t="s">
        <v>353</v>
      </c>
      <c r="AJ995">
        <v>1</v>
      </c>
      <c r="AK995" t="s">
        <v>355</v>
      </c>
      <c r="AL995" t="s">
        <v>354</v>
      </c>
      <c r="AM995" t="s">
        <v>354</v>
      </c>
      <c r="AN995" t="s">
        <v>354</v>
      </c>
      <c r="AO995" t="s">
        <v>390</v>
      </c>
      <c r="AP995" t="s">
        <v>354</v>
      </c>
      <c r="AQ995" t="s">
        <v>354</v>
      </c>
      <c r="AR995" t="s">
        <v>354</v>
      </c>
      <c r="AS995" t="s">
        <v>354</v>
      </c>
    </row>
    <row r="996" spans="1:48" hidden="1" x14ac:dyDescent="0.25">
      <c r="A996" t="s">
        <v>914</v>
      </c>
      <c r="B996" t="s">
        <v>82</v>
      </c>
      <c r="C996" t="s">
        <v>387</v>
      </c>
      <c r="D996">
        <v>221</v>
      </c>
      <c r="E996" t="s">
        <v>51</v>
      </c>
      <c r="F996">
        <v>6333</v>
      </c>
      <c r="H996">
        <v>331530</v>
      </c>
      <c r="I996">
        <v>169</v>
      </c>
      <c r="J996" t="s">
        <v>915</v>
      </c>
      <c r="K996" t="s">
        <v>916</v>
      </c>
      <c r="L996" t="str">
        <f>VLOOKUP(K996,'LOOKUP INTERTIES 2023-11-08'!$B$2:$G$206,6,FALSE)</f>
        <v>Lower Yukon-Kuskokwim</v>
      </c>
      <c r="M996" t="s">
        <v>1211</v>
      </c>
      <c r="N996" t="s">
        <v>1203</v>
      </c>
      <c r="O996" s="10" t="s">
        <v>1204</v>
      </c>
      <c r="P996" s="10">
        <v>2021</v>
      </c>
      <c r="Q996" s="10" t="s">
        <v>1458</v>
      </c>
      <c r="R996" t="s">
        <v>1205</v>
      </c>
      <c r="S996">
        <v>0.3</v>
      </c>
      <c r="U996" t="s">
        <v>390</v>
      </c>
      <c r="V996">
        <v>0.3</v>
      </c>
      <c r="W996">
        <v>0.3</v>
      </c>
      <c r="X996" t="s">
        <v>390</v>
      </c>
      <c r="Y996" t="s">
        <v>354</v>
      </c>
      <c r="Z996" t="s">
        <v>390</v>
      </c>
      <c r="AA996" t="s">
        <v>390</v>
      </c>
      <c r="AB996" t="s">
        <v>1411</v>
      </c>
      <c r="AC996" t="s">
        <v>1206</v>
      </c>
      <c r="AD996">
        <v>4</v>
      </c>
      <c r="AE996">
        <v>1976</v>
      </c>
      <c r="AF996">
        <v>2</v>
      </c>
      <c r="AG996">
        <v>2006</v>
      </c>
      <c r="AH996" t="s">
        <v>1207</v>
      </c>
      <c r="AI996" t="s">
        <v>353</v>
      </c>
      <c r="AJ996">
        <v>1</v>
      </c>
      <c r="AK996" t="s">
        <v>355</v>
      </c>
      <c r="AL996" t="s">
        <v>354</v>
      </c>
      <c r="AM996" t="s">
        <v>354</v>
      </c>
      <c r="AN996" t="s">
        <v>354</v>
      </c>
      <c r="AO996" t="s">
        <v>390</v>
      </c>
      <c r="AP996" t="s">
        <v>354</v>
      </c>
      <c r="AQ996" t="s">
        <v>354</v>
      </c>
      <c r="AR996" t="s">
        <v>354</v>
      </c>
      <c r="AS996" t="s">
        <v>354</v>
      </c>
    </row>
    <row r="997" spans="1:48" hidden="1" x14ac:dyDescent="0.25">
      <c r="A997" t="s">
        <v>914</v>
      </c>
      <c r="B997" t="s">
        <v>82</v>
      </c>
      <c r="C997" t="s">
        <v>387</v>
      </c>
      <c r="D997">
        <v>221</v>
      </c>
      <c r="E997" t="s">
        <v>51</v>
      </c>
      <c r="F997">
        <v>6333</v>
      </c>
      <c r="H997">
        <v>331530</v>
      </c>
      <c r="I997">
        <v>169</v>
      </c>
      <c r="J997" t="s">
        <v>915</v>
      </c>
      <c r="K997" t="s">
        <v>916</v>
      </c>
      <c r="L997" t="str">
        <f>VLOOKUP(K997,'LOOKUP INTERTIES 2023-11-08'!$B$2:$G$206,6,FALSE)</f>
        <v>Lower Yukon-Kuskokwim</v>
      </c>
      <c r="M997" t="s">
        <v>1232</v>
      </c>
      <c r="N997" t="s">
        <v>1203</v>
      </c>
      <c r="O997" s="10" t="s">
        <v>1204</v>
      </c>
      <c r="P997" s="10">
        <v>2021</v>
      </c>
      <c r="Q997" s="10" t="s">
        <v>1458</v>
      </c>
      <c r="R997" t="s">
        <v>1205</v>
      </c>
      <c r="S997">
        <v>0.6</v>
      </c>
      <c r="U997" t="s">
        <v>390</v>
      </c>
      <c r="V997">
        <v>0.6</v>
      </c>
      <c r="W997">
        <v>0.6</v>
      </c>
      <c r="X997" t="s">
        <v>390</v>
      </c>
      <c r="Y997" t="s">
        <v>354</v>
      </c>
      <c r="Z997" t="s">
        <v>390</v>
      </c>
      <c r="AA997" t="s">
        <v>390</v>
      </c>
      <c r="AB997" t="s">
        <v>1411</v>
      </c>
      <c r="AC997" t="s">
        <v>1206</v>
      </c>
      <c r="AD997">
        <v>2</v>
      </c>
      <c r="AE997">
        <v>1986</v>
      </c>
      <c r="AF997">
        <v>2</v>
      </c>
      <c r="AG997">
        <v>2006</v>
      </c>
      <c r="AH997" t="s">
        <v>1207</v>
      </c>
      <c r="AI997" t="s">
        <v>353</v>
      </c>
      <c r="AJ997">
        <v>1</v>
      </c>
      <c r="AK997" t="s">
        <v>355</v>
      </c>
      <c r="AL997" t="s">
        <v>354</v>
      </c>
      <c r="AM997" t="s">
        <v>354</v>
      </c>
      <c r="AN997" t="s">
        <v>354</v>
      </c>
      <c r="AO997" t="s">
        <v>390</v>
      </c>
      <c r="AP997" t="s">
        <v>354</v>
      </c>
      <c r="AQ997" t="s">
        <v>354</v>
      </c>
      <c r="AR997" t="s">
        <v>354</v>
      </c>
      <c r="AS997" t="s">
        <v>354</v>
      </c>
    </row>
    <row r="998" spans="1:48" hidden="1" x14ac:dyDescent="0.25">
      <c r="A998" t="s">
        <v>914</v>
      </c>
      <c r="B998" t="s">
        <v>82</v>
      </c>
      <c r="C998" t="s">
        <v>387</v>
      </c>
      <c r="D998">
        <v>221</v>
      </c>
      <c r="E998" t="s">
        <v>51</v>
      </c>
      <c r="F998">
        <v>6333</v>
      </c>
      <c r="H998">
        <v>331530</v>
      </c>
      <c r="I998">
        <v>169</v>
      </c>
      <c r="J998" t="s">
        <v>915</v>
      </c>
      <c r="K998" t="s">
        <v>916</v>
      </c>
      <c r="L998" t="str">
        <f>VLOOKUP(K998,'LOOKUP INTERTIES 2023-11-08'!$B$2:$G$206,6,FALSE)</f>
        <v>Lower Yukon-Kuskokwim</v>
      </c>
      <c r="M998" t="s">
        <v>1212</v>
      </c>
      <c r="N998" t="s">
        <v>1203</v>
      </c>
      <c r="O998" s="10" t="s">
        <v>1204</v>
      </c>
      <c r="P998" s="10">
        <v>2021</v>
      </c>
      <c r="Q998" s="10" t="s">
        <v>1458</v>
      </c>
      <c r="R998" t="s">
        <v>1205</v>
      </c>
      <c r="S998">
        <v>0.5</v>
      </c>
      <c r="U998" t="s">
        <v>390</v>
      </c>
      <c r="V998">
        <v>0.5</v>
      </c>
      <c r="W998">
        <v>0.5</v>
      </c>
      <c r="X998" t="s">
        <v>390</v>
      </c>
      <c r="Y998" t="s">
        <v>354</v>
      </c>
      <c r="Z998" t="s">
        <v>390</v>
      </c>
      <c r="AA998" t="s">
        <v>390</v>
      </c>
      <c r="AB998" t="s">
        <v>1411</v>
      </c>
      <c r="AC998" t="s">
        <v>1206</v>
      </c>
      <c r="AD998">
        <v>12</v>
      </c>
      <c r="AE998">
        <v>1994</v>
      </c>
      <c r="AF998">
        <v>6</v>
      </c>
      <c r="AG998">
        <v>2004</v>
      </c>
      <c r="AH998" t="s">
        <v>1207</v>
      </c>
      <c r="AI998" t="s">
        <v>353</v>
      </c>
      <c r="AJ998">
        <v>1</v>
      </c>
      <c r="AK998" t="s">
        <v>355</v>
      </c>
      <c r="AL998" t="s">
        <v>354</v>
      </c>
      <c r="AM998" t="s">
        <v>354</v>
      </c>
      <c r="AN998" t="s">
        <v>354</v>
      </c>
      <c r="AO998" t="s">
        <v>390</v>
      </c>
      <c r="AP998" t="s">
        <v>354</v>
      </c>
      <c r="AQ998" t="s">
        <v>354</v>
      </c>
      <c r="AR998" t="s">
        <v>354</v>
      </c>
      <c r="AS998" t="s">
        <v>354</v>
      </c>
    </row>
    <row r="999" spans="1:48" hidden="1" x14ac:dyDescent="0.25">
      <c r="A999" t="s">
        <v>944</v>
      </c>
      <c r="B999" t="s">
        <v>85</v>
      </c>
      <c r="C999" t="s">
        <v>387</v>
      </c>
      <c r="D999">
        <v>221</v>
      </c>
      <c r="E999" t="s">
        <v>51</v>
      </c>
      <c r="F999">
        <v>6335</v>
      </c>
      <c r="H999">
        <v>331550</v>
      </c>
      <c r="I999">
        <v>169</v>
      </c>
      <c r="J999" t="s">
        <v>945</v>
      </c>
      <c r="K999" t="s">
        <v>946</v>
      </c>
      <c r="L999" t="str">
        <f>VLOOKUP(K999,'LOOKUP INTERTIES 2023-11-08'!$B$2:$G$206,6,FALSE)</f>
        <v>Lower Yukon-Kuskokwim</v>
      </c>
      <c r="M999" t="s">
        <v>1377</v>
      </c>
      <c r="N999" t="s">
        <v>1203</v>
      </c>
      <c r="O999" s="10" t="s">
        <v>1204</v>
      </c>
      <c r="P999" s="10">
        <v>2021</v>
      </c>
      <c r="Q999" s="10" t="s">
        <v>1458</v>
      </c>
      <c r="R999" t="s">
        <v>1205</v>
      </c>
      <c r="S999">
        <v>0.4</v>
      </c>
      <c r="U999">
        <v>0.9</v>
      </c>
      <c r="V999">
        <v>0.4</v>
      </c>
      <c r="W999">
        <v>0.4</v>
      </c>
      <c r="X999">
        <v>0.1</v>
      </c>
      <c r="Y999" t="s">
        <v>354</v>
      </c>
      <c r="Z999" t="s">
        <v>390</v>
      </c>
      <c r="AA999" t="s">
        <v>390</v>
      </c>
      <c r="AB999" t="s">
        <v>1411</v>
      </c>
      <c r="AC999" t="s">
        <v>1206</v>
      </c>
      <c r="AD999">
        <v>12</v>
      </c>
      <c r="AE999">
        <v>1998</v>
      </c>
      <c r="AF999">
        <v>4</v>
      </c>
      <c r="AG999">
        <v>2018</v>
      </c>
      <c r="AH999" t="s">
        <v>1208</v>
      </c>
      <c r="AI999" t="s">
        <v>353</v>
      </c>
      <c r="AJ999">
        <v>1</v>
      </c>
      <c r="AK999" t="s">
        <v>355</v>
      </c>
      <c r="AL999" t="s">
        <v>354</v>
      </c>
      <c r="AM999" t="s">
        <v>354</v>
      </c>
      <c r="AN999" t="s">
        <v>354</v>
      </c>
      <c r="AO999" t="s">
        <v>390</v>
      </c>
      <c r="AP999" t="s">
        <v>1209</v>
      </c>
      <c r="AQ999" t="s">
        <v>1207</v>
      </c>
      <c r="AR999" t="s">
        <v>354</v>
      </c>
      <c r="AS999" t="s">
        <v>354</v>
      </c>
    </row>
    <row r="1000" spans="1:48" hidden="1" x14ac:dyDescent="0.25">
      <c r="A1000" t="s">
        <v>944</v>
      </c>
      <c r="B1000" t="s">
        <v>85</v>
      </c>
      <c r="C1000" t="s">
        <v>387</v>
      </c>
      <c r="D1000">
        <v>221</v>
      </c>
      <c r="E1000" t="s">
        <v>51</v>
      </c>
      <c r="F1000">
        <v>6335</v>
      </c>
      <c r="H1000">
        <v>331550</v>
      </c>
      <c r="I1000">
        <v>169</v>
      </c>
      <c r="J1000" t="s">
        <v>945</v>
      </c>
      <c r="K1000" t="s">
        <v>946</v>
      </c>
      <c r="L1000" t="str">
        <f>VLOOKUP(K1000,'LOOKUP INTERTIES 2023-11-08'!$B$2:$G$206,6,FALSE)</f>
        <v>Lower Yukon-Kuskokwim</v>
      </c>
      <c r="M1000">
        <v>1</v>
      </c>
      <c r="N1000" t="s">
        <v>352</v>
      </c>
      <c r="O1000" s="10" t="s">
        <v>1204</v>
      </c>
      <c r="P1000" s="10">
        <v>2021</v>
      </c>
      <c r="Q1000" s="10" t="s">
        <v>1461</v>
      </c>
      <c r="S1000">
        <v>0.625</v>
      </c>
      <c r="AB1000" t="s">
        <v>371</v>
      </c>
      <c r="AI1000" t="s">
        <v>353</v>
      </c>
      <c r="AK1000" t="s">
        <v>355</v>
      </c>
      <c r="AU1000" t="s">
        <v>1471</v>
      </c>
      <c r="AV1000" t="s">
        <v>1555</v>
      </c>
    </row>
    <row r="1001" spans="1:48" hidden="1" x14ac:dyDescent="0.25">
      <c r="A1001" t="s">
        <v>944</v>
      </c>
      <c r="B1001" t="s">
        <v>85</v>
      </c>
      <c r="C1001" t="s">
        <v>387</v>
      </c>
      <c r="D1001">
        <v>221</v>
      </c>
      <c r="E1001" t="s">
        <v>51</v>
      </c>
      <c r="F1001">
        <v>6335</v>
      </c>
      <c r="H1001">
        <v>331550</v>
      </c>
      <c r="I1001">
        <v>169</v>
      </c>
      <c r="J1001" t="s">
        <v>945</v>
      </c>
      <c r="K1001" t="s">
        <v>946</v>
      </c>
      <c r="L1001" t="str">
        <f>VLOOKUP(K1001,'LOOKUP INTERTIES 2023-11-08'!$B$2:$G$206,6,FALSE)</f>
        <v>Lower Yukon-Kuskokwim</v>
      </c>
      <c r="M1001">
        <v>2</v>
      </c>
      <c r="N1001" t="s">
        <v>352</v>
      </c>
      <c r="O1001" s="10" t="s">
        <v>1204</v>
      </c>
      <c r="P1001" s="10">
        <v>2021</v>
      </c>
      <c r="Q1001" s="10" t="s">
        <v>1461</v>
      </c>
      <c r="S1001">
        <v>0.5</v>
      </c>
      <c r="AB1001" t="s">
        <v>371</v>
      </c>
      <c r="AI1001" t="s">
        <v>353</v>
      </c>
      <c r="AK1001" t="s">
        <v>355</v>
      </c>
      <c r="AU1001" t="s">
        <v>1471</v>
      </c>
      <c r="AV1001" t="s">
        <v>1555</v>
      </c>
    </row>
    <row r="1002" spans="1:48" hidden="1" x14ac:dyDescent="0.25">
      <c r="A1002" t="s">
        <v>944</v>
      </c>
      <c r="B1002" t="s">
        <v>85</v>
      </c>
      <c r="C1002" t="s">
        <v>387</v>
      </c>
      <c r="D1002">
        <v>221</v>
      </c>
      <c r="E1002" t="s">
        <v>51</v>
      </c>
      <c r="F1002">
        <v>6335</v>
      </c>
      <c r="H1002">
        <v>331550</v>
      </c>
      <c r="I1002">
        <v>169</v>
      </c>
      <c r="J1002" t="s">
        <v>945</v>
      </c>
      <c r="K1002" t="s">
        <v>946</v>
      </c>
      <c r="L1002" t="str">
        <f>VLOOKUP(K1002,'LOOKUP INTERTIES 2023-11-08'!$B$2:$G$206,6,FALSE)</f>
        <v>Lower Yukon-Kuskokwim</v>
      </c>
      <c r="M1002">
        <v>3</v>
      </c>
      <c r="N1002" t="s">
        <v>352</v>
      </c>
      <c r="O1002" s="10" t="s">
        <v>1204</v>
      </c>
      <c r="P1002" s="10">
        <v>2021</v>
      </c>
      <c r="Q1002" s="10" t="s">
        <v>1461</v>
      </c>
      <c r="S1002">
        <v>0.376</v>
      </c>
      <c r="AB1002" t="s">
        <v>371</v>
      </c>
      <c r="AI1002" t="s">
        <v>353</v>
      </c>
      <c r="AK1002" t="s">
        <v>355</v>
      </c>
      <c r="AU1002" t="s">
        <v>1499</v>
      </c>
      <c r="AV1002" t="s">
        <v>1556</v>
      </c>
    </row>
    <row r="1003" spans="1:48" hidden="1" x14ac:dyDescent="0.25">
      <c r="A1003" t="s">
        <v>968</v>
      </c>
      <c r="B1003" t="s">
        <v>86</v>
      </c>
      <c r="C1003" t="s">
        <v>387</v>
      </c>
      <c r="D1003">
        <v>221</v>
      </c>
      <c r="E1003" t="s">
        <v>51</v>
      </c>
      <c r="F1003">
        <v>6337</v>
      </c>
      <c r="H1003">
        <v>331570</v>
      </c>
      <c r="I1003">
        <v>169</v>
      </c>
      <c r="J1003" t="s">
        <v>969</v>
      </c>
      <c r="K1003" t="s">
        <v>970</v>
      </c>
      <c r="L1003" t="str">
        <f>VLOOKUP(K1003,'LOOKUP INTERTIES 2023-11-08'!$B$2:$G$206,6,FALSE)</f>
        <v>Lower Yukon-Kuskokwim</v>
      </c>
      <c r="M1003" t="s">
        <v>1378</v>
      </c>
      <c r="N1003" t="s">
        <v>1203</v>
      </c>
      <c r="O1003" s="10" t="s">
        <v>1204</v>
      </c>
      <c r="P1003" s="10">
        <v>2021</v>
      </c>
      <c r="Q1003" s="10" t="s">
        <v>1458</v>
      </c>
      <c r="R1003" t="s">
        <v>1205</v>
      </c>
      <c r="S1003">
        <v>0.4</v>
      </c>
      <c r="U1003">
        <v>0.9</v>
      </c>
      <c r="V1003">
        <v>0.4</v>
      </c>
      <c r="W1003">
        <v>0.4</v>
      </c>
      <c r="X1003">
        <v>0.1</v>
      </c>
      <c r="Y1003" t="s">
        <v>354</v>
      </c>
      <c r="Z1003" t="s">
        <v>390</v>
      </c>
      <c r="AA1003" t="s">
        <v>390</v>
      </c>
      <c r="AB1003" t="s">
        <v>1411</v>
      </c>
      <c r="AC1003" t="s">
        <v>1206</v>
      </c>
      <c r="AD1003">
        <v>12</v>
      </c>
      <c r="AE1003">
        <v>1986</v>
      </c>
      <c r="AF1003">
        <v>8</v>
      </c>
      <c r="AG1003">
        <v>2019</v>
      </c>
      <c r="AH1003" t="s">
        <v>1208</v>
      </c>
      <c r="AI1003" t="s">
        <v>353</v>
      </c>
      <c r="AJ1003">
        <v>1</v>
      </c>
      <c r="AK1003" t="s">
        <v>355</v>
      </c>
      <c r="AL1003" t="s">
        <v>354</v>
      </c>
      <c r="AM1003" t="s">
        <v>354</v>
      </c>
      <c r="AN1003" t="s">
        <v>354</v>
      </c>
      <c r="AO1003" t="s">
        <v>390</v>
      </c>
      <c r="AP1003" t="s">
        <v>1209</v>
      </c>
      <c r="AQ1003" t="s">
        <v>1207</v>
      </c>
      <c r="AR1003" t="s">
        <v>354</v>
      </c>
      <c r="AS1003" t="s">
        <v>354</v>
      </c>
    </row>
    <row r="1004" spans="1:48" hidden="1" x14ac:dyDescent="0.25">
      <c r="A1004" t="s">
        <v>968</v>
      </c>
      <c r="B1004" t="s">
        <v>86</v>
      </c>
      <c r="C1004" t="s">
        <v>387</v>
      </c>
      <c r="D1004">
        <v>221</v>
      </c>
      <c r="E1004" t="s">
        <v>51</v>
      </c>
      <c r="F1004">
        <v>6337</v>
      </c>
      <c r="H1004">
        <v>331570</v>
      </c>
      <c r="I1004">
        <v>169</v>
      </c>
      <c r="J1004" t="s">
        <v>969</v>
      </c>
      <c r="K1004" t="s">
        <v>970</v>
      </c>
      <c r="L1004" t="str">
        <f>VLOOKUP(K1004,'LOOKUP INTERTIES 2023-11-08'!$B$2:$G$206,6,FALSE)</f>
        <v>Lower Yukon-Kuskokwim</v>
      </c>
      <c r="M1004">
        <v>1</v>
      </c>
      <c r="N1004" t="s">
        <v>352</v>
      </c>
      <c r="O1004" s="10" t="s">
        <v>1204</v>
      </c>
      <c r="P1004" s="10">
        <v>2021</v>
      </c>
      <c r="Q1004" s="10" t="s">
        <v>1461</v>
      </c>
      <c r="S1004">
        <v>0.52800000000000002</v>
      </c>
      <c r="AB1004" t="s">
        <v>371</v>
      </c>
      <c r="AI1004" t="s">
        <v>353</v>
      </c>
      <c r="AK1004" t="s">
        <v>355</v>
      </c>
      <c r="AU1004" t="s">
        <v>1467</v>
      </c>
      <c r="AV1004" t="s">
        <v>1493</v>
      </c>
    </row>
    <row r="1005" spans="1:48" hidden="1" x14ac:dyDescent="0.25">
      <c r="A1005" t="s">
        <v>968</v>
      </c>
      <c r="B1005" t="s">
        <v>86</v>
      </c>
      <c r="C1005" t="s">
        <v>387</v>
      </c>
      <c r="D1005">
        <v>221</v>
      </c>
      <c r="E1005" t="s">
        <v>51</v>
      </c>
      <c r="F1005">
        <v>6337</v>
      </c>
      <c r="H1005">
        <v>331570</v>
      </c>
      <c r="I1005">
        <v>169</v>
      </c>
      <c r="J1005" t="s">
        <v>969</v>
      </c>
      <c r="K1005" t="s">
        <v>970</v>
      </c>
      <c r="L1005" t="str">
        <f>VLOOKUP(K1005,'LOOKUP INTERTIES 2023-11-08'!$B$2:$G$206,6,FALSE)</f>
        <v>Lower Yukon-Kuskokwim</v>
      </c>
      <c r="M1005">
        <v>2</v>
      </c>
      <c r="N1005" t="s">
        <v>352</v>
      </c>
      <c r="O1005" s="10" t="s">
        <v>1204</v>
      </c>
      <c r="P1005" s="10">
        <v>2021</v>
      </c>
      <c r="Q1005" s="10" t="s">
        <v>1461</v>
      </c>
      <c r="S1005">
        <v>0.376</v>
      </c>
      <c r="AB1005" t="s">
        <v>371</v>
      </c>
      <c r="AI1005" t="s">
        <v>353</v>
      </c>
      <c r="AK1005" t="s">
        <v>355</v>
      </c>
      <c r="AU1005" t="s">
        <v>1501</v>
      </c>
      <c r="AV1005" t="s">
        <v>1539</v>
      </c>
    </row>
    <row r="1006" spans="1:48" hidden="1" x14ac:dyDescent="0.25">
      <c r="A1006" t="s">
        <v>968</v>
      </c>
      <c r="B1006" t="s">
        <v>86</v>
      </c>
      <c r="C1006" t="s">
        <v>387</v>
      </c>
      <c r="D1006">
        <v>221</v>
      </c>
      <c r="E1006" t="s">
        <v>51</v>
      </c>
      <c r="F1006">
        <v>6337</v>
      </c>
      <c r="H1006">
        <v>331570</v>
      </c>
      <c r="I1006">
        <v>169</v>
      </c>
      <c r="J1006" t="s">
        <v>969</v>
      </c>
      <c r="K1006" t="s">
        <v>970</v>
      </c>
      <c r="L1006" t="str">
        <f>VLOOKUP(K1006,'LOOKUP INTERTIES 2023-11-08'!$B$2:$G$206,6,FALSE)</f>
        <v>Lower Yukon-Kuskokwim</v>
      </c>
      <c r="M1006">
        <v>3</v>
      </c>
      <c r="N1006" t="s">
        <v>352</v>
      </c>
      <c r="O1006" s="10" t="s">
        <v>1204</v>
      </c>
      <c r="P1006" s="10">
        <v>2021</v>
      </c>
      <c r="Q1006" s="10" t="s">
        <v>1461</v>
      </c>
      <c r="S1006">
        <v>0.376</v>
      </c>
      <c r="AB1006" t="s">
        <v>371</v>
      </c>
      <c r="AI1006" t="s">
        <v>353</v>
      </c>
      <c r="AK1006" t="s">
        <v>355</v>
      </c>
      <c r="AU1006" t="s">
        <v>1471</v>
      </c>
      <c r="AV1006" t="s">
        <v>1557</v>
      </c>
    </row>
    <row r="1007" spans="1:48" hidden="1" x14ac:dyDescent="0.25">
      <c r="A1007" t="s">
        <v>968</v>
      </c>
      <c r="B1007" t="s">
        <v>86</v>
      </c>
      <c r="C1007" t="s">
        <v>387</v>
      </c>
      <c r="D1007">
        <v>221</v>
      </c>
      <c r="E1007" t="s">
        <v>51</v>
      </c>
      <c r="F1007">
        <v>6337</v>
      </c>
      <c r="H1007">
        <v>331570</v>
      </c>
      <c r="I1007">
        <v>169</v>
      </c>
      <c r="J1007" t="s">
        <v>969</v>
      </c>
      <c r="K1007" t="s">
        <v>970</v>
      </c>
      <c r="L1007" t="str">
        <f>VLOOKUP(K1007,'LOOKUP INTERTIES 2023-11-08'!$B$2:$G$206,6,FALSE)</f>
        <v>Lower Yukon-Kuskokwim</v>
      </c>
      <c r="N1007" t="s">
        <v>473</v>
      </c>
      <c r="O1007" s="10" t="s">
        <v>501</v>
      </c>
      <c r="Q1007" s="10" t="s">
        <v>191</v>
      </c>
      <c r="S1007">
        <v>0.3</v>
      </c>
      <c r="AB1007" t="s">
        <v>371</v>
      </c>
      <c r="AD1007">
        <v>11</v>
      </c>
      <c r="AE1007">
        <v>2010</v>
      </c>
      <c r="AI1007" t="s">
        <v>353</v>
      </c>
      <c r="AJ1007">
        <v>1</v>
      </c>
      <c r="AK1007" t="s">
        <v>474</v>
      </c>
      <c r="AO1007">
        <v>3</v>
      </c>
    </row>
    <row r="1008" spans="1:48" hidden="1" x14ac:dyDescent="0.25">
      <c r="A1008" t="s">
        <v>990</v>
      </c>
      <c r="B1008" t="s">
        <v>88</v>
      </c>
      <c r="C1008" t="s">
        <v>387</v>
      </c>
      <c r="D1008">
        <v>221</v>
      </c>
      <c r="E1008" t="s">
        <v>51</v>
      </c>
      <c r="F1008">
        <v>6338</v>
      </c>
      <c r="H1008">
        <v>331660</v>
      </c>
      <c r="I1008">
        <v>169</v>
      </c>
      <c r="J1008" t="s">
        <v>850</v>
      </c>
      <c r="K1008" t="s">
        <v>851</v>
      </c>
      <c r="L1008" t="str">
        <f>VLOOKUP(K1008,'LOOKUP INTERTIES 2023-11-08'!$B$2:$G$206,6,FALSE)</f>
        <v>Lower Yukon-Kuskokwim</v>
      </c>
      <c r="M1008" t="s">
        <v>1202</v>
      </c>
      <c r="N1008" t="s">
        <v>1203</v>
      </c>
      <c r="O1008" s="10" t="s">
        <v>1204</v>
      </c>
      <c r="P1008" s="10">
        <v>2021</v>
      </c>
      <c r="Q1008" s="10" t="s">
        <v>1458</v>
      </c>
      <c r="R1008" t="s">
        <v>1205</v>
      </c>
      <c r="S1008">
        <v>0.6</v>
      </c>
      <c r="U1008" t="s">
        <v>390</v>
      </c>
      <c r="V1008">
        <v>0.6</v>
      </c>
      <c r="W1008">
        <v>0.6</v>
      </c>
      <c r="X1008" t="s">
        <v>390</v>
      </c>
      <c r="Y1008" t="s">
        <v>354</v>
      </c>
      <c r="Z1008" t="s">
        <v>390</v>
      </c>
      <c r="AA1008" t="s">
        <v>390</v>
      </c>
      <c r="AB1008" t="s">
        <v>1411</v>
      </c>
      <c r="AC1008" t="s">
        <v>1206</v>
      </c>
      <c r="AD1008">
        <v>5</v>
      </c>
      <c r="AE1008">
        <v>1977</v>
      </c>
      <c r="AF1008">
        <v>12</v>
      </c>
      <c r="AG1008">
        <v>2006</v>
      </c>
      <c r="AH1008" t="s">
        <v>1207</v>
      </c>
      <c r="AI1008" t="s">
        <v>353</v>
      </c>
      <c r="AJ1008">
        <v>1</v>
      </c>
      <c r="AK1008" t="s">
        <v>355</v>
      </c>
      <c r="AL1008" t="s">
        <v>354</v>
      </c>
      <c r="AM1008" t="s">
        <v>354</v>
      </c>
      <c r="AN1008" t="s">
        <v>354</v>
      </c>
      <c r="AO1008" t="s">
        <v>390</v>
      </c>
      <c r="AP1008" t="s">
        <v>354</v>
      </c>
      <c r="AQ1008" t="s">
        <v>1207</v>
      </c>
      <c r="AR1008" t="s">
        <v>354</v>
      </c>
      <c r="AS1008" t="s">
        <v>354</v>
      </c>
    </row>
    <row r="1009" spans="1:48" hidden="1" x14ac:dyDescent="0.25">
      <c r="A1009" t="s">
        <v>990</v>
      </c>
      <c r="B1009" t="s">
        <v>88</v>
      </c>
      <c r="C1009" t="s">
        <v>387</v>
      </c>
      <c r="D1009">
        <v>221</v>
      </c>
      <c r="E1009" t="s">
        <v>51</v>
      </c>
      <c r="F1009">
        <v>6338</v>
      </c>
      <c r="H1009">
        <v>331660</v>
      </c>
      <c r="I1009">
        <v>169</v>
      </c>
      <c r="J1009" t="s">
        <v>850</v>
      </c>
      <c r="K1009" t="s">
        <v>851</v>
      </c>
      <c r="L1009" t="str">
        <f>VLOOKUP(K1009,'LOOKUP INTERTIES 2023-11-08'!$B$2:$G$206,6,FALSE)</f>
        <v>Lower Yukon-Kuskokwim</v>
      </c>
      <c r="M1009">
        <v>1</v>
      </c>
      <c r="N1009" t="s">
        <v>352</v>
      </c>
      <c r="O1009" s="10" t="s">
        <v>1204</v>
      </c>
      <c r="P1009" s="10">
        <v>2021</v>
      </c>
      <c r="Q1009" s="10" t="s">
        <v>1461</v>
      </c>
      <c r="S1009">
        <v>0.45500000000000002</v>
      </c>
      <c r="AB1009" t="s">
        <v>371</v>
      </c>
      <c r="AI1009" t="s">
        <v>353</v>
      </c>
      <c r="AK1009" t="s">
        <v>355</v>
      </c>
      <c r="AU1009" t="s">
        <v>1471</v>
      </c>
      <c r="AV1009" t="s">
        <v>1524</v>
      </c>
    </row>
    <row r="1010" spans="1:48" hidden="1" x14ac:dyDescent="0.25">
      <c r="A1010" t="s">
        <v>990</v>
      </c>
      <c r="B1010" t="s">
        <v>88</v>
      </c>
      <c r="C1010" t="s">
        <v>387</v>
      </c>
      <c r="D1010">
        <v>221</v>
      </c>
      <c r="E1010" t="s">
        <v>51</v>
      </c>
      <c r="F1010">
        <v>6338</v>
      </c>
      <c r="H1010">
        <v>331660</v>
      </c>
      <c r="I1010">
        <v>169</v>
      </c>
      <c r="J1010" t="s">
        <v>850</v>
      </c>
      <c r="K1010" t="s">
        <v>851</v>
      </c>
      <c r="L1010" t="str">
        <f>VLOOKUP(K1010,'LOOKUP INTERTIES 2023-11-08'!$B$2:$G$206,6,FALSE)</f>
        <v>Lower Yukon-Kuskokwim</v>
      </c>
      <c r="M1010">
        <v>2</v>
      </c>
      <c r="N1010" t="s">
        <v>352</v>
      </c>
      <c r="O1010" s="10" t="s">
        <v>1204</v>
      </c>
      <c r="P1010" s="10">
        <v>2021</v>
      </c>
      <c r="Q1010" s="10" t="s">
        <v>1461</v>
      </c>
      <c r="S1010">
        <v>0.91</v>
      </c>
      <c r="AB1010" t="s">
        <v>364</v>
      </c>
      <c r="AI1010" t="s">
        <v>353</v>
      </c>
      <c r="AK1010" t="s">
        <v>355</v>
      </c>
      <c r="AU1010" t="s">
        <v>1467</v>
      </c>
      <c r="AV1010" t="s">
        <v>1490</v>
      </c>
    </row>
    <row r="1011" spans="1:48" hidden="1" x14ac:dyDescent="0.25">
      <c r="A1011" t="s">
        <v>990</v>
      </c>
      <c r="B1011" t="s">
        <v>88</v>
      </c>
      <c r="C1011" t="s">
        <v>387</v>
      </c>
      <c r="D1011">
        <v>221</v>
      </c>
      <c r="E1011" t="s">
        <v>51</v>
      </c>
      <c r="F1011">
        <v>6338</v>
      </c>
      <c r="H1011">
        <v>331660</v>
      </c>
      <c r="I1011">
        <v>169</v>
      </c>
      <c r="J1011" t="s">
        <v>850</v>
      </c>
      <c r="K1011" t="s">
        <v>851</v>
      </c>
      <c r="L1011" t="str">
        <f>VLOOKUP(K1011,'LOOKUP INTERTIES 2023-11-08'!$B$2:$G$206,6,FALSE)</f>
        <v>Lower Yukon-Kuskokwim</v>
      </c>
      <c r="M1011">
        <v>3</v>
      </c>
      <c r="N1011" t="s">
        <v>352</v>
      </c>
      <c r="O1011" s="10" t="s">
        <v>1204</v>
      </c>
      <c r="P1011" s="10">
        <v>2021</v>
      </c>
      <c r="Q1011" s="10" t="s">
        <v>1461</v>
      </c>
      <c r="S1011">
        <v>0.91500000000000004</v>
      </c>
      <c r="AB1011" t="s">
        <v>371</v>
      </c>
      <c r="AI1011" t="s">
        <v>353</v>
      </c>
      <c r="AK1011" t="s">
        <v>355</v>
      </c>
      <c r="AU1011" t="s">
        <v>1467</v>
      </c>
      <c r="AV1011" t="s">
        <v>1568</v>
      </c>
    </row>
    <row r="1012" spans="1:48" hidden="1" x14ac:dyDescent="0.25">
      <c r="A1012" t="s">
        <v>990</v>
      </c>
      <c r="B1012" t="s">
        <v>88</v>
      </c>
      <c r="C1012" t="s">
        <v>387</v>
      </c>
      <c r="D1012">
        <v>221</v>
      </c>
      <c r="E1012" t="s">
        <v>51</v>
      </c>
      <c r="F1012">
        <v>6338</v>
      </c>
      <c r="H1012">
        <v>331660</v>
      </c>
      <c r="I1012">
        <v>169</v>
      </c>
      <c r="J1012" t="s">
        <v>850</v>
      </c>
      <c r="K1012" t="s">
        <v>851</v>
      </c>
      <c r="L1012" t="str">
        <f>VLOOKUP(K1012,'LOOKUP INTERTIES 2023-11-08'!$B$2:$G$206,6,FALSE)</f>
        <v>Lower Yukon-Kuskokwim</v>
      </c>
      <c r="N1012" t="s">
        <v>473</v>
      </c>
      <c r="O1012" s="10" t="s">
        <v>501</v>
      </c>
      <c r="Q1012" s="10" t="s">
        <v>191</v>
      </c>
      <c r="S1012">
        <v>0.9</v>
      </c>
      <c r="AB1012" t="s">
        <v>371</v>
      </c>
      <c r="AD1012">
        <v>12</v>
      </c>
      <c r="AE1012">
        <v>2018</v>
      </c>
      <c r="AI1012" t="s">
        <v>353</v>
      </c>
      <c r="AJ1012">
        <v>1</v>
      </c>
      <c r="AK1012" t="s">
        <v>474</v>
      </c>
      <c r="AO1012">
        <v>1</v>
      </c>
    </row>
    <row r="1013" spans="1:48" hidden="1" x14ac:dyDescent="0.25">
      <c r="A1013" t="s">
        <v>1004</v>
      </c>
      <c r="B1013" t="s">
        <v>90</v>
      </c>
      <c r="C1013" t="s">
        <v>387</v>
      </c>
      <c r="D1013">
        <v>221</v>
      </c>
      <c r="E1013" t="s">
        <v>51</v>
      </c>
      <c r="F1013">
        <v>6340</v>
      </c>
      <c r="H1013">
        <v>331590</v>
      </c>
      <c r="I1013">
        <v>169</v>
      </c>
      <c r="J1013" t="s">
        <v>1005</v>
      </c>
      <c r="K1013" t="s">
        <v>1006</v>
      </c>
      <c r="L1013" t="str">
        <f>VLOOKUP(K1013,'LOOKUP INTERTIES 2023-11-08'!$B$2:$G$206,6,FALSE)</f>
        <v>Bering Straits</v>
      </c>
      <c r="M1013" t="s">
        <v>1375</v>
      </c>
      <c r="N1013" t="s">
        <v>1203</v>
      </c>
      <c r="O1013" s="10" t="s">
        <v>1204</v>
      </c>
      <c r="P1013" s="10">
        <v>2021</v>
      </c>
      <c r="Q1013" s="10" t="s">
        <v>1458</v>
      </c>
      <c r="R1013" t="s">
        <v>1205</v>
      </c>
      <c r="S1013">
        <v>0.5</v>
      </c>
      <c r="U1013">
        <v>0.9</v>
      </c>
      <c r="V1013">
        <v>0.5</v>
      </c>
      <c r="W1013">
        <v>0.5</v>
      </c>
      <c r="X1013">
        <v>0.1</v>
      </c>
      <c r="Y1013" t="s">
        <v>1207</v>
      </c>
      <c r="Z1013" t="s">
        <v>390</v>
      </c>
      <c r="AA1013" t="s">
        <v>390</v>
      </c>
      <c r="AB1013" t="s">
        <v>1411</v>
      </c>
      <c r="AC1013" t="s">
        <v>1206</v>
      </c>
      <c r="AD1013">
        <v>7</v>
      </c>
      <c r="AE1013">
        <v>2008</v>
      </c>
      <c r="AF1013">
        <v>5</v>
      </c>
      <c r="AG1013">
        <v>2019</v>
      </c>
      <c r="AH1013" t="s">
        <v>1208</v>
      </c>
      <c r="AI1013" t="s">
        <v>353</v>
      </c>
      <c r="AJ1013">
        <v>1</v>
      </c>
      <c r="AK1013" t="s">
        <v>355</v>
      </c>
      <c r="AL1013" t="s">
        <v>354</v>
      </c>
      <c r="AM1013" t="s">
        <v>354</v>
      </c>
      <c r="AN1013" t="s">
        <v>354</v>
      </c>
      <c r="AO1013" t="s">
        <v>390</v>
      </c>
      <c r="AP1013" t="s">
        <v>1209</v>
      </c>
      <c r="AQ1013" t="s">
        <v>1207</v>
      </c>
      <c r="AR1013" t="s">
        <v>354</v>
      </c>
      <c r="AS1013" t="s">
        <v>354</v>
      </c>
    </row>
    <row r="1014" spans="1:48" hidden="1" x14ac:dyDescent="0.25">
      <c r="A1014" t="s">
        <v>1004</v>
      </c>
      <c r="B1014" t="s">
        <v>90</v>
      </c>
      <c r="C1014" t="s">
        <v>387</v>
      </c>
      <c r="D1014">
        <v>221</v>
      </c>
      <c r="E1014" t="s">
        <v>51</v>
      </c>
      <c r="F1014">
        <v>6340</v>
      </c>
      <c r="H1014">
        <v>331590</v>
      </c>
      <c r="I1014">
        <v>169</v>
      </c>
      <c r="J1014" t="s">
        <v>1005</v>
      </c>
      <c r="K1014" t="s">
        <v>1006</v>
      </c>
      <c r="L1014" t="str">
        <f>VLOOKUP(K1014,'LOOKUP INTERTIES 2023-11-08'!$B$2:$G$206,6,FALSE)</f>
        <v>Bering Straits</v>
      </c>
      <c r="M1014">
        <v>1</v>
      </c>
      <c r="N1014" t="s">
        <v>352</v>
      </c>
      <c r="O1014" s="10" t="s">
        <v>1204</v>
      </c>
      <c r="P1014" s="10">
        <v>2021</v>
      </c>
      <c r="Q1014" s="10" t="s">
        <v>1461</v>
      </c>
      <c r="S1014">
        <v>0.5</v>
      </c>
      <c r="AB1014" t="s">
        <v>371</v>
      </c>
      <c r="AD1014">
        <v>5</v>
      </c>
      <c r="AE1014">
        <v>2008</v>
      </c>
      <c r="AI1014" t="s">
        <v>353</v>
      </c>
      <c r="AK1014" t="s">
        <v>355</v>
      </c>
      <c r="AU1014" t="s">
        <v>1558</v>
      </c>
      <c r="AV1014" t="s">
        <v>1559</v>
      </c>
    </row>
    <row r="1015" spans="1:48" hidden="1" x14ac:dyDescent="0.25">
      <c r="A1015" t="s">
        <v>1004</v>
      </c>
      <c r="B1015" t="s">
        <v>90</v>
      </c>
      <c r="C1015" t="s">
        <v>387</v>
      </c>
      <c r="D1015">
        <v>221</v>
      </c>
      <c r="E1015" t="s">
        <v>51</v>
      </c>
      <c r="F1015">
        <v>6340</v>
      </c>
      <c r="H1015">
        <v>331590</v>
      </c>
      <c r="I1015">
        <v>169</v>
      </c>
      <c r="J1015" t="s">
        <v>1005</v>
      </c>
      <c r="K1015" t="s">
        <v>1006</v>
      </c>
      <c r="L1015" t="str">
        <f>VLOOKUP(K1015,'LOOKUP INTERTIES 2023-11-08'!$B$2:$G$206,6,FALSE)</f>
        <v>Bering Straits</v>
      </c>
      <c r="M1015">
        <v>2</v>
      </c>
      <c r="N1015" t="s">
        <v>352</v>
      </c>
      <c r="O1015" s="10" t="s">
        <v>1204</v>
      </c>
      <c r="P1015" s="10">
        <v>2021</v>
      </c>
      <c r="Q1015" s="10" t="s">
        <v>1461</v>
      </c>
      <c r="S1015">
        <v>0.5</v>
      </c>
      <c r="AB1015" t="s">
        <v>371</v>
      </c>
      <c r="AD1015">
        <v>5</v>
      </c>
      <c r="AE1015">
        <v>2008</v>
      </c>
      <c r="AI1015" t="s">
        <v>353</v>
      </c>
      <c r="AK1015" t="s">
        <v>355</v>
      </c>
      <c r="AU1015" t="s">
        <v>1482</v>
      </c>
      <c r="AV1015" t="s">
        <v>1555</v>
      </c>
    </row>
    <row r="1016" spans="1:48" hidden="1" x14ac:dyDescent="0.25">
      <c r="A1016" t="s">
        <v>1004</v>
      </c>
      <c r="B1016" t="s">
        <v>90</v>
      </c>
      <c r="C1016" t="s">
        <v>387</v>
      </c>
      <c r="D1016">
        <v>221</v>
      </c>
      <c r="E1016" t="s">
        <v>51</v>
      </c>
      <c r="F1016">
        <v>6340</v>
      </c>
      <c r="H1016">
        <v>331590</v>
      </c>
      <c r="I1016">
        <v>169</v>
      </c>
      <c r="J1016" t="s">
        <v>1005</v>
      </c>
      <c r="K1016" t="s">
        <v>1006</v>
      </c>
      <c r="L1016" t="str">
        <f>VLOOKUP(K1016,'LOOKUP INTERTIES 2023-11-08'!$B$2:$G$206,6,FALSE)</f>
        <v>Bering Straits</v>
      </c>
      <c r="M1016">
        <v>3</v>
      </c>
      <c r="N1016" t="s">
        <v>352</v>
      </c>
      <c r="O1016" s="10" t="s">
        <v>1204</v>
      </c>
      <c r="P1016" s="10">
        <v>2021</v>
      </c>
      <c r="Q1016" s="10" t="s">
        <v>1461</v>
      </c>
      <c r="S1016">
        <v>0.5</v>
      </c>
      <c r="AB1016" t="s">
        <v>371</v>
      </c>
      <c r="AD1016">
        <v>5</v>
      </c>
      <c r="AE1016">
        <v>2008</v>
      </c>
      <c r="AI1016" t="s">
        <v>353</v>
      </c>
      <c r="AK1016" t="s">
        <v>355</v>
      </c>
      <c r="AU1016" t="s">
        <v>1471</v>
      </c>
      <c r="AV1016" t="s">
        <v>1560</v>
      </c>
    </row>
    <row r="1017" spans="1:48" hidden="1" x14ac:dyDescent="0.25">
      <c r="A1017" t="s">
        <v>1004</v>
      </c>
      <c r="B1017" t="s">
        <v>90</v>
      </c>
      <c r="C1017" t="s">
        <v>387</v>
      </c>
      <c r="D1017">
        <v>221</v>
      </c>
      <c r="E1017" t="s">
        <v>51</v>
      </c>
      <c r="F1017">
        <v>6340</v>
      </c>
      <c r="H1017">
        <v>331590</v>
      </c>
      <c r="I1017">
        <v>169</v>
      </c>
      <c r="J1017" t="s">
        <v>1005</v>
      </c>
      <c r="K1017" t="s">
        <v>1006</v>
      </c>
      <c r="L1017" t="str">
        <f>VLOOKUP(K1017,'LOOKUP INTERTIES 2023-11-08'!$B$2:$G$206,6,FALSE)</f>
        <v>Bering Straits</v>
      </c>
      <c r="N1017" t="s">
        <v>473</v>
      </c>
      <c r="O1017" s="10" t="s">
        <v>501</v>
      </c>
      <c r="Q1017" s="10" t="s">
        <v>191</v>
      </c>
      <c r="S1017">
        <v>0.2</v>
      </c>
      <c r="AB1017" t="s">
        <v>371</v>
      </c>
      <c r="AD1017">
        <v>11</v>
      </c>
      <c r="AE1017">
        <v>2008</v>
      </c>
      <c r="AI1017" t="s">
        <v>353</v>
      </c>
      <c r="AJ1017">
        <v>1</v>
      </c>
      <c r="AK1017" t="s">
        <v>474</v>
      </c>
      <c r="AO1017">
        <v>2</v>
      </c>
    </row>
    <row r="1018" spans="1:48" hidden="1" x14ac:dyDescent="0.25">
      <c r="A1018" t="s">
        <v>1007</v>
      </c>
      <c r="B1018" t="s">
        <v>91</v>
      </c>
      <c r="C1018" t="s">
        <v>387</v>
      </c>
      <c r="D1018">
        <v>221</v>
      </c>
      <c r="E1018" t="s">
        <v>51</v>
      </c>
      <c r="F1018">
        <v>6342</v>
      </c>
      <c r="H1018">
        <v>331600</v>
      </c>
      <c r="I1018">
        <v>169</v>
      </c>
      <c r="J1018" t="s">
        <v>1008</v>
      </c>
      <c r="K1018" t="s">
        <v>1009</v>
      </c>
      <c r="L1018" t="str">
        <f>VLOOKUP(K1018,'LOOKUP INTERTIES 2023-11-08'!$B$2:$G$206,6,FALSE)</f>
        <v>Lower Yukon-Kuskokwim</v>
      </c>
      <c r="M1018">
        <v>1</v>
      </c>
      <c r="N1018" t="s">
        <v>352</v>
      </c>
      <c r="O1018" s="10" t="s">
        <v>1204</v>
      </c>
      <c r="P1018" s="10">
        <v>2021</v>
      </c>
      <c r="Q1018" s="10" t="s">
        <v>1461</v>
      </c>
      <c r="S1018">
        <v>0.27500000000000002</v>
      </c>
      <c r="AB1018" t="s">
        <v>371</v>
      </c>
      <c r="AI1018" t="s">
        <v>353</v>
      </c>
      <c r="AK1018" t="s">
        <v>355</v>
      </c>
      <c r="AU1018" t="s">
        <v>1501</v>
      </c>
      <c r="AV1018" t="s">
        <v>1516</v>
      </c>
    </row>
    <row r="1019" spans="1:48" hidden="1" x14ac:dyDescent="0.25">
      <c r="A1019" t="s">
        <v>1007</v>
      </c>
      <c r="B1019" t="s">
        <v>91</v>
      </c>
      <c r="C1019" t="s">
        <v>387</v>
      </c>
      <c r="D1019">
        <v>221</v>
      </c>
      <c r="E1019" t="s">
        <v>51</v>
      </c>
      <c r="F1019">
        <v>6342</v>
      </c>
      <c r="H1019">
        <v>331600</v>
      </c>
      <c r="I1019">
        <v>169</v>
      </c>
      <c r="J1019" t="s">
        <v>1008</v>
      </c>
      <c r="K1019" t="s">
        <v>1009</v>
      </c>
      <c r="L1019" t="str">
        <f>VLOOKUP(K1019,'LOOKUP INTERTIES 2023-11-08'!$B$2:$G$206,6,FALSE)</f>
        <v>Lower Yukon-Kuskokwim</v>
      </c>
      <c r="M1019">
        <v>2</v>
      </c>
      <c r="N1019" t="s">
        <v>352</v>
      </c>
      <c r="O1019" s="10" t="s">
        <v>1204</v>
      </c>
      <c r="P1019" s="10">
        <v>2021</v>
      </c>
      <c r="Q1019" s="10" t="s">
        <v>1461</v>
      </c>
      <c r="S1019">
        <v>0.35</v>
      </c>
      <c r="AB1019" t="s">
        <v>371</v>
      </c>
      <c r="AI1019" t="s">
        <v>353</v>
      </c>
      <c r="AK1019" t="s">
        <v>355</v>
      </c>
      <c r="AU1019" t="s">
        <v>1482</v>
      </c>
      <c r="AV1019" t="s">
        <v>1561</v>
      </c>
    </row>
    <row r="1020" spans="1:48" hidden="1" x14ac:dyDescent="0.25">
      <c r="A1020" t="s">
        <v>1007</v>
      </c>
      <c r="B1020" t="s">
        <v>91</v>
      </c>
      <c r="C1020" t="s">
        <v>387</v>
      </c>
      <c r="D1020">
        <v>221</v>
      </c>
      <c r="E1020" t="s">
        <v>51</v>
      </c>
      <c r="F1020">
        <v>6342</v>
      </c>
      <c r="H1020">
        <v>331600</v>
      </c>
      <c r="I1020">
        <v>169</v>
      </c>
      <c r="J1020" t="s">
        <v>1008</v>
      </c>
      <c r="K1020" t="s">
        <v>1009</v>
      </c>
      <c r="L1020" t="str">
        <f>VLOOKUP(K1020,'LOOKUP INTERTIES 2023-11-08'!$B$2:$G$206,6,FALSE)</f>
        <v>Lower Yukon-Kuskokwim</v>
      </c>
      <c r="M1020">
        <v>3</v>
      </c>
      <c r="N1020" t="s">
        <v>352</v>
      </c>
      <c r="O1020" s="10" t="s">
        <v>1204</v>
      </c>
      <c r="P1020" s="10">
        <v>2021</v>
      </c>
      <c r="Q1020" s="10" t="s">
        <v>1461</v>
      </c>
      <c r="S1020">
        <v>0.45500000000000002</v>
      </c>
      <c r="AB1020" t="s">
        <v>371</v>
      </c>
      <c r="AI1020" t="s">
        <v>353</v>
      </c>
      <c r="AK1020" t="s">
        <v>355</v>
      </c>
      <c r="AU1020" t="s">
        <v>1482</v>
      </c>
      <c r="AV1020" t="s">
        <v>1555</v>
      </c>
    </row>
    <row r="1021" spans="1:48" hidden="1" x14ac:dyDescent="0.25">
      <c r="A1021" t="s">
        <v>446</v>
      </c>
      <c r="B1021" t="s">
        <v>20</v>
      </c>
      <c r="C1021" t="s">
        <v>425</v>
      </c>
      <c r="D1021">
        <v>213</v>
      </c>
      <c r="E1021" t="s">
        <v>18</v>
      </c>
      <c r="F1021">
        <v>7250</v>
      </c>
      <c r="I1021">
        <v>1</v>
      </c>
      <c r="J1021" t="s">
        <v>426</v>
      </c>
      <c r="K1021" t="s">
        <v>427</v>
      </c>
      <c r="L1021" t="str">
        <f>VLOOKUP(K1021,'LOOKUP INTERTIES 2023-11-08'!$B$2:$G$206,6,FALSE)</f>
        <v>Southeast</v>
      </c>
      <c r="M1021" t="s">
        <v>1263</v>
      </c>
      <c r="N1021" t="s">
        <v>1203</v>
      </c>
      <c r="O1021" s="10" t="s">
        <v>1224</v>
      </c>
      <c r="P1021" s="10">
        <v>2021</v>
      </c>
      <c r="Q1021" s="10" t="s">
        <v>1458</v>
      </c>
      <c r="R1021" t="s">
        <v>1205</v>
      </c>
      <c r="S1021">
        <v>2.8</v>
      </c>
      <c r="U1021">
        <v>0.8</v>
      </c>
      <c r="V1021">
        <v>2.8</v>
      </c>
      <c r="W1021">
        <v>2.8</v>
      </c>
      <c r="X1021">
        <v>0.5</v>
      </c>
      <c r="Y1021" t="s">
        <v>1207</v>
      </c>
      <c r="Z1021" t="s">
        <v>390</v>
      </c>
      <c r="AA1021" t="s">
        <v>390</v>
      </c>
      <c r="AB1021" t="s">
        <v>391</v>
      </c>
      <c r="AC1021" t="s">
        <v>1208</v>
      </c>
      <c r="AD1021">
        <v>8</v>
      </c>
      <c r="AE1021">
        <v>1993</v>
      </c>
      <c r="AF1021" t="s">
        <v>390</v>
      </c>
      <c r="AG1021" t="s">
        <v>390</v>
      </c>
      <c r="AH1021" t="s">
        <v>1207</v>
      </c>
      <c r="AI1021" t="s">
        <v>353</v>
      </c>
      <c r="AJ1021">
        <v>1</v>
      </c>
      <c r="AK1021" t="s">
        <v>355</v>
      </c>
      <c r="AL1021" t="s">
        <v>354</v>
      </c>
      <c r="AM1021" t="s">
        <v>354</v>
      </c>
      <c r="AN1021" t="s">
        <v>354</v>
      </c>
      <c r="AO1021" t="s">
        <v>390</v>
      </c>
      <c r="AP1021" t="s">
        <v>1218</v>
      </c>
      <c r="AQ1021" t="s">
        <v>1207</v>
      </c>
      <c r="AR1021" t="s">
        <v>1207</v>
      </c>
      <c r="AS1021" t="s">
        <v>1207</v>
      </c>
    </row>
    <row r="1022" spans="1:48" hidden="1" x14ac:dyDescent="0.25">
      <c r="A1022" t="s">
        <v>446</v>
      </c>
      <c r="B1022" t="s">
        <v>20</v>
      </c>
      <c r="C1022" t="s">
        <v>425</v>
      </c>
      <c r="D1022">
        <v>213</v>
      </c>
      <c r="E1022" t="s">
        <v>18</v>
      </c>
      <c r="F1022">
        <v>7250</v>
      </c>
      <c r="I1022">
        <v>1</v>
      </c>
      <c r="J1022" t="s">
        <v>426</v>
      </c>
      <c r="K1022" t="s">
        <v>427</v>
      </c>
      <c r="L1022" t="str">
        <f>VLOOKUP(K1022,'LOOKUP INTERTIES 2023-11-08'!$B$2:$G$206,6,FALSE)</f>
        <v>Southeast</v>
      </c>
      <c r="M1022" t="s">
        <v>1252</v>
      </c>
      <c r="N1022" t="s">
        <v>1203</v>
      </c>
      <c r="O1022" s="10" t="s">
        <v>1224</v>
      </c>
      <c r="P1022" s="10">
        <v>2021</v>
      </c>
      <c r="Q1022" s="10" t="s">
        <v>1458</v>
      </c>
      <c r="R1022" t="s">
        <v>1205</v>
      </c>
      <c r="S1022">
        <v>30.9</v>
      </c>
      <c r="U1022">
        <v>0.85</v>
      </c>
      <c r="V1022">
        <v>23</v>
      </c>
      <c r="W1022">
        <v>23</v>
      </c>
      <c r="X1022">
        <v>9</v>
      </c>
      <c r="Y1022" t="s">
        <v>1207</v>
      </c>
      <c r="Z1022" t="s">
        <v>390</v>
      </c>
      <c r="AA1022" t="s">
        <v>390</v>
      </c>
      <c r="AB1022" t="s">
        <v>391</v>
      </c>
      <c r="AC1022" t="s">
        <v>1208</v>
      </c>
      <c r="AD1022">
        <v>12</v>
      </c>
      <c r="AE1022">
        <v>1994</v>
      </c>
      <c r="AF1022" t="s">
        <v>390</v>
      </c>
      <c r="AG1022" t="s">
        <v>390</v>
      </c>
      <c r="AH1022" t="s">
        <v>1207</v>
      </c>
      <c r="AI1022" t="s">
        <v>353</v>
      </c>
      <c r="AJ1022">
        <v>1</v>
      </c>
      <c r="AK1022" t="s">
        <v>355</v>
      </c>
      <c r="AL1022" t="s">
        <v>354</v>
      </c>
      <c r="AM1022" t="s">
        <v>354</v>
      </c>
      <c r="AN1022" t="s">
        <v>354</v>
      </c>
      <c r="AO1022" t="s">
        <v>390</v>
      </c>
      <c r="AP1022" t="s">
        <v>1218</v>
      </c>
      <c r="AQ1022" t="s">
        <v>1207</v>
      </c>
      <c r="AR1022" t="s">
        <v>1207</v>
      </c>
      <c r="AS1022" t="s">
        <v>1207</v>
      </c>
    </row>
    <row r="1023" spans="1:48" hidden="1" x14ac:dyDescent="0.25">
      <c r="A1023" t="s">
        <v>446</v>
      </c>
      <c r="B1023" t="s">
        <v>20</v>
      </c>
      <c r="C1023" t="s">
        <v>425</v>
      </c>
      <c r="D1023">
        <v>213</v>
      </c>
      <c r="E1023" t="s">
        <v>18</v>
      </c>
      <c r="F1023">
        <v>7250</v>
      </c>
      <c r="I1023">
        <v>1</v>
      </c>
      <c r="J1023" t="s">
        <v>426</v>
      </c>
      <c r="K1023" t="s">
        <v>427</v>
      </c>
      <c r="L1023" t="str">
        <f>VLOOKUP(K1023,'LOOKUP INTERTIES 2023-11-08'!$B$2:$G$206,6,FALSE)</f>
        <v>Southeast</v>
      </c>
      <c r="M1023" t="s">
        <v>1232</v>
      </c>
      <c r="N1023" t="s">
        <v>1203</v>
      </c>
      <c r="O1023" s="10" t="s">
        <v>1204</v>
      </c>
      <c r="P1023" s="10">
        <v>2021</v>
      </c>
      <c r="Q1023" s="10" t="s">
        <v>1458</v>
      </c>
      <c r="R1023" t="s">
        <v>1205</v>
      </c>
      <c r="S1023">
        <v>2.5</v>
      </c>
      <c r="U1023">
        <v>0.8</v>
      </c>
      <c r="V1023">
        <v>2.5</v>
      </c>
      <c r="W1023">
        <v>2.5</v>
      </c>
      <c r="X1023">
        <v>0.5</v>
      </c>
      <c r="Y1023" t="s">
        <v>1207</v>
      </c>
      <c r="Z1023" t="s">
        <v>390</v>
      </c>
      <c r="AA1023" t="s">
        <v>390</v>
      </c>
      <c r="AB1023" t="s">
        <v>391</v>
      </c>
      <c r="AC1023" t="s">
        <v>1208</v>
      </c>
      <c r="AD1023">
        <v>9</v>
      </c>
      <c r="AE1023">
        <v>1980</v>
      </c>
      <c r="AF1023" t="s">
        <v>390</v>
      </c>
      <c r="AG1023" t="s">
        <v>390</v>
      </c>
      <c r="AH1023" t="s">
        <v>1207</v>
      </c>
      <c r="AI1023" t="s">
        <v>353</v>
      </c>
      <c r="AJ1023">
        <v>1</v>
      </c>
      <c r="AK1023" t="s">
        <v>355</v>
      </c>
      <c r="AL1023" t="s">
        <v>354</v>
      </c>
      <c r="AM1023" t="s">
        <v>354</v>
      </c>
      <c r="AN1023" t="s">
        <v>354</v>
      </c>
      <c r="AO1023" t="s">
        <v>390</v>
      </c>
      <c r="AP1023" t="s">
        <v>1209</v>
      </c>
      <c r="AQ1023" t="s">
        <v>1207</v>
      </c>
      <c r="AR1023" t="s">
        <v>1207</v>
      </c>
      <c r="AS1023" t="s">
        <v>1207</v>
      </c>
    </row>
    <row r="1024" spans="1:48" x14ac:dyDescent="0.25">
      <c r="A1024" t="s">
        <v>1010</v>
      </c>
      <c r="B1024" t="s">
        <v>92</v>
      </c>
      <c r="C1024" t="s">
        <v>387</v>
      </c>
      <c r="D1024">
        <v>221</v>
      </c>
      <c r="E1024" t="s">
        <v>51</v>
      </c>
      <c r="F1024">
        <v>6341</v>
      </c>
      <c r="H1024">
        <v>331610</v>
      </c>
      <c r="I1024">
        <v>169</v>
      </c>
      <c r="J1024" t="s">
        <v>1011</v>
      </c>
      <c r="K1024" t="s">
        <v>1012</v>
      </c>
      <c r="L1024" t="str">
        <f>VLOOKUP(K1024,'LOOKUP INTERTIES 2023-11-08'!$B$2:$G$206,6,FALSE)</f>
        <v>Northwest Arctic</v>
      </c>
      <c r="M1024" t="s">
        <v>1202</v>
      </c>
      <c r="N1024" t="s">
        <v>1203</v>
      </c>
      <c r="O1024" s="10" t="s">
        <v>1204</v>
      </c>
      <c r="P1024" s="10">
        <v>2021</v>
      </c>
      <c r="Q1024" s="10" t="s">
        <v>1458</v>
      </c>
      <c r="R1024" t="s">
        <v>1205</v>
      </c>
      <c r="S1024">
        <v>0.3</v>
      </c>
      <c r="U1024" t="s">
        <v>390</v>
      </c>
      <c r="V1024">
        <v>0.3</v>
      </c>
      <c r="W1024">
        <v>0.3</v>
      </c>
      <c r="X1024" t="s">
        <v>390</v>
      </c>
      <c r="Y1024" t="s">
        <v>1207</v>
      </c>
      <c r="Z1024" t="s">
        <v>390</v>
      </c>
      <c r="AA1024" t="s">
        <v>390</v>
      </c>
      <c r="AB1024" t="s">
        <v>1411</v>
      </c>
      <c r="AC1024" t="s">
        <v>1206</v>
      </c>
      <c r="AD1024">
        <v>12</v>
      </c>
      <c r="AE1024">
        <v>1974</v>
      </c>
      <c r="AF1024">
        <v>6</v>
      </c>
      <c r="AG1024">
        <v>2003</v>
      </c>
      <c r="AH1024" t="s">
        <v>1207</v>
      </c>
      <c r="AI1024" t="s">
        <v>353</v>
      </c>
      <c r="AJ1024">
        <v>1</v>
      </c>
      <c r="AK1024" t="s">
        <v>355</v>
      </c>
      <c r="AL1024" t="s">
        <v>354</v>
      </c>
      <c r="AM1024" t="s">
        <v>354</v>
      </c>
      <c r="AN1024" t="s">
        <v>354</v>
      </c>
      <c r="AO1024" t="s">
        <v>390</v>
      </c>
      <c r="AP1024" t="s">
        <v>354</v>
      </c>
      <c r="AQ1024" t="s">
        <v>1207</v>
      </c>
      <c r="AR1024" t="s">
        <v>354</v>
      </c>
      <c r="AS1024" t="s">
        <v>354</v>
      </c>
    </row>
    <row r="1025" spans="1:48" x14ac:dyDescent="0.25">
      <c r="A1025" t="s">
        <v>1010</v>
      </c>
      <c r="B1025" t="s">
        <v>92</v>
      </c>
      <c r="C1025" t="s">
        <v>387</v>
      </c>
      <c r="D1025">
        <v>221</v>
      </c>
      <c r="E1025" t="s">
        <v>51</v>
      </c>
      <c r="F1025">
        <v>6341</v>
      </c>
      <c r="H1025">
        <v>331610</v>
      </c>
      <c r="I1025">
        <v>169</v>
      </c>
      <c r="J1025" t="s">
        <v>1011</v>
      </c>
      <c r="K1025" t="s">
        <v>1012</v>
      </c>
      <c r="L1025" t="str">
        <f>VLOOKUP(K1025,'LOOKUP INTERTIES 2023-11-08'!$B$2:$G$206,6,FALSE)</f>
        <v>Northwest Arctic</v>
      </c>
      <c r="M1025" t="s">
        <v>1271</v>
      </c>
      <c r="N1025" t="s">
        <v>1203</v>
      </c>
      <c r="O1025" s="10" t="s">
        <v>1204</v>
      </c>
      <c r="P1025" s="10">
        <v>2021</v>
      </c>
      <c r="Q1025" s="10" t="s">
        <v>1458</v>
      </c>
      <c r="R1025" t="s">
        <v>1205</v>
      </c>
      <c r="S1025">
        <v>0.3</v>
      </c>
      <c r="U1025">
        <v>0.9</v>
      </c>
      <c r="V1025">
        <v>0.3</v>
      </c>
      <c r="W1025">
        <v>0.3</v>
      </c>
      <c r="X1025">
        <v>0.1</v>
      </c>
      <c r="Y1025" t="s">
        <v>1207</v>
      </c>
      <c r="Z1025" t="s">
        <v>390</v>
      </c>
      <c r="AA1025" t="s">
        <v>390</v>
      </c>
      <c r="AB1025" t="s">
        <v>1411</v>
      </c>
      <c r="AC1025" t="s">
        <v>1206</v>
      </c>
      <c r="AD1025">
        <v>6</v>
      </c>
      <c r="AE1025">
        <v>2003</v>
      </c>
      <c r="AF1025">
        <v>12</v>
      </c>
      <c r="AG1025">
        <v>2020</v>
      </c>
      <c r="AH1025" t="s">
        <v>1207</v>
      </c>
      <c r="AI1025" t="s">
        <v>353</v>
      </c>
      <c r="AJ1025">
        <v>1</v>
      </c>
      <c r="AK1025" t="s">
        <v>355</v>
      </c>
      <c r="AL1025" t="s">
        <v>354</v>
      </c>
      <c r="AM1025" t="s">
        <v>354</v>
      </c>
      <c r="AN1025" t="s">
        <v>354</v>
      </c>
      <c r="AO1025" t="s">
        <v>390</v>
      </c>
      <c r="AP1025" t="s">
        <v>1209</v>
      </c>
      <c r="AQ1025" t="s">
        <v>1207</v>
      </c>
      <c r="AR1025" t="s">
        <v>354</v>
      </c>
      <c r="AS1025" t="s">
        <v>354</v>
      </c>
    </row>
    <row r="1026" spans="1:48" x14ac:dyDescent="0.25">
      <c r="A1026" t="s">
        <v>1010</v>
      </c>
      <c r="B1026" t="s">
        <v>92</v>
      </c>
      <c r="C1026" t="s">
        <v>387</v>
      </c>
      <c r="D1026">
        <v>221</v>
      </c>
      <c r="E1026" t="s">
        <v>51</v>
      </c>
      <c r="F1026">
        <v>6341</v>
      </c>
      <c r="H1026">
        <v>331610</v>
      </c>
      <c r="I1026">
        <v>169</v>
      </c>
      <c r="J1026" t="s">
        <v>1011</v>
      </c>
      <c r="K1026" t="s">
        <v>1012</v>
      </c>
      <c r="L1026" t="str">
        <f>VLOOKUP(K1026,'LOOKUP INTERTIES 2023-11-08'!$B$2:$G$206,6,FALSE)</f>
        <v>Northwest Arctic</v>
      </c>
      <c r="M1026" t="s">
        <v>1210</v>
      </c>
      <c r="N1026" t="s">
        <v>1203</v>
      </c>
      <c r="O1026" s="10" t="s">
        <v>1204</v>
      </c>
      <c r="P1026" s="10">
        <v>2021</v>
      </c>
      <c r="Q1026" s="10" t="s">
        <v>1458</v>
      </c>
      <c r="R1026" t="s">
        <v>1205</v>
      </c>
      <c r="S1026">
        <v>0.7</v>
      </c>
      <c r="U1026" t="s">
        <v>390</v>
      </c>
      <c r="V1026">
        <v>0.7</v>
      </c>
      <c r="W1026">
        <v>0.7</v>
      </c>
      <c r="X1026" t="s">
        <v>390</v>
      </c>
      <c r="Y1026" t="s">
        <v>354</v>
      </c>
      <c r="Z1026" t="s">
        <v>390</v>
      </c>
      <c r="AA1026" t="s">
        <v>390</v>
      </c>
      <c r="AB1026" t="s">
        <v>1411</v>
      </c>
      <c r="AC1026" t="s">
        <v>1206</v>
      </c>
      <c r="AD1026">
        <v>6</v>
      </c>
      <c r="AE1026">
        <v>2003</v>
      </c>
      <c r="AF1026">
        <v>4</v>
      </c>
      <c r="AG1026">
        <v>2005</v>
      </c>
      <c r="AH1026" t="s">
        <v>1207</v>
      </c>
      <c r="AI1026" t="s">
        <v>353</v>
      </c>
      <c r="AJ1026">
        <v>1</v>
      </c>
      <c r="AK1026" t="s">
        <v>355</v>
      </c>
      <c r="AL1026" t="s">
        <v>354</v>
      </c>
      <c r="AM1026" t="s">
        <v>354</v>
      </c>
      <c r="AN1026" t="s">
        <v>354</v>
      </c>
      <c r="AO1026" t="s">
        <v>390</v>
      </c>
      <c r="AP1026" t="s">
        <v>354</v>
      </c>
      <c r="AQ1026" t="s">
        <v>1207</v>
      </c>
      <c r="AR1026" t="s">
        <v>354</v>
      </c>
      <c r="AS1026" t="s">
        <v>354</v>
      </c>
    </row>
    <row r="1027" spans="1:48" x14ac:dyDescent="0.25">
      <c r="A1027" t="s">
        <v>1010</v>
      </c>
      <c r="B1027" t="s">
        <v>92</v>
      </c>
      <c r="C1027" t="s">
        <v>387</v>
      </c>
      <c r="D1027">
        <v>221</v>
      </c>
      <c r="E1027" t="s">
        <v>51</v>
      </c>
      <c r="F1027">
        <v>6341</v>
      </c>
      <c r="H1027">
        <v>331610</v>
      </c>
      <c r="I1027">
        <v>169</v>
      </c>
      <c r="J1027" t="s">
        <v>1011</v>
      </c>
      <c r="K1027" t="s">
        <v>1012</v>
      </c>
      <c r="L1027" t="str">
        <f>VLOOKUP(K1027,'LOOKUP INTERTIES 2023-11-08'!$B$2:$G$206,6,FALSE)</f>
        <v>Northwest Arctic</v>
      </c>
      <c r="M1027" t="s">
        <v>1312</v>
      </c>
      <c r="N1027" t="s">
        <v>1203</v>
      </c>
      <c r="O1027" s="10" t="s">
        <v>1204</v>
      </c>
      <c r="P1027" s="10">
        <v>2021</v>
      </c>
      <c r="Q1027" s="10" t="s">
        <v>1458</v>
      </c>
      <c r="R1027" t="s">
        <v>1205</v>
      </c>
      <c r="S1027">
        <v>0.5</v>
      </c>
      <c r="U1027">
        <v>0.9</v>
      </c>
      <c r="V1027">
        <v>0.5</v>
      </c>
      <c r="W1027">
        <v>0.5</v>
      </c>
      <c r="X1027">
        <v>0.1</v>
      </c>
      <c r="Y1027" t="s">
        <v>354</v>
      </c>
      <c r="Z1027" t="s">
        <v>390</v>
      </c>
      <c r="AA1027" t="s">
        <v>390</v>
      </c>
      <c r="AB1027" t="s">
        <v>1411</v>
      </c>
      <c r="AC1027" t="s">
        <v>1206</v>
      </c>
      <c r="AD1027">
        <v>4</v>
      </c>
      <c r="AE1027">
        <v>2005</v>
      </c>
      <c r="AF1027">
        <v>8</v>
      </c>
      <c r="AG1027">
        <v>2013</v>
      </c>
      <c r="AH1027" t="s">
        <v>1207</v>
      </c>
      <c r="AI1027" t="s">
        <v>353</v>
      </c>
      <c r="AJ1027">
        <v>1</v>
      </c>
      <c r="AK1027" t="s">
        <v>355</v>
      </c>
      <c r="AL1027" t="s">
        <v>354</v>
      </c>
      <c r="AM1027" t="s">
        <v>354</v>
      </c>
      <c r="AN1027" t="s">
        <v>354</v>
      </c>
      <c r="AO1027" t="s">
        <v>390</v>
      </c>
      <c r="AP1027" t="s">
        <v>1209</v>
      </c>
      <c r="AQ1027" t="s">
        <v>1207</v>
      </c>
      <c r="AR1027" t="s">
        <v>354</v>
      </c>
      <c r="AS1027" t="s">
        <v>354</v>
      </c>
    </row>
    <row r="1028" spans="1:48" x14ac:dyDescent="0.25">
      <c r="A1028" t="s">
        <v>1010</v>
      </c>
      <c r="B1028" t="s">
        <v>92</v>
      </c>
      <c r="C1028" t="s">
        <v>387</v>
      </c>
      <c r="D1028">
        <v>221</v>
      </c>
      <c r="E1028" t="s">
        <v>51</v>
      </c>
      <c r="F1028">
        <v>6341</v>
      </c>
      <c r="H1028">
        <v>331610</v>
      </c>
      <c r="I1028">
        <v>169</v>
      </c>
      <c r="J1028" t="s">
        <v>1011</v>
      </c>
      <c r="K1028" t="s">
        <v>1012</v>
      </c>
      <c r="L1028" t="str">
        <f>VLOOKUP(K1028,'LOOKUP INTERTIES 2023-11-08'!$B$2:$G$206,6,FALSE)</f>
        <v>Northwest Arctic</v>
      </c>
      <c r="M1028" t="s">
        <v>1211</v>
      </c>
      <c r="N1028" t="s">
        <v>1203</v>
      </c>
      <c r="O1028" s="10" t="s">
        <v>1204</v>
      </c>
      <c r="P1028" s="10">
        <v>2021</v>
      </c>
      <c r="Q1028" s="10" t="s">
        <v>1458</v>
      </c>
      <c r="R1028" t="s">
        <v>1205</v>
      </c>
      <c r="S1028">
        <v>0.3</v>
      </c>
      <c r="U1028" t="s">
        <v>390</v>
      </c>
      <c r="V1028">
        <v>0.3</v>
      </c>
      <c r="W1028">
        <v>0.3</v>
      </c>
      <c r="X1028" t="s">
        <v>390</v>
      </c>
      <c r="Y1028" t="s">
        <v>354</v>
      </c>
      <c r="Z1028" t="s">
        <v>390</v>
      </c>
      <c r="AA1028" t="s">
        <v>390</v>
      </c>
      <c r="AB1028" t="s">
        <v>1411</v>
      </c>
      <c r="AC1028" t="s">
        <v>1206</v>
      </c>
      <c r="AD1028">
        <v>0</v>
      </c>
      <c r="AE1028">
        <v>1978</v>
      </c>
      <c r="AF1028">
        <v>6</v>
      </c>
      <c r="AG1028">
        <v>2003</v>
      </c>
      <c r="AH1028" t="s">
        <v>1207</v>
      </c>
      <c r="AI1028" t="s">
        <v>353</v>
      </c>
      <c r="AJ1028">
        <v>1</v>
      </c>
      <c r="AK1028" t="s">
        <v>355</v>
      </c>
      <c r="AL1028" t="s">
        <v>354</v>
      </c>
      <c r="AM1028" t="s">
        <v>354</v>
      </c>
      <c r="AN1028" t="s">
        <v>354</v>
      </c>
      <c r="AO1028" t="s">
        <v>390</v>
      </c>
      <c r="AP1028" t="s">
        <v>354</v>
      </c>
      <c r="AQ1028" t="s">
        <v>1207</v>
      </c>
      <c r="AR1028" t="s">
        <v>354</v>
      </c>
      <c r="AS1028" t="s">
        <v>354</v>
      </c>
    </row>
    <row r="1029" spans="1:48" x14ac:dyDescent="0.25">
      <c r="A1029" t="s">
        <v>1010</v>
      </c>
      <c r="B1029" t="s">
        <v>92</v>
      </c>
      <c r="C1029" t="s">
        <v>387</v>
      </c>
      <c r="D1029">
        <v>221</v>
      </c>
      <c r="E1029" t="s">
        <v>51</v>
      </c>
      <c r="F1029">
        <v>6341</v>
      </c>
      <c r="H1029">
        <v>331610</v>
      </c>
      <c r="I1029">
        <v>169</v>
      </c>
      <c r="J1029" t="s">
        <v>1011</v>
      </c>
      <c r="K1029" t="s">
        <v>1012</v>
      </c>
      <c r="L1029" t="str">
        <f>VLOOKUP(K1029,'LOOKUP INTERTIES 2023-11-08'!$B$2:$G$206,6,FALSE)</f>
        <v>Northwest Arctic</v>
      </c>
      <c r="M1029" t="s">
        <v>1266</v>
      </c>
      <c r="N1029" t="s">
        <v>1203</v>
      </c>
      <c r="O1029" s="10" t="s">
        <v>1204</v>
      </c>
      <c r="P1029" s="10">
        <v>2021</v>
      </c>
      <c r="Q1029" s="10" t="s">
        <v>1458</v>
      </c>
      <c r="R1029" t="s">
        <v>1205</v>
      </c>
      <c r="S1029">
        <v>0.8</v>
      </c>
      <c r="U1029">
        <v>0.9</v>
      </c>
      <c r="V1029">
        <v>0.8</v>
      </c>
      <c r="W1029">
        <v>0.8</v>
      </c>
      <c r="X1029">
        <v>0.2</v>
      </c>
      <c r="Y1029" t="s">
        <v>354</v>
      </c>
      <c r="Z1029" t="s">
        <v>390</v>
      </c>
      <c r="AA1029" t="s">
        <v>390</v>
      </c>
      <c r="AB1029" t="s">
        <v>1411</v>
      </c>
      <c r="AC1029" t="s">
        <v>1206</v>
      </c>
      <c r="AD1029">
        <v>6</v>
      </c>
      <c r="AE1029">
        <v>1996</v>
      </c>
      <c r="AF1029">
        <v>3</v>
      </c>
      <c r="AG1029">
        <v>2014</v>
      </c>
      <c r="AH1029" t="s">
        <v>1207</v>
      </c>
      <c r="AI1029" t="s">
        <v>353</v>
      </c>
      <c r="AJ1029">
        <v>1</v>
      </c>
      <c r="AK1029" t="s">
        <v>355</v>
      </c>
      <c r="AL1029" t="s">
        <v>354</v>
      </c>
      <c r="AM1029" t="s">
        <v>354</v>
      </c>
      <c r="AN1029" t="s">
        <v>354</v>
      </c>
      <c r="AO1029" t="s">
        <v>390</v>
      </c>
      <c r="AP1029" t="s">
        <v>1209</v>
      </c>
      <c r="AQ1029" t="s">
        <v>1207</v>
      </c>
      <c r="AR1029" t="s">
        <v>354</v>
      </c>
      <c r="AS1029" t="s">
        <v>354</v>
      </c>
    </row>
    <row r="1030" spans="1:48" x14ac:dyDescent="0.25">
      <c r="A1030" t="s">
        <v>1010</v>
      </c>
      <c r="B1030" t="s">
        <v>92</v>
      </c>
      <c r="C1030" t="s">
        <v>387</v>
      </c>
      <c r="D1030">
        <v>221</v>
      </c>
      <c r="E1030" t="s">
        <v>51</v>
      </c>
      <c r="F1030">
        <v>6341</v>
      </c>
      <c r="H1030">
        <v>331610</v>
      </c>
      <c r="I1030">
        <v>169</v>
      </c>
      <c r="J1030" t="s">
        <v>1011</v>
      </c>
      <c r="K1030" t="s">
        <v>1012</v>
      </c>
      <c r="L1030" t="str">
        <f>VLOOKUP(K1030,'LOOKUP INTERTIES 2023-11-08'!$B$2:$G$206,6,FALSE)</f>
        <v>Northwest Arctic</v>
      </c>
      <c r="M1030">
        <v>1</v>
      </c>
      <c r="N1030" t="s">
        <v>352</v>
      </c>
      <c r="O1030" s="10" t="s">
        <v>1204</v>
      </c>
      <c r="P1030" s="10">
        <v>2021</v>
      </c>
      <c r="Q1030" s="10" t="s">
        <v>1461</v>
      </c>
      <c r="S1030">
        <v>0.75</v>
      </c>
      <c r="AB1030" t="s">
        <v>371</v>
      </c>
      <c r="AI1030" t="s">
        <v>353</v>
      </c>
      <c r="AK1030" t="s">
        <v>355</v>
      </c>
      <c r="AU1030" t="s">
        <v>1482</v>
      </c>
      <c r="AV1030" t="s">
        <v>1562</v>
      </c>
    </row>
    <row r="1031" spans="1:48" x14ac:dyDescent="0.25">
      <c r="A1031" t="s">
        <v>1010</v>
      </c>
      <c r="B1031" t="s">
        <v>92</v>
      </c>
      <c r="C1031" t="s">
        <v>387</v>
      </c>
      <c r="D1031">
        <v>221</v>
      </c>
      <c r="E1031" t="s">
        <v>51</v>
      </c>
      <c r="F1031">
        <v>6341</v>
      </c>
      <c r="H1031">
        <v>331610</v>
      </c>
      <c r="I1031">
        <v>169</v>
      </c>
      <c r="J1031" t="s">
        <v>1011</v>
      </c>
      <c r="K1031" t="s">
        <v>1012</v>
      </c>
      <c r="L1031" t="str">
        <f>VLOOKUP(K1031,'LOOKUP INTERTIES 2023-11-08'!$B$2:$G$206,6,FALSE)</f>
        <v>Northwest Arctic</v>
      </c>
      <c r="M1031">
        <v>2</v>
      </c>
      <c r="N1031" t="s">
        <v>352</v>
      </c>
      <c r="O1031" s="10" t="s">
        <v>1204</v>
      </c>
      <c r="P1031" s="10">
        <v>2021</v>
      </c>
      <c r="Q1031" s="10" t="s">
        <v>1461</v>
      </c>
      <c r="S1031">
        <v>0.5</v>
      </c>
      <c r="AB1031" t="s">
        <v>371</v>
      </c>
      <c r="AI1031" t="s">
        <v>353</v>
      </c>
      <c r="AK1031" t="s">
        <v>355</v>
      </c>
      <c r="AU1031" t="s">
        <v>1482</v>
      </c>
      <c r="AV1031" t="s">
        <v>1555</v>
      </c>
    </row>
    <row r="1032" spans="1:48" x14ac:dyDescent="0.25">
      <c r="A1032" t="s">
        <v>1010</v>
      </c>
      <c r="B1032" t="s">
        <v>92</v>
      </c>
      <c r="C1032" t="s">
        <v>387</v>
      </c>
      <c r="D1032">
        <v>221</v>
      </c>
      <c r="E1032" t="s">
        <v>51</v>
      </c>
      <c r="F1032">
        <v>6341</v>
      </c>
      <c r="H1032">
        <v>331610</v>
      </c>
      <c r="I1032">
        <v>169</v>
      </c>
      <c r="J1032" t="s">
        <v>1011</v>
      </c>
      <c r="K1032" t="s">
        <v>1012</v>
      </c>
      <c r="L1032" t="str">
        <f>VLOOKUP(K1032,'LOOKUP INTERTIES 2023-11-08'!$B$2:$G$206,6,FALSE)</f>
        <v>Northwest Arctic</v>
      </c>
      <c r="M1032">
        <v>3</v>
      </c>
      <c r="N1032" t="s">
        <v>352</v>
      </c>
      <c r="O1032" s="10" t="s">
        <v>1204</v>
      </c>
      <c r="P1032" s="10">
        <v>2021</v>
      </c>
      <c r="Q1032" s="10" t="s">
        <v>1461</v>
      </c>
      <c r="S1032">
        <v>1</v>
      </c>
      <c r="AB1032" t="s">
        <v>371</v>
      </c>
      <c r="AI1032" t="s">
        <v>353</v>
      </c>
      <c r="AK1032" t="s">
        <v>355</v>
      </c>
      <c r="AU1032" t="s">
        <v>1482</v>
      </c>
      <c r="AV1032" t="s">
        <v>1563</v>
      </c>
    </row>
    <row r="1033" spans="1:48" x14ac:dyDescent="0.25">
      <c r="A1033" t="s">
        <v>1010</v>
      </c>
      <c r="B1033" t="s">
        <v>92</v>
      </c>
      <c r="C1033" t="s">
        <v>387</v>
      </c>
      <c r="D1033">
        <v>221</v>
      </c>
      <c r="E1033" t="s">
        <v>51</v>
      </c>
      <c r="F1033">
        <v>6341</v>
      </c>
      <c r="H1033">
        <v>331610</v>
      </c>
      <c r="I1033">
        <v>169</v>
      </c>
      <c r="J1033" t="s">
        <v>1011</v>
      </c>
      <c r="K1033" t="s">
        <v>1012</v>
      </c>
      <c r="L1033" t="str">
        <f>VLOOKUP(K1033,'LOOKUP INTERTIES 2023-11-08'!$B$2:$G$206,6,FALSE)</f>
        <v>Northwest Arctic</v>
      </c>
      <c r="N1033" t="s">
        <v>473</v>
      </c>
      <c r="O1033" s="10" t="s">
        <v>501</v>
      </c>
      <c r="Q1033" s="10" t="s">
        <v>191</v>
      </c>
      <c r="S1033">
        <v>0.26</v>
      </c>
      <c r="AB1033" t="s">
        <v>371</v>
      </c>
      <c r="AD1033">
        <v>10</v>
      </c>
      <c r="AE1033">
        <v>2003</v>
      </c>
      <c r="AI1033" t="s">
        <v>353</v>
      </c>
      <c r="AJ1033">
        <v>1</v>
      </c>
      <c r="AK1033" t="s">
        <v>474</v>
      </c>
      <c r="AO1033">
        <v>4</v>
      </c>
    </row>
    <row r="1034" spans="1:48" hidden="1" x14ac:dyDescent="0.25">
      <c r="A1034" t="s">
        <v>1022</v>
      </c>
      <c r="B1034" t="s">
        <v>95</v>
      </c>
      <c r="C1034" t="s">
        <v>387</v>
      </c>
      <c r="D1034">
        <v>221</v>
      </c>
      <c r="E1034" t="s">
        <v>51</v>
      </c>
      <c r="F1034">
        <v>6345</v>
      </c>
      <c r="H1034">
        <v>331640</v>
      </c>
      <c r="I1034">
        <v>169</v>
      </c>
      <c r="J1034" t="s">
        <v>1023</v>
      </c>
      <c r="K1034" t="s">
        <v>1024</v>
      </c>
      <c r="L1034" t="str">
        <f>VLOOKUP(K1034,'LOOKUP INTERTIES 2023-11-08'!$B$2:$G$206,6,FALSE)</f>
        <v>Bering Straits</v>
      </c>
      <c r="M1034" t="s">
        <v>1211</v>
      </c>
      <c r="N1034" t="s">
        <v>1203</v>
      </c>
      <c r="O1034" s="10" t="s">
        <v>1204</v>
      </c>
      <c r="P1034" s="10">
        <v>2021</v>
      </c>
      <c r="Q1034" s="10" t="s">
        <v>1458</v>
      </c>
      <c r="R1034" t="s">
        <v>1205</v>
      </c>
      <c r="S1034">
        <v>0.3</v>
      </c>
      <c r="U1034">
        <v>0.9</v>
      </c>
      <c r="V1034">
        <v>0.3</v>
      </c>
      <c r="W1034">
        <v>0.3</v>
      </c>
      <c r="X1034">
        <v>0.1</v>
      </c>
      <c r="Y1034" t="s">
        <v>354</v>
      </c>
      <c r="Z1034" t="s">
        <v>390</v>
      </c>
      <c r="AA1034" t="s">
        <v>390</v>
      </c>
      <c r="AB1034" t="s">
        <v>1411</v>
      </c>
      <c r="AC1034" t="s">
        <v>1206</v>
      </c>
      <c r="AD1034">
        <v>2</v>
      </c>
      <c r="AE1034">
        <v>1977</v>
      </c>
      <c r="AF1034">
        <v>4</v>
      </c>
      <c r="AG1034">
        <v>2002</v>
      </c>
      <c r="AH1034" t="s">
        <v>1207</v>
      </c>
      <c r="AI1034" t="s">
        <v>353</v>
      </c>
      <c r="AJ1034">
        <v>1</v>
      </c>
      <c r="AK1034" t="s">
        <v>355</v>
      </c>
      <c r="AL1034" t="s">
        <v>354</v>
      </c>
      <c r="AM1034" t="s">
        <v>354</v>
      </c>
      <c r="AN1034" t="s">
        <v>354</v>
      </c>
      <c r="AO1034" t="s">
        <v>390</v>
      </c>
      <c r="AP1034" t="s">
        <v>1209</v>
      </c>
      <c r="AQ1034" t="s">
        <v>1207</v>
      </c>
      <c r="AR1034" t="s">
        <v>354</v>
      </c>
      <c r="AS1034" t="s">
        <v>354</v>
      </c>
    </row>
    <row r="1035" spans="1:48" hidden="1" x14ac:dyDescent="0.25">
      <c r="A1035" t="s">
        <v>1022</v>
      </c>
      <c r="B1035" t="s">
        <v>95</v>
      </c>
      <c r="C1035" t="s">
        <v>387</v>
      </c>
      <c r="D1035">
        <v>221</v>
      </c>
      <c r="E1035" t="s">
        <v>51</v>
      </c>
      <c r="F1035">
        <v>6345</v>
      </c>
      <c r="H1035">
        <v>331640</v>
      </c>
      <c r="I1035">
        <v>169</v>
      </c>
      <c r="J1035" t="s">
        <v>1023</v>
      </c>
      <c r="K1035" t="s">
        <v>1024</v>
      </c>
      <c r="L1035" t="str">
        <f>VLOOKUP(K1035,'LOOKUP INTERTIES 2023-11-08'!$B$2:$G$206,6,FALSE)</f>
        <v>Bering Straits</v>
      </c>
      <c r="M1035" t="s">
        <v>1232</v>
      </c>
      <c r="N1035" t="s">
        <v>1203</v>
      </c>
      <c r="O1035" s="10" t="s">
        <v>1204</v>
      </c>
      <c r="P1035" s="10">
        <v>2021</v>
      </c>
      <c r="Q1035" s="10" t="s">
        <v>1458</v>
      </c>
      <c r="R1035" t="s">
        <v>1205</v>
      </c>
      <c r="S1035">
        <v>0.5</v>
      </c>
      <c r="U1035">
        <v>0.9</v>
      </c>
      <c r="V1035">
        <v>0.5</v>
      </c>
      <c r="W1035">
        <v>0.5</v>
      </c>
      <c r="X1035">
        <v>0.1</v>
      </c>
      <c r="Y1035" t="s">
        <v>354</v>
      </c>
      <c r="Z1035" t="s">
        <v>390</v>
      </c>
      <c r="AA1035" t="s">
        <v>390</v>
      </c>
      <c r="AB1035" t="s">
        <v>1411</v>
      </c>
      <c r="AC1035" t="s">
        <v>1206</v>
      </c>
      <c r="AD1035">
        <v>2</v>
      </c>
      <c r="AE1035">
        <v>1988</v>
      </c>
      <c r="AF1035">
        <v>7</v>
      </c>
      <c r="AG1035">
        <v>2006</v>
      </c>
      <c r="AH1035" t="s">
        <v>1207</v>
      </c>
      <c r="AI1035" t="s">
        <v>353</v>
      </c>
      <c r="AJ1035">
        <v>1</v>
      </c>
      <c r="AK1035" t="s">
        <v>355</v>
      </c>
      <c r="AL1035" t="s">
        <v>354</v>
      </c>
      <c r="AM1035" t="s">
        <v>354</v>
      </c>
      <c r="AN1035" t="s">
        <v>354</v>
      </c>
      <c r="AO1035" t="s">
        <v>390</v>
      </c>
      <c r="AP1035" t="s">
        <v>1209</v>
      </c>
      <c r="AQ1035" t="s">
        <v>1207</v>
      </c>
      <c r="AR1035" t="s">
        <v>354</v>
      </c>
      <c r="AS1035" t="s">
        <v>354</v>
      </c>
    </row>
    <row r="1036" spans="1:48" hidden="1" x14ac:dyDescent="0.25">
      <c r="A1036" t="s">
        <v>1022</v>
      </c>
      <c r="B1036" t="s">
        <v>95</v>
      </c>
      <c r="C1036" t="s">
        <v>387</v>
      </c>
      <c r="D1036">
        <v>221</v>
      </c>
      <c r="E1036" t="s">
        <v>51</v>
      </c>
      <c r="F1036">
        <v>6345</v>
      </c>
      <c r="H1036">
        <v>331640</v>
      </c>
      <c r="I1036">
        <v>169</v>
      </c>
      <c r="J1036" t="s">
        <v>1023</v>
      </c>
      <c r="K1036" t="s">
        <v>1024</v>
      </c>
      <c r="L1036" t="str">
        <f>VLOOKUP(K1036,'LOOKUP INTERTIES 2023-11-08'!$B$2:$G$206,6,FALSE)</f>
        <v>Bering Straits</v>
      </c>
      <c r="M1036">
        <v>1</v>
      </c>
      <c r="N1036" t="s">
        <v>352</v>
      </c>
      <c r="O1036" s="10" t="s">
        <v>1204</v>
      </c>
      <c r="P1036" s="10">
        <v>2021</v>
      </c>
      <c r="Q1036" s="10" t="s">
        <v>1461</v>
      </c>
      <c r="S1036">
        <v>0.376</v>
      </c>
      <c r="AB1036" t="s">
        <v>371</v>
      </c>
      <c r="AI1036" t="s">
        <v>353</v>
      </c>
      <c r="AK1036" t="s">
        <v>355</v>
      </c>
      <c r="AU1036" t="s">
        <v>1501</v>
      </c>
      <c r="AV1036" t="s">
        <v>1540</v>
      </c>
    </row>
    <row r="1037" spans="1:48" hidden="1" x14ac:dyDescent="0.25">
      <c r="A1037" t="s">
        <v>1022</v>
      </c>
      <c r="B1037" t="s">
        <v>95</v>
      </c>
      <c r="C1037" t="s">
        <v>387</v>
      </c>
      <c r="D1037">
        <v>221</v>
      </c>
      <c r="E1037" t="s">
        <v>51</v>
      </c>
      <c r="F1037">
        <v>6345</v>
      </c>
      <c r="H1037">
        <v>331640</v>
      </c>
      <c r="I1037">
        <v>169</v>
      </c>
      <c r="J1037" t="s">
        <v>1023</v>
      </c>
      <c r="K1037" t="s">
        <v>1024</v>
      </c>
      <c r="L1037" t="str">
        <f>VLOOKUP(K1037,'LOOKUP INTERTIES 2023-11-08'!$B$2:$G$206,6,FALSE)</f>
        <v>Bering Straits</v>
      </c>
      <c r="M1037">
        <v>2</v>
      </c>
      <c r="N1037" t="s">
        <v>352</v>
      </c>
      <c r="O1037" s="10" t="s">
        <v>1204</v>
      </c>
      <c r="P1037" s="10">
        <v>2021</v>
      </c>
      <c r="Q1037" s="10" t="s">
        <v>1461</v>
      </c>
      <c r="S1037">
        <v>0.3</v>
      </c>
      <c r="AB1037" t="s">
        <v>371</v>
      </c>
      <c r="AI1037" t="s">
        <v>353</v>
      </c>
      <c r="AK1037" t="s">
        <v>355</v>
      </c>
      <c r="AU1037" t="s">
        <v>1467</v>
      </c>
      <c r="AV1037" t="s">
        <v>1491</v>
      </c>
    </row>
    <row r="1038" spans="1:48" hidden="1" x14ac:dyDescent="0.25">
      <c r="A1038" t="s">
        <v>1022</v>
      </c>
      <c r="B1038" t="s">
        <v>95</v>
      </c>
      <c r="C1038" t="s">
        <v>387</v>
      </c>
      <c r="D1038">
        <v>221</v>
      </c>
      <c r="E1038" t="s">
        <v>51</v>
      </c>
      <c r="F1038">
        <v>6345</v>
      </c>
      <c r="H1038">
        <v>331640</v>
      </c>
      <c r="I1038">
        <v>169</v>
      </c>
      <c r="J1038" t="s">
        <v>1023</v>
      </c>
      <c r="K1038" t="s">
        <v>1024</v>
      </c>
      <c r="L1038" t="str">
        <f>VLOOKUP(K1038,'LOOKUP INTERTIES 2023-11-08'!$B$2:$G$206,6,FALSE)</f>
        <v>Bering Straits</v>
      </c>
      <c r="M1038">
        <v>3</v>
      </c>
      <c r="N1038" t="s">
        <v>352</v>
      </c>
      <c r="O1038" s="10" t="s">
        <v>1204</v>
      </c>
      <c r="P1038" s="10">
        <v>2021</v>
      </c>
      <c r="Q1038" s="10" t="s">
        <v>1461</v>
      </c>
      <c r="S1038">
        <v>0.26</v>
      </c>
      <c r="AB1038" t="s">
        <v>371</v>
      </c>
      <c r="AI1038" t="s">
        <v>353</v>
      </c>
      <c r="AK1038" t="s">
        <v>355</v>
      </c>
      <c r="AU1038" t="s">
        <v>1482</v>
      </c>
      <c r="AV1038" t="s">
        <v>1566</v>
      </c>
    </row>
    <row r="1039" spans="1:48" hidden="1" x14ac:dyDescent="0.25">
      <c r="A1039" t="s">
        <v>1022</v>
      </c>
      <c r="B1039" t="s">
        <v>95</v>
      </c>
      <c r="C1039" t="s">
        <v>387</v>
      </c>
      <c r="D1039">
        <v>221</v>
      </c>
      <c r="E1039" t="s">
        <v>51</v>
      </c>
      <c r="F1039">
        <v>6345</v>
      </c>
      <c r="H1039">
        <v>331640</v>
      </c>
      <c r="I1039">
        <v>169</v>
      </c>
      <c r="J1039" t="s">
        <v>1023</v>
      </c>
      <c r="K1039" t="s">
        <v>1024</v>
      </c>
      <c r="L1039" t="str">
        <f>VLOOKUP(K1039,'LOOKUP INTERTIES 2023-11-08'!$B$2:$G$206,6,FALSE)</f>
        <v>Bering Straits</v>
      </c>
      <c r="M1039">
        <v>4</v>
      </c>
      <c r="N1039" t="s">
        <v>352</v>
      </c>
      <c r="O1039" s="10" t="s">
        <v>1204</v>
      </c>
      <c r="P1039" s="10">
        <v>2021</v>
      </c>
      <c r="Q1039" s="10" t="s">
        <v>1461</v>
      </c>
      <c r="S1039">
        <v>0.5</v>
      </c>
      <c r="AB1039" t="s">
        <v>371</v>
      </c>
      <c r="AD1039">
        <v>6</v>
      </c>
      <c r="AE1039">
        <v>2017</v>
      </c>
      <c r="AI1039" t="s">
        <v>353</v>
      </c>
      <c r="AK1039" t="s">
        <v>355</v>
      </c>
      <c r="AU1039" t="s">
        <v>1482</v>
      </c>
      <c r="AV1039" t="s">
        <v>1525</v>
      </c>
    </row>
    <row r="1040" spans="1:48" hidden="1" x14ac:dyDescent="0.25">
      <c r="A1040" t="s">
        <v>1025</v>
      </c>
      <c r="B1040" t="s">
        <v>96</v>
      </c>
      <c r="C1040" t="s">
        <v>387</v>
      </c>
      <c r="D1040">
        <v>221</v>
      </c>
      <c r="E1040" t="s">
        <v>51</v>
      </c>
      <c r="F1040">
        <v>6346</v>
      </c>
      <c r="H1040">
        <v>331650</v>
      </c>
      <c r="I1040">
        <v>169</v>
      </c>
      <c r="J1040" t="s">
        <v>770</v>
      </c>
      <c r="K1040" t="s">
        <v>771</v>
      </c>
      <c r="L1040" t="str">
        <f>VLOOKUP(K1040,'LOOKUP INTERTIES 2023-11-08'!$B$2:$G$206,6,FALSE)</f>
        <v>Northwest Arctic</v>
      </c>
      <c r="N1040" t="s">
        <v>456</v>
      </c>
      <c r="O1040" s="10" t="s">
        <v>1301</v>
      </c>
      <c r="Q1040" s="10" t="s">
        <v>1567</v>
      </c>
      <c r="S1040">
        <v>0.23499999999999999</v>
      </c>
      <c r="T1040">
        <v>0.38400000000000001</v>
      </c>
      <c r="AB1040" t="s">
        <v>371</v>
      </c>
      <c r="AD1040">
        <v>9</v>
      </c>
      <c r="AE1040">
        <v>2021</v>
      </c>
      <c r="AI1040" t="s">
        <v>353</v>
      </c>
      <c r="AJ1040">
        <v>1</v>
      </c>
      <c r="AK1040" t="s">
        <v>457</v>
      </c>
    </row>
    <row r="1041" spans="1:48" hidden="1" x14ac:dyDescent="0.25">
      <c r="A1041" t="s">
        <v>1025</v>
      </c>
      <c r="B1041" t="s">
        <v>96</v>
      </c>
      <c r="C1041" t="s">
        <v>387</v>
      </c>
      <c r="D1041">
        <v>221</v>
      </c>
      <c r="E1041" t="s">
        <v>51</v>
      </c>
      <c r="F1041">
        <v>6346</v>
      </c>
      <c r="H1041">
        <v>331650</v>
      </c>
      <c r="I1041">
        <v>169</v>
      </c>
      <c r="J1041" t="s">
        <v>770</v>
      </c>
      <c r="K1041" t="s">
        <v>771</v>
      </c>
      <c r="L1041" t="str">
        <f>VLOOKUP(K1041,'LOOKUP INTERTIES 2023-11-08'!$B$2:$G$206,6,FALSE)</f>
        <v>Northwest Arctic</v>
      </c>
      <c r="M1041">
        <v>1</v>
      </c>
      <c r="N1041" t="s">
        <v>352</v>
      </c>
      <c r="O1041" s="10" t="s">
        <v>1204</v>
      </c>
      <c r="P1041" s="10">
        <v>2021</v>
      </c>
      <c r="Q1041" s="10" t="s">
        <v>1461</v>
      </c>
      <c r="S1041">
        <v>0.5</v>
      </c>
      <c r="AB1041" t="s">
        <v>371</v>
      </c>
      <c r="AI1041" t="s">
        <v>353</v>
      </c>
      <c r="AK1041" t="s">
        <v>355</v>
      </c>
      <c r="AU1041" t="s">
        <v>1467</v>
      </c>
      <c r="AV1041" t="s">
        <v>1493</v>
      </c>
    </row>
    <row r="1042" spans="1:48" hidden="1" x14ac:dyDescent="0.25">
      <c r="A1042" t="s">
        <v>1025</v>
      </c>
      <c r="B1042" t="s">
        <v>96</v>
      </c>
      <c r="C1042" t="s">
        <v>387</v>
      </c>
      <c r="D1042">
        <v>221</v>
      </c>
      <c r="E1042" t="s">
        <v>51</v>
      </c>
      <c r="F1042">
        <v>6346</v>
      </c>
      <c r="H1042">
        <v>331650</v>
      </c>
      <c r="I1042">
        <v>169</v>
      </c>
      <c r="J1042" t="s">
        <v>770</v>
      </c>
      <c r="K1042" t="s">
        <v>771</v>
      </c>
      <c r="L1042" t="str">
        <f>VLOOKUP(K1042,'LOOKUP INTERTIES 2023-11-08'!$B$2:$G$206,6,FALSE)</f>
        <v>Northwest Arctic</v>
      </c>
      <c r="M1042">
        <v>2</v>
      </c>
      <c r="N1042" t="s">
        <v>352</v>
      </c>
      <c r="O1042" s="10" t="s">
        <v>1204</v>
      </c>
      <c r="P1042" s="10">
        <v>2021</v>
      </c>
      <c r="Q1042" s="10" t="s">
        <v>1461</v>
      </c>
      <c r="S1042">
        <v>0.5</v>
      </c>
      <c r="AB1042" t="s">
        <v>371</v>
      </c>
      <c r="AI1042" t="s">
        <v>353</v>
      </c>
      <c r="AK1042" t="s">
        <v>355</v>
      </c>
      <c r="AU1042" t="s">
        <v>1501</v>
      </c>
      <c r="AV1042" t="s">
        <v>1516</v>
      </c>
    </row>
    <row r="1043" spans="1:48" hidden="1" x14ac:dyDescent="0.25">
      <c r="A1043" t="s">
        <v>1025</v>
      </c>
      <c r="B1043" t="s">
        <v>96</v>
      </c>
      <c r="C1043" t="s">
        <v>387</v>
      </c>
      <c r="D1043">
        <v>221</v>
      </c>
      <c r="E1043" t="s">
        <v>51</v>
      </c>
      <c r="F1043">
        <v>6346</v>
      </c>
      <c r="H1043">
        <v>331650</v>
      </c>
      <c r="I1043">
        <v>169</v>
      </c>
      <c r="J1043" t="s">
        <v>770</v>
      </c>
      <c r="K1043" t="s">
        <v>771</v>
      </c>
      <c r="L1043" t="str">
        <f>VLOOKUP(K1043,'LOOKUP INTERTIES 2023-11-08'!$B$2:$G$206,6,FALSE)</f>
        <v>Northwest Arctic</v>
      </c>
      <c r="M1043">
        <v>3</v>
      </c>
      <c r="N1043" t="s">
        <v>352</v>
      </c>
      <c r="O1043" s="10" t="s">
        <v>1204</v>
      </c>
      <c r="P1043" s="10">
        <v>2021</v>
      </c>
      <c r="Q1043" s="10" t="s">
        <v>1461</v>
      </c>
      <c r="S1043">
        <v>0.5</v>
      </c>
      <c r="AB1043" t="s">
        <v>371</v>
      </c>
      <c r="AI1043" t="s">
        <v>353</v>
      </c>
      <c r="AK1043" t="s">
        <v>355</v>
      </c>
      <c r="AU1043" t="s">
        <v>1467</v>
      </c>
      <c r="AV1043" t="s">
        <v>1493</v>
      </c>
    </row>
    <row r="1044" spans="1:48" hidden="1" x14ac:dyDescent="0.25">
      <c r="A1044" t="s">
        <v>1025</v>
      </c>
      <c r="B1044" t="s">
        <v>96</v>
      </c>
      <c r="C1044" t="s">
        <v>387</v>
      </c>
      <c r="D1044">
        <v>221</v>
      </c>
      <c r="E1044" t="s">
        <v>51</v>
      </c>
      <c r="F1044">
        <v>6346</v>
      </c>
      <c r="H1044">
        <v>331650</v>
      </c>
      <c r="I1044">
        <v>169</v>
      </c>
      <c r="J1044" t="s">
        <v>770</v>
      </c>
      <c r="K1044" t="s">
        <v>771</v>
      </c>
      <c r="L1044" t="str">
        <f>VLOOKUP(K1044,'LOOKUP INTERTIES 2023-11-08'!$B$2:$G$206,6,FALSE)</f>
        <v>Northwest Arctic</v>
      </c>
      <c r="N1044" t="s">
        <v>502</v>
      </c>
      <c r="O1044" s="10" t="s">
        <v>1304</v>
      </c>
      <c r="Q1044" s="10" t="s">
        <v>1567</v>
      </c>
      <c r="S1044">
        <v>0.224</v>
      </c>
      <c r="AB1044" t="s">
        <v>371</v>
      </c>
      <c r="AD1044">
        <v>9</v>
      </c>
      <c r="AE1044">
        <v>2021</v>
      </c>
      <c r="AK1044" t="s">
        <v>503</v>
      </c>
    </row>
    <row r="1045" spans="1:48" hidden="1" x14ac:dyDescent="0.25">
      <c r="A1045" t="s">
        <v>992</v>
      </c>
      <c r="B1045" t="s">
        <v>89</v>
      </c>
      <c r="C1045" t="s">
        <v>387</v>
      </c>
      <c r="D1045">
        <v>221</v>
      </c>
      <c r="E1045" t="s">
        <v>51</v>
      </c>
      <c r="F1045">
        <v>6339</v>
      </c>
      <c r="H1045">
        <v>331670</v>
      </c>
      <c r="I1045">
        <v>169</v>
      </c>
      <c r="J1045" t="s">
        <v>993</v>
      </c>
      <c r="K1045" t="s">
        <v>994</v>
      </c>
      <c r="L1045" t="str">
        <f>VLOOKUP(K1045,'LOOKUP INTERTIES 2023-11-08'!$B$2:$G$206,6,FALSE)</f>
        <v>Bering Straits</v>
      </c>
      <c r="M1045" t="s">
        <v>1232</v>
      </c>
      <c r="N1045" t="s">
        <v>1203</v>
      </c>
      <c r="O1045" s="10" t="s">
        <v>1204</v>
      </c>
      <c r="P1045" s="10">
        <v>2021</v>
      </c>
      <c r="Q1045" s="10" t="s">
        <v>1458</v>
      </c>
      <c r="R1045" t="s">
        <v>1205</v>
      </c>
      <c r="S1045">
        <v>0.7</v>
      </c>
      <c r="U1045">
        <v>0.9</v>
      </c>
      <c r="V1045">
        <v>0.7</v>
      </c>
      <c r="W1045">
        <v>0.7</v>
      </c>
      <c r="X1045">
        <v>0.2</v>
      </c>
      <c r="Y1045" t="s">
        <v>1207</v>
      </c>
      <c r="Z1045" t="s">
        <v>390</v>
      </c>
      <c r="AA1045" t="s">
        <v>390</v>
      </c>
      <c r="AB1045" t="s">
        <v>391</v>
      </c>
      <c r="AC1045" t="s">
        <v>1208</v>
      </c>
      <c r="AD1045">
        <v>5</v>
      </c>
      <c r="AE1045">
        <v>2015</v>
      </c>
      <c r="AF1045" t="s">
        <v>390</v>
      </c>
      <c r="AG1045" t="s">
        <v>390</v>
      </c>
      <c r="AH1045" t="s">
        <v>1208</v>
      </c>
      <c r="AI1045" t="s">
        <v>353</v>
      </c>
      <c r="AJ1045">
        <v>1</v>
      </c>
      <c r="AK1045" t="s">
        <v>355</v>
      </c>
      <c r="AL1045" t="s">
        <v>354</v>
      </c>
      <c r="AM1045" t="s">
        <v>354</v>
      </c>
      <c r="AN1045" t="s">
        <v>354</v>
      </c>
      <c r="AO1045" t="s">
        <v>390</v>
      </c>
      <c r="AP1045" t="s">
        <v>1209</v>
      </c>
      <c r="AQ1045" t="s">
        <v>1207</v>
      </c>
      <c r="AR1045" t="s">
        <v>1207</v>
      </c>
      <c r="AS1045" t="s">
        <v>1207</v>
      </c>
    </row>
    <row r="1046" spans="1:48" hidden="1" x14ac:dyDescent="0.25">
      <c r="A1046" t="s">
        <v>992</v>
      </c>
      <c r="B1046" t="s">
        <v>89</v>
      </c>
      <c r="C1046" t="s">
        <v>387</v>
      </c>
      <c r="D1046">
        <v>221</v>
      </c>
      <c r="E1046" t="s">
        <v>51</v>
      </c>
      <c r="F1046">
        <v>6339</v>
      </c>
      <c r="H1046">
        <v>331670</v>
      </c>
      <c r="I1046">
        <v>169</v>
      </c>
      <c r="J1046" t="s">
        <v>993</v>
      </c>
      <c r="K1046" t="s">
        <v>994</v>
      </c>
      <c r="L1046" t="str">
        <f>VLOOKUP(K1046,'LOOKUP INTERTIES 2023-11-08'!$B$2:$G$206,6,FALSE)</f>
        <v>Bering Straits</v>
      </c>
      <c r="M1046" t="s">
        <v>1377</v>
      </c>
      <c r="N1046" t="s">
        <v>1203</v>
      </c>
      <c r="O1046" s="10" t="s">
        <v>1204</v>
      </c>
      <c r="P1046" s="10">
        <v>2021</v>
      </c>
      <c r="Q1046" s="10" t="s">
        <v>1458</v>
      </c>
      <c r="R1046" t="s">
        <v>1205</v>
      </c>
      <c r="S1046">
        <v>0.5</v>
      </c>
      <c r="U1046">
        <v>0.9</v>
      </c>
      <c r="V1046">
        <v>0.5</v>
      </c>
      <c r="W1046">
        <v>0.5</v>
      </c>
      <c r="X1046">
        <v>0.1</v>
      </c>
      <c r="Y1046" t="s">
        <v>354</v>
      </c>
      <c r="Z1046" t="s">
        <v>390</v>
      </c>
      <c r="AA1046" t="s">
        <v>390</v>
      </c>
      <c r="AB1046" t="s">
        <v>1411</v>
      </c>
      <c r="AC1046" t="s">
        <v>1206</v>
      </c>
      <c r="AD1046">
        <v>12</v>
      </c>
      <c r="AE1046">
        <v>2005</v>
      </c>
      <c r="AF1046">
        <v>8</v>
      </c>
      <c r="AG1046">
        <v>2015</v>
      </c>
      <c r="AH1046" t="s">
        <v>1207</v>
      </c>
      <c r="AI1046" t="s">
        <v>353</v>
      </c>
      <c r="AJ1046">
        <v>1</v>
      </c>
      <c r="AK1046" t="s">
        <v>355</v>
      </c>
      <c r="AL1046" t="s">
        <v>354</v>
      </c>
      <c r="AM1046" t="s">
        <v>354</v>
      </c>
      <c r="AN1046" t="s">
        <v>354</v>
      </c>
      <c r="AO1046" t="s">
        <v>390</v>
      </c>
      <c r="AP1046" t="s">
        <v>1209</v>
      </c>
      <c r="AQ1046" t="s">
        <v>1207</v>
      </c>
      <c r="AR1046" t="s">
        <v>354</v>
      </c>
      <c r="AS1046" t="s">
        <v>354</v>
      </c>
    </row>
    <row r="1047" spans="1:48" hidden="1" x14ac:dyDescent="0.25">
      <c r="A1047" t="s">
        <v>992</v>
      </c>
      <c r="B1047" t="s">
        <v>89</v>
      </c>
      <c r="C1047" t="s">
        <v>387</v>
      </c>
      <c r="D1047">
        <v>221</v>
      </c>
      <c r="E1047" t="s">
        <v>51</v>
      </c>
      <c r="F1047">
        <v>6339</v>
      </c>
      <c r="H1047">
        <v>331670</v>
      </c>
      <c r="I1047">
        <v>169</v>
      </c>
      <c r="J1047" t="s">
        <v>993</v>
      </c>
      <c r="K1047" t="s">
        <v>994</v>
      </c>
      <c r="L1047" t="str">
        <f>VLOOKUP(K1047,'LOOKUP INTERTIES 2023-11-08'!$B$2:$G$206,6,FALSE)</f>
        <v>Bering Straits</v>
      </c>
      <c r="M1047" t="s">
        <v>1375</v>
      </c>
      <c r="N1047" t="s">
        <v>1203</v>
      </c>
      <c r="O1047" s="10" t="s">
        <v>1204</v>
      </c>
      <c r="P1047" s="10">
        <v>2021</v>
      </c>
      <c r="Q1047" s="10" t="s">
        <v>1458</v>
      </c>
      <c r="R1047" t="s">
        <v>1205</v>
      </c>
      <c r="S1047">
        <v>0.3</v>
      </c>
      <c r="U1047">
        <v>0.9</v>
      </c>
      <c r="V1047">
        <v>0.3</v>
      </c>
      <c r="W1047">
        <v>0.3</v>
      </c>
      <c r="X1047">
        <v>0.1</v>
      </c>
      <c r="Y1047" t="s">
        <v>354</v>
      </c>
      <c r="Z1047" t="s">
        <v>390</v>
      </c>
      <c r="AA1047" t="s">
        <v>390</v>
      </c>
      <c r="AB1047" t="s">
        <v>1411</v>
      </c>
      <c r="AC1047" t="s">
        <v>1206</v>
      </c>
      <c r="AD1047">
        <v>3</v>
      </c>
      <c r="AE1047">
        <v>2000</v>
      </c>
      <c r="AF1047">
        <v>8</v>
      </c>
      <c r="AG1047">
        <v>2015</v>
      </c>
      <c r="AH1047" t="s">
        <v>1208</v>
      </c>
      <c r="AI1047" t="s">
        <v>353</v>
      </c>
      <c r="AJ1047">
        <v>1</v>
      </c>
      <c r="AK1047" t="s">
        <v>355</v>
      </c>
      <c r="AL1047" t="s">
        <v>354</v>
      </c>
      <c r="AM1047" t="s">
        <v>354</v>
      </c>
      <c r="AN1047" t="s">
        <v>354</v>
      </c>
      <c r="AO1047" t="s">
        <v>390</v>
      </c>
      <c r="AP1047" t="s">
        <v>1209</v>
      </c>
      <c r="AQ1047" t="s">
        <v>1207</v>
      </c>
      <c r="AR1047" t="s">
        <v>354</v>
      </c>
      <c r="AS1047" t="s">
        <v>354</v>
      </c>
    </row>
    <row r="1048" spans="1:48" hidden="1" x14ac:dyDescent="0.25">
      <c r="A1048" t="s">
        <v>992</v>
      </c>
      <c r="B1048" t="s">
        <v>89</v>
      </c>
      <c r="C1048" t="s">
        <v>387</v>
      </c>
      <c r="D1048">
        <v>221</v>
      </c>
      <c r="E1048" t="s">
        <v>51</v>
      </c>
      <c r="F1048">
        <v>6339</v>
      </c>
      <c r="H1048">
        <v>331670</v>
      </c>
      <c r="I1048">
        <v>169</v>
      </c>
      <c r="J1048" t="s">
        <v>993</v>
      </c>
      <c r="K1048" t="s">
        <v>994</v>
      </c>
      <c r="L1048" t="str">
        <f>VLOOKUP(K1048,'LOOKUP INTERTIES 2023-11-08'!$B$2:$G$206,6,FALSE)</f>
        <v>Bering Straits</v>
      </c>
      <c r="M1048" t="s">
        <v>1378</v>
      </c>
      <c r="N1048" t="s">
        <v>1203</v>
      </c>
      <c r="O1048" s="10" t="s">
        <v>1204</v>
      </c>
      <c r="P1048" s="10">
        <v>2021</v>
      </c>
      <c r="Q1048" s="10" t="s">
        <v>1458</v>
      </c>
      <c r="R1048" t="s">
        <v>1205</v>
      </c>
      <c r="S1048">
        <v>0.2</v>
      </c>
      <c r="U1048">
        <v>0.9</v>
      </c>
      <c r="V1048">
        <v>0.2</v>
      </c>
      <c r="W1048">
        <v>0.2</v>
      </c>
      <c r="X1048">
        <v>0.1</v>
      </c>
      <c r="Y1048" t="s">
        <v>354</v>
      </c>
      <c r="Z1048" t="s">
        <v>390</v>
      </c>
      <c r="AA1048" t="s">
        <v>390</v>
      </c>
      <c r="AB1048" t="s">
        <v>1411</v>
      </c>
      <c r="AC1048" t="s">
        <v>1206</v>
      </c>
      <c r="AD1048">
        <v>12</v>
      </c>
      <c r="AE1048">
        <v>1995</v>
      </c>
      <c r="AF1048">
        <v>8</v>
      </c>
      <c r="AG1048">
        <v>2015</v>
      </c>
      <c r="AH1048" t="s">
        <v>1208</v>
      </c>
      <c r="AI1048" t="s">
        <v>353</v>
      </c>
      <c r="AJ1048">
        <v>1</v>
      </c>
      <c r="AK1048" t="s">
        <v>355</v>
      </c>
      <c r="AL1048" t="s">
        <v>354</v>
      </c>
      <c r="AM1048" t="s">
        <v>354</v>
      </c>
      <c r="AN1048" t="s">
        <v>354</v>
      </c>
      <c r="AO1048" t="s">
        <v>390</v>
      </c>
      <c r="AP1048" t="s">
        <v>1209</v>
      </c>
      <c r="AQ1048" t="s">
        <v>1207</v>
      </c>
      <c r="AR1048" t="s">
        <v>354</v>
      </c>
      <c r="AS1048" t="s">
        <v>354</v>
      </c>
    </row>
    <row r="1049" spans="1:48" hidden="1" x14ac:dyDescent="0.25">
      <c r="A1049" t="s">
        <v>1047</v>
      </c>
      <c r="B1049" t="s">
        <v>97</v>
      </c>
      <c r="C1049" t="s">
        <v>387</v>
      </c>
      <c r="D1049">
        <v>221</v>
      </c>
      <c r="E1049" t="s">
        <v>51</v>
      </c>
      <c r="F1049">
        <v>6347</v>
      </c>
      <c r="H1049">
        <v>331680</v>
      </c>
      <c r="I1049">
        <v>169</v>
      </c>
      <c r="J1049" t="s">
        <v>1048</v>
      </c>
      <c r="K1049" t="s">
        <v>994</v>
      </c>
      <c r="L1049" t="str">
        <f>VLOOKUP(K1049,'LOOKUP INTERTIES 2023-11-08'!$B$2:$G$206,6,FALSE)</f>
        <v>Bering Straits</v>
      </c>
      <c r="M1049" t="s">
        <v>1377</v>
      </c>
      <c r="N1049" t="s">
        <v>1203</v>
      </c>
      <c r="O1049" s="10" t="s">
        <v>1204</v>
      </c>
      <c r="P1049" s="10">
        <v>2021</v>
      </c>
      <c r="Q1049" s="10" t="s">
        <v>1458</v>
      </c>
      <c r="R1049" t="s">
        <v>1205</v>
      </c>
      <c r="S1049">
        <v>0.5</v>
      </c>
      <c r="U1049">
        <v>0.9</v>
      </c>
      <c r="V1049">
        <v>0.5</v>
      </c>
      <c r="W1049">
        <v>0.5</v>
      </c>
      <c r="X1049">
        <v>0.1</v>
      </c>
      <c r="Y1049" t="s">
        <v>354</v>
      </c>
      <c r="Z1049" t="s">
        <v>390</v>
      </c>
      <c r="AA1049" t="s">
        <v>390</v>
      </c>
      <c r="AB1049" t="s">
        <v>1411</v>
      </c>
      <c r="AC1049" t="s">
        <v>1206</v>
      </c>
      <c r="AD1049">
        <v>10</v>
      </c>
      <c r="AE1049">
        <v>2007</v>
      </c>
      <c r="AF1049">
        <v>3</v>
      </c>
      <c r="AG1049">
        <v>2014</v>
      </c>
      <c r="AH1049" t="s">
        <v>1207</v>
      </c>
      <c r="AI1049" t="s">
        <v>353</v>
      </c>
      <c r="AJ1049">
        <v>1</v>
      </c>
      <c r="AK1049" t="s">
        <v>355</v>
      </c>
      <c r="AL1049" t="s">
        <v>354</v>
      </c>
      <c r="AM1049" t="s">
        <v>354</v>
      </c>
      <c r="AN1049" t="s">
        <v>354</v>
      </c>
      <c r="AO1049" t="s">
        <v>390</v>
      </c>
      <c r="AP1049" t="s">
        <v>1209</v>
      </c>
      <c r="AQ1049" t="s">
        <v>1207</v>
      </c>
      <c r="AR1049" t="s">
        <v>354</v>
      </c>
      <c r="AS1049" t="s">
        <v>354</v>
      </c>
    </row>
    <row r="1050" spans="1:48" hidden="1" x14ac:dyDescent="0.25">
      <c r="A1050" t="s">
        <v>1047</v>
      </c>
      <c r="B1050" t="s">
        <v>97</v>
      </c>
      <c r="C1050" t="s">
        <v>387</v>
      </c>
      <c r="D1050">
        <v>221</v>
      </c>
      <c r="E1050" t="s">
        <v>51</v>
      </c>
      <c r="F1050">
        <v>6347</v>
      </c>
      <c r="H1050">
        <v>331680</v>
      </c>
      <c r="I1050">
        <v>169</v>
      </c>
      <c r="J1050" t="s">
        <v>1048</v>
      </c>
      <c r="K1050" t="s">
        <v>994</v>
      </c>
      <c r="L1050" t="str">
        <f>VLOOKUP(K1050,'LOOKUP INTERTIES 2023-11-08'!$B$2:$G$206,6,FALSE)</f>
        <v>Bering Straits</v>
      </c>
      <c r="M1050" t="s">
        <v>1375</v>
      </c>
      <c r="N1050" t="s">
        <v>1203</v>
      </c>
      <c r="O1050" s="10" t="s">
        <v>1204</v>
      </c>
      <c r="P1050" s="10">
        <v>2021</v>
      </c>
      <c r="Q1050" s="10" t="s">
        <v>1458</v>
      </c>
      <c r="R1050" t="s">
        <v>1205</v>
      </c>
      <c r="S1050">
        <v>0.4</v>
      </c>
      <c r="U1050">
        <v>0.9</v>
      </c>
      <c r="V1050">
        <v>0.4</v>
      </c>
      <c r="W1050">
        <v>0.4</v>
      </c>
      <c r="X1050">
        <v>0.1</v>
      </c>
      <c r="Y1050" t="s">
        <v>354</v>
      </c>
      <c r="Z1050" t="s">
        <v>390</v>
      </c>
      <c r="AA1050" t="s">
        <v>390</v>
      </c>
      <c r="AB1050" t="s">
        <v>1411</v>
      </c>
      <c r="AC1050" t="s">
        <v>1206</v>
      </c>
      <c r="AD1050">
        <v>3</v>
      </c>
      <c r="AE1050">
        <v>1992</v>
      </c>
      <c r="AF1050">
        <v>3</v>
      </c>
      <c r="AG1050">
        <v>2014</v>
      </c>
      <c r="AH1050" t="s">
        <v>1207</v>
      </c>
      <c r="AI1050" t="s">
        <v>353</v>
      </c>
      <c r="AJ1050">
        <v>1</v>
      </c>
      <c r="AK1050" t="s">
        <v>355</v>
      </c>
      <c r="AL1050" t="s">
        <v>354</v>
      </c>
      <c r="AM1050" t="s">
        <v>354</v>
      </c>
      <c r="AN1050" t="s">
        <v>354</v>
      </c>
      <c r="AO1050" t="s">
        <v>390</v>
      </c>
      <c r="AP1050" t="s">
        <v>1209</v>
      </c>
      <c r="AQ1050" t="s">
        <v>1207</v>
      </c>
      <c r="AR1050" t="s">
        <v>354</v>
      </c>
      <c r="AS1050" t="s">
        <v>354</v>
      </c>
    </row>
    <row r="1051" spans="1:48" hidden="1" x14ac:dyDescent="0.25">
      <c r="A1051" t="s">
        <v>1047</v>
      </c>
      <c r="B1051" t="s">
        <v>97</v>
      </c>
      <c r="C1051" t="s">
        <v>387</v>
      </c>
      <c r="D1051">
        <v>221</v>
      </c>
      <c r="E1051" t="s">
        <v>51</v>
      </c>
      <c r="F1051">
        <v>6347</v>
      </c>
      <c r="H1051">
        <v>331680</v>
      </c>
      <c r="I1051">
        <v>169</v>
      </c>
      <c r="J1051" t="s">
        <v>1048</v>
      </c>
      <c r="K1051" t="s">
        <v>994</v>
      </c>
      <c r="L1051" t="str">
        <f>VLOOKUP(K1051,'LOOKUP INTERTIES 2023-11-08'!$B$2:$G$206,6,FALSE)</f>
        <v>Bering Straits</v>
      </c>
      <c r="M1051" t="s">
        <v>1378</v>
      </c>
      <c r="N1051" t="s">
        <v>1203</v>
      </c>
      <c r="O1051" s="10" t="s">
        <v>1204</v>
      </c>
      <c r="P1051" s="10">
        <v>2021</v>
      </c>
      <c r="Q1051" s="10" t="s">
        <v>1458</v>
      </c>
      <c r="R1051" t="s">
        <v>1205</v>
      </c>
      <c r="S1051">
        <v>0.3</v>
      </c>
      <c r="U1051">
        <v>0.9</v>
      </c>
      <c r="V1051">
        <v>0.3</v>
      </c>
      <c r="W1051">
        <v>0.3</v>
      </c>
      <c r="X1051">
        <v>0.1</v>
      </c>
      <c r="Y1051" t="s">
        <v>354</v>
      </c>
      <c r="Z1051" t="s">
        <v>390</v>
      </c>
      <c r="AA1051" t="s">
        <v>390</v>
      </c>
      <c r="AB1051" t="s">
        <v>1411</v>
      </c>
      <c r="AC1051" t="s">
        <v>1206</v>
      </c>
      <c r="AD1051">
        <v>5</v>
      </c>
      <c r="AE1051">
        <v>1990</v>
      </c>
      <c r="AF1051">
        <v>3</v>
      </c>
      <c r="AG1051">
        <v>2014</v>
      </c>
      <c r="AH1051" t="s">
        <v>1207</v>
      </c>
      <c r="AI1051" t="s">
        <v>353</v>
      </c>
      <c r="AJ1051">
        <v>1</v>
      </c>
      <c r="AK1051" t="s">
        <v>355</v>
      </c>
      <c r="AL1051" t="s">
        <v>354</v>
      </c>
      <c r="AM1051" t="s">
        <v>354</v>
      </c>
      <c r="AN1051" t="s">
        <v>354</v>
      </c>
      <c r="AO1051" t="s">
        <v>390</v>
      </c>
      <c r="AP1051" t="s">
        <v>1209</v>
      </c>
      <c r="AQ1051" t="s">
        <v>1207</v>
      </c>
      <c r="AR1051" t="s">
        <v>354</v>
      </c>
      <c r="AS1051" t="s">
        <v>354</v>
      </c>
    </row>
    <row r="1052" spans="1:48" hidden="1" x14ac:dyDescent="0.25">
      <c r="A1052" t="s">
        <v>1047</v>
      </c>
      <c r="B1052" t="s">
        <v>97</v>
      </c>
      <c r="C1052" t="s">
        <v>387</v>
      </c>
      <c r="D1052">
        <v>221</v>
      </c>
      <c r="E1052" t="s">
        <v>51</v>
      </c>
      <c r="F1052">
        <v>6347</v>
      </c>
      <c r="H1052">
        <v>331680</v>
      </c>
      <c r="I1052">
        <v>169</v>
      </c>
      <c r="J1052" t="s">
        <v>1048</v>
      </c>
      <c r="K1052" t="s">
        <v>994</v>
      </c>
      <c r="L1052" t="str">
        <f>VLOOKUP(K1052,'LOOKUP INTERTIES 2023-11-08'!$B$2:$G$206,6,FALSE)</f>
        <v>Bering Straits</v>
      </c>
      <c r="M1052">
        <v>1</v>
      </c>
      <c r="N1052" t="s">
        <v>352</v>
      </c>
      <c r="O1052" s="10" t="s">
        <v>1204</v>
      </c>
      <c r="P1052" s="10">
        <v>2021</v>
      </c>
      <c r="Q1052" s="10" t="s">
        <v>1461</v>
      </c>
      <c r="S1052">
        <v>0.52800000000000002</v>
      </c>
      <c r="AB1052" t="s">
        <v>371</v>
      </c>
      <c r="AD1052">
        <v>4</v>
      </c>
      <c r="AE1052">
        <v>2013</v>
      </c>
      <c r="AI1052" t="s">
        <v>353</v>
      </c>
      <c r="AK1052" t="s">
        <v>355</v>
      </c>
      <c r="AU1052" t="s">
        <v>1514</v>
      </c>
      <c r="AV1052" t="s">
        <v>1493</v>
      </c>
    </row>
    <row r="1053" spans="1:48" hidden="1" x14ac:dyDescent="0.25">
      <c r="A1053" t="s">
        <v>1047</v>
      </c>
      <c r="B1053" t="s">
        <v>97</v>
      </c>
      <c r="C1053" t="s">
        <v>387</v>
      </c>
      <c r="D1053">
        <v>221</v>
      </c>
      <c r="E1053" t="s">
        <v>51</v>
      </c>
      <c r="F1053">
        <v>6347</v>
      </c>
      <c r="H1053">
        <v>331680</v>
      </c>
      <c r="I1053">
        <v>169</v>
      </c>
      <c r="J1053" t="s">
        <v>1048</v>
      </c>
      <c r="K1053" t="s">
        <v>994</v>
      </c>
      <c r="L1053" t="str">
        <f>VLOOKUP(K1053,'LOOKUP INTERTIES 2023-11-08'!$B$2:$G$206,6,FALSE)</f>
        <v>Bering Straits</v>
      </c>
      <c r="M1053">
        <v>2</v>
      </c>
      <c r="N1053" t="s">
        <v>352</v>
      </c>
      <c r="O1053" s="10" t="s">
        <v>1204</v>
      </c>
      <c r="P1053" s="10">
        <v>2021</v>
      </c>
      <c r="Q1053" s="10" t="s">
        <v>1461</v>
      </c>
      <c r="S1053">
        <v>0.52800000000000002</v>
      </c>
      <c r="AB1053" t="s">
        <v>371</v>
      </c>
      <c r="AD1053">
        <v>4</v>
      </c>
      <c r="AE1053">
        <v>2013</v>
      </c>
      <c r="AI1053" t="s">
        <v>353</v>
      </c>
      <c r="AK1053" t="s">
        <v>355</v>
      </c>
      <c r="AU1053" t="s">
        <v>1514</v>
      </c>
      <c r="AV1053" t="s">
        <v>1493</v>
      </c>
    </row>
    <row r="1054" spans="1:48" hidden="1" x14ac:dyDescent="0.25">
      <c r="A1054" t="s">
        <v>1047</v>
      </c>
      <c r="B1054" t="s">
        <v>97</v>
      </c>
      <c r="C1054" t="s">
        <v>387</v>
      </c>
      <c r="D1054">
        <v>221</v>
      </c>
      <c r="E1054" t="s">
        <v>51</v>
      </c>
      <c r="F1054">
        <v>6347</v>
      </c>
      <c r="H1054">
        <v>331680</v>
      </c>
      <c r="I1054">
        <v>169</v>
      </c>
      <c r="J1054" t="s">
        <v>1048</v>
      </c>
      <c r="K1054" t="s">
        <v>994</v>
      </c>
      <c r="L1054" t="str">
        <f>VLOOKUP(K1054,'LOOKUP INTERTIES 2023-11-08'!$B$2:$G$206,6,FALSE)</f>
        <v>Bering Straits</v>
      </c>
      <c r="M1054">
        <v>3</v>
      </c>
      <c r="N1054" t="s">
        <v>352</v>
      </c>
      <c r="O1054" s="10" t="s">
        <v>1204</v>
      </c>
      <c r="P1054" s="10">
        <v>2021</v>
      </c>
      <c r="Q1054" s="10" t="s">
        <v>1461</v>
      </c>
      <c r="S1054">
        <v>0.52800000000000002</v>
      </c>
      <c r="AB1054" t="s">
        <v>371</v>
      </c>
      <c r="AD1054">
        <v>4</v>
      </c>
      <c r="AE1054">
        <v>2013</v>
      </c>
      <c r="AI1054" t="s">
        <v>353</v>
      </c>
      <c r="AK1054" t="s">
        <v>355</v>
      </c>
      <c r="AU1054" t="s">
        <v>1514</v>
      </c>
      <c r="AV1054" t="s">
        <v>1493</v>
      </c>
    </row>
    <row r="1055" spans="1:48" hidden="1" x14ac:dyDescent="0.25">
      <c r="A1055" t="s">
        <v>1047</v>
      </c>
      <c r="B1055" t="s">
        <v>97</v>
      </c>
      <c r="C1055" t="s">
        <v>387</v>
      </c>
      <c r="D1055">
        <v>221</v>
      </c>
      <c r="E1055" t="s">
        <v>51</v>
      </c>
      <c r="F1055">
        <v>6347</v>
      </c>
      <c r="H1055">
        <v>331680</v>
      </c>
      <c r="I1055">
        <v>169</v>
      </c>
      <c r="J1055" t="s">
        <v>1048</v>
      </c>
      <c r="K1055" t="s">
        <v>994</v>
      </c>
      <c r="L1055" t="str">
        <f>VLOOKUP(K1055,'LOOKUP INTERTIES 2023-11-08'!$B$2:$G$206,6,FALSE)</f>
        <v>Bering Straits</v>
      </c>
      <c r="M1055">
        <v>4</v>
      </c>
      <c r="N1055" t="s">
        <v>352</v>
      </c>
      <c r="O1055" s="10" t="s">
        <v>1204</v>
      </c>
      <c r="P1055" s="10">
        <v>2021</v>
      </c>
      <c r="Q1055" s="10" t="s">
        <v>1461</v>
      </c>
      <c r="S1055">
        <v>0.52800000000000002</v>
      </c>
      <c r="AB1055" t="s">
        <v>371</v>
      </c>
      <c r="AD1055">
        <v>4</v>
      </c>
      <c r="AE1055">
        <v>2013</v>
      </c>
      <c r="AI1055" t="s">
        <v>353</v>
      </c>
      <c r="AK1055" t="s">
        <v>355</v>
      </c>
      <c r="AU1055" t="s">
        <v>1514</v>
      </c>
      <c r="AV1055" t="s">
        <v>1493</v>
      </c>
    </row>
    <row r="1056" spans="1:48" hidden="1" x14ac:dyDescent="0.25">
      <c r="A1056" t="s">
        <v>1091</v>
      </c>
      <c r="B1056" t="s">
        <v>99</v>
      </c>
      <c r="C1056" t="s">
        <v>387</v>
      </c>
      <c r="D1056">
        <v>221</v>
      </c>
      <c r="E1056" t="s">
        <v>51</v>
      </c>
      <c r="F1056">
        <v>6348</v>
      </c>
      <c r="H1056">
        <v>331690</v>
      </c>
      <c r="I1056">
        <v>169</v>
      </c>
      <c r="J1056" t="s">
        <v>1092</v>
      </c>
      <c r="K1056" t="s">
        <v>1093</v>
      </c>
      <c r="L1056" t="str">
        <f>VLOOKUP(K1056,'LOOKUP INTERTIES 2023-11-08'!$B$2:$G$206,6,FALSE)</f>
        <v>Bristol Bay</v>
      </c>
      <c r="M1056" t="s">
        <v>1210</v>
      </c>
      <c r="N1056" t="s">
        <v>1203</v>
      </c>
      <c r="O1056" s="10" t="s">
        <v>1204</v>
      </c>
      <c r="P1056" s="10">
        <v>2021</v>
      </c>
      <c r="Q1056" s="10" t="s">
        <v>1458</v>
      </c>
      <c r="R1056" t="s">
        <v>1205</v>
      </c>
      <c r="S1056">
        <v>0.3</v>
      </c>
      <c r="U1056" t="s">
        <v>390</v>
      </c>
      <c r="V1056">
        <v>0.3</v>
      </c>
      <c r="W1056">
        <v>0.3</v>
      </c>
      <c r="X1056" t="s">
        <v>390</v>
      </c>
      <c r="Y1056" t="s">
        <v>354</v>
      </c>
      <c r="Z1056" t="s">
        <v>390</v>
      </c>
      <c r="AA1056" t="s">
        <v>390</v>
      </c>
      <c r="AB1056" t="s">
        <v>1411</v>
      </c>
      <c r="AC1056" t="s">
        <v>1206</v>
      </c>
      <c r="AD1056">
        <v>3</v>
      </c>
      <c r="AE1056">
        <v>1970</v>
      </c>
      <c r="AF1056">
        <v>8</v>
      </c>
      <c r="AG1056">
        <v>2004</v>
      </c>
      <c r="AH1056" t="s">
        <v>1207</v>
      </c>
      <c r="AI1056" t="s">
        <v>353</v>
      </c>
      <c r="AJ1056">
        <v>1</v>
      </c>
      <c r="AK1056" t="s">
        <v>355</v>
      </c>
      <c r="AL1056" t="s">
        <v>354</v>
      </c>
      <c r="AM1056" t="s">
        <v>354</v>
      </c>
      <c r="AN1056" t="s">
        <v>354</v>
      </c>
      <c r="AO1056" t="s">
        <v>390</v>
      </c>
      <c r="AP1056" t="s">
        <v>354</v>
      </c>
      <c r="AQ1056" t="s">
        <v>1207</v>
      </c>
      <c r="AR1056" t="s">
        <v>354</v>
      </c>
      <c r="AS1056" t="s">
        <v>354</v>
      </c>
    </row>
    <row r="1057" spans="1:48" hidden="1" x14ac:dyDescent="0.25">
      <c r="A1057" t="s">
        <v>1091</v>
      </c>
      <c r="B1057" t="s">
        <v>99</v>
      </c>
      <c r="C1057" t="s">
        <v>387</v>
      </c>
      <c r="D1057">
        <v>221</v>
      </c>
      <c r="E1057" t="s">
        <v>51</v>
      </c>
      <c r="F1057">
        <v>6348</v>
      </c>
      <c r="H1057">
        <v>331690</v>
      </c>
      <c r="I1057">
        <v>169</v>
      </c>
      <c r="J1057" t="s">
        <v>1092</v>
      </c>
      <c r="K1057" t="s">
        <v>1093</v>
      </c>
      <c r="L1057" t="str">
        <f>VLOOKUP(K1057,'LOOKUP INTERTIES 2023-11-08'!$B$2:$G$206,6,FALSE)</f>
        <v>Bristol Bay</v>
      </c>
      <c r="M1057" t="s">
        <v>1425</v>
      </c>
      <c r="N1057" t="s">
        <v>1203</v>
      </c>
      <c r="O1057" s="10" t="s">
        <v>1204</v>
      </c>
      <c r="P1057" s="10">
        <v>2021</v>
      </c>
      <c r="Q1057" s="10" t="s">
        <v>1458</v>
      </c>
      <c r="R1057" t="s">
        <v>1205</v>
      </c>
      <c r="S1057">
        <v>0.5</v>
      </c>
      <c r="U1057">
        <v>0.9</v>
      </c>
      <c r="V1057">
        <v>0.5</v>
      </c>
      <c r="W1057">
        <v>0.5</v>
      </c>
      <c r="X1057">
        <v>0.1</v>
      </c>
      <c r="Y1057" t="s">
        <v>354</v>
      </c>
      <c r="Z1057" t="s">
        <v>390</v>
      </c>
      <c r="AA1057" t="s">
        <v>390</v>
      </c>
      <c r="AB1057" t="s">
        <v>1411</v>
      </c>
      <c r="AC1057" t="s">
        <v>1206</v>
      </c>
      <c r="AD1057">
        <v>10</v>
      </c>
      <c r="AE1057">
        <v>2004</v>
      </c>
      <c r="AF1057">
        <v>4</v>
      </c>
      <c r="AG1057">
        <v>2019</v>
      </c>
      <c r="AH1057" t="s">
        <v>1207</v>
      </c>
      <c r="AI1057" t="s">
        <v>353</v>
      </c>
      <c r="AJ1057">
        <v>1</v>
      </c>
      <c r="AK1057" t="s">
        <v>355</v>
      </c>
      <c r="AL1057" t="s">
        <v>354</v>
      </c>
      <c r="AM1057" t="s">
        <v>354</v>
      </c>
      <c r="AN1057" t="s">
        <v>354</v>
      </c>
      <c r="AO1057" t="s">
        <v>390</v>
      </c>
      <c r="AP1057" t="s">
        <v>1209</v>
      </c>
      <c r="AQ1057" t="s">
        <v>1207</v>
      </c>
      <c r="AR1057" t="s">
        <v>354</v>
      </c>
      <c r="AS1057" t="s">
        <v>354</v>
      </c>
    </row>
    <row r="1058" spans="1:48" hidden="1" x14ac:dyDescent="0.25">
      <c r="A1058" t="s">
        <v>1091</v>
      </c>
      <c r="B1058" t="s">
        <v>99</v>
      </c>
      <c r="C1058" t="s">
        <v>387</v>
      </c>
      <c r="D1058">
        <v>221</v>
      </c>
      <c r="E1058" t="s">
        <v>51</v>
      </c>
      <c r="F1058">
        <v>6348</v>
      </c>
      <c r="H1058">
        <v>331690</v>
      </c>
      <c r="I1058">
        <v>169</v>
      </c>
      <c r="J1058" t="s">
        <v>1092</v>
      </c>
      <c r="K1058" t="s">
        <v>1093</v>
      </c>
      <c r="L1058" t="str">
        <f>VLOOKUP(K1058,'LOOKUP INTERTIES 2023-11-08'!$B$2:$G$206,6,FALSE)</f>
        <v>Bristol Bay</v>
      </c>
      <c r="M1058" t="s">
        <v>1232</v>
      </c>
      <c r="N1058" t="s">
        <v>1203</v>
      </c>
      <c r="O1058" s="10" t="s">
        <v>1204</v>
      </c>
      <c r="P1058" s="10">
        <v>2021</v>
      </c>
      <c r="Q1058" s="10" t="s">
        <v>1458</v>
      </c>
      <c r="R1058" t="s">
        <v>1205</v>
      </c>
      <c r="S1058">
        <v>0.3</v>
      </c>
      <c r="U1058">
        <v>0.9</v>
      </c>
      <c r="V1058">
        <v>0.3</v>
      </c>
      <c r="W1058">
        <v>0.3</v>
      </c>
      <c r="X1058">
        <v>0.1</v>
      </c>
      <c r="Y1058" t="s">
        <v>354</v>
      </c>
      <c r="Z1058" t="s">
        <v>390</v>
      </c>
      <c r="AA1058" t="s">
        <v>390</v>
      </c>
      <c r="AB1058" t="s">
        <v>1411</v>
      </c>
      <c r="AC1058" t="s">
        <v>1206</v>
      </c>
      <c r="AD1058">
        <v>11</v>
      </c>
      <c r="AE1058">
        <v>1986</v>
      </c>
      <c r="AF1058">
        <v>4</v>
      </c>
      <c r="AG1058">
        <v>2019</v>
      </c>
      <c r="AH1058" t="s">
        <v>1207</v>
      </c>
      <c r="AI1058" t="s">
        <v>353</v>
      </c>
      <c r="AJ1058">
        <v>1</v>
      </c>
      <c r="AK1058" t="s">
        <v>355</v>
      </c>
      <c r="AL1058" t="s">
        <v>354</v>
      </c>
      <c r="AM1058" t="s">
        <v>354</v>
      </c>
      <c r="AN1058" t="s">
        <v>354</v>
      </c>
      <c r="AO1058" t="s">
        <v>390</v>
      </c>
      <c r="AP1058" t="s">
        <v>1209</v>
      </c>
      <c r="AQ1058" t="s">
        <v>1207</v>
      </c>
      <c r="AR1058" t="s">
        <v>354</v>
      </c>
      <c r="AS1058" t="s">
        <v>354</v>
      </c>
    </row>
    <row r="1059" spans="1:48" hidden="1" x14ac:dyDescent="0.25">
      <c r="A1059" t="s">
        <v>1091</v>
      </c>
      <c r="B1059" t="s">
        <v>99</v>
      </c>
      <c r="C1059" t="s">
        <v>387</v>
      </c>
      <c r="D1059">
        <v>221</v>
      </c>
      <c r="E1059" t="s">
        <v>51</v>
      </c>
      <c r="F1059">
        <v>6348</v>
      </c>
      <c r="H1059">
        <v>331690</v>
      </c>
      <c r="I1059">
        <v>169</v>
      </c>
      <c r="J1059" t="s">
        <v>1092</v>
      </c>
      <c r="K1059" t="s">
        <v>1093</v>
      </c>
      <c r="L1059" t="str">
        <f>VLOOKUP(K1059,'LOOKUP INTERTIES 2023-11-08'!$B$2:$G$206,6,FALSE)</f>
        <v>Bristol Bay</v>
      </c>
      <c r="M1059" t="s">
        <v>1315</v>
      </c>
      <c r="N1059" t="s">
        <v>1203</v>
      </c>
      <c r="O1059" s="10" t="s">
        <v>1204</v>
      </c>
      <c r="P1059" s="10">
        <v>2021</v>
      </c>
      <c r="Q1059" s="10" t="s">
        <v>1458</v>
      </c>
      <c r="R1059" t="s">
        <v>1205</v>
      </c>
      <c r="S1059">
        <v>0.8</v>
      </c>
      <c r="U1059">
        <v>0.9</v>
      </c>
      <c r="V1059">
        <v>0.8</v>
      </c>
      <c r="W1059">
        <v>0.8</v>
      </c>
      <c r="X1059">
        <v>0.2</v>
      </c>
      <c r="Y1059" t="s">
        <v>354</v>
      </c>
      <c r="Z1059" t="s">
        <v>390</v>
      </c>
      <c r="AA1059" t="s">
        <v>390</v>
      </c>
      <c r="AB1059" t="s">
        <v>1411</v>
      </c>
      <c r="AC1059" t="s">
        <v>1206</v>
      </c>
      <c r="AD1059">
        <v>10</v>
      </c>
      <c r="AE1059">
        <v>2002</v>
      </c>
      <c r="AF1059">
        <v>4</v>
      </c>
      <c r="AG1059">
        <v>2019</v>
      </c>
      <c r="AH1059" t="s">
        <v>1207</v>
      </c>
      <c r="AI1059" t="s">
        <v>353</v>
      </c>
      <c r="AJ1059">
        <v>1</v>
      </c>
      <c r="AK1059" t="s">
        <v>355</v>
      </c>
      <c r="AL1059" t="s">
        <v>354</v>
      </c>
      <c r="AM1059" t="s">
        <v>354</v>
      </c>
      <c r="AN1059" t="s">
        <v>354</v>
      </c>
      <c r="AO1059" t="s">
        <v>390</v>
      </c>
      <c r="AP1059" t="s">
        <v>1209</v>
      </c>
      <c r="AQ1059" t="s">
        <v>1207</v>
      </c>
      <c r="AR1059" t="s">
        <v>354</v>
      </c>
      <c r="AS1059" t="s">
        <v>354</v>
      </c>
    </row>
    <row r="1060" spans="1:48" hidden="1" x14ac:dyDescent="0.25">
      <c r="A1060" t="s">
        <v>1091</v>
      </c>
      <c r="B1060" t="s">
        <v>99</v>
      </c>
      <c r="C1060" t="s">
        <v>387</v>
      </c>
      <c r="D1060">
        <v>221</v>
      </c>
      <c r="E1060" t="s">
        <v>51</v>
      </c>
      <c r="F1060">
        <v>6348</v>
      </c>
      <c r="H1060">
        <v>331690</v>
      </c>
      <c r="I1060">
        <v>169</v>
      </c>
      <c r="J1060" t="s">
        <v>1092</v>
      </c>
      <c r="K1060" t="s">
        <v>1093</v>
      </c>
      <c r="L1060" t="str">
        <f>VLOOKUP(K1060,'LOOKUP INTERTIES 2023-11-08'!$B$2:$G$206,6,FALSE)</f>
        <v>Bristol Bay</v>
      </c>
      <c r="M1060" t="s">
        <v>1313</v>
      </c>
      <c r="N1060" t="s">
        <v>1203</v>
      </c>
      <c r="O1060" s="10" t="s">
        <v>1204</v>
      </c>
      <c r="P1060" s="10">
        <v>2021</v>
      </c>
      <c r="Q1060" s="10" t="s">
        <v>1458</v>
      </c>
      <c r="R1060" t="s">
        <v>1205</v>
      </c>
      <c r="S1060">
        <v>0.5</v>
      </c>
      <c r="U1060">
        <v>0.9</v>
      </c>
      <c r="V1060">
        <v>0.5</v>
      </c>
      <c r="W1060">
        <v>0.5</v>
      </c>
      <c r="X1060">
        <v>0.1</v>
      </c>
      <c r="Y1060" t="s">
        <v>354</v>
      </c>
      <c r="Z1060" t="s">
        <v>390</v>
      </c>
      <c r="AA1060" t="s">
        <v>390</v>
      </c>
      <c r="AB1060" t="s">
        <v>1411</v>
      </c>
      <c r="AC1060" t="s">
        <v>1206</v>
      </c>
      <c r="AD1060">
        <v>9</v>
      </c>
      <c r="AE1060">
        <v>2004</v>
      </c>
      <c r="AF1060">
        <v>5</v>
      </c>
      <c r="AG1060">
        <v>2014</v>
      </c>
      <c r="AH1060" t="s">
        <v>1207</v>
      </c>
      <c r="AI1060" t="s">
        <v>353</v>
      </c>
      <c r="AJ1060">
        <v>1</v>
      </c>
      <c r="AK1060" t="s">
        <v>355</v>
      </c>
      <c r="AL1060" t="s">
        <v>354</v>
      </c>
      <c r="AM1060" t="s">
        <v>354</v>
      </c>
      <c r="AN1060" t="s">
        <v>354</v>
      </c>
      <c r="AO1060" t="s">
        <v>390</v>
      </c>
      <c r="AP1060" t="s">
        <v>1209</v>
      </c>
      <c r="AQ1060" t="s">
        <v>1207</v>
      </c>
      <c r="AR1060" t="s">
        <v>354</v>
      </c>
      <c r="AS1060" t="s">
        <v>354</v>
      </c>
    </row>
    <row r="1061" spans="1:48" hidden="1" x14ac:dyDescent="0.25">
      <c r="A1061" t="s">
        <v>1091</v>
      </c>
      <c r="B1061" t="s">
        <v>99</v>
      </c>
      <c r="C1061" t="s">
        <v>387</v>
      </c>
      <c r="D1061">
        <v>221</v>
      </c>
      <c r="E1061" t="s">
        <v>51</v>
      </c>
      <c r="F1061">
        <v>6348</v>
      </c>
      <c r="H1061">
        <v>331690</v>
      </c>
      <c r="I1061">
        <v>169</v>
      </c>
      <c r="J1061" t="s">
        <v>1092</v>
      </c>
      <c r="K1061" t="s">
        <v>1093</v>
      </c>
      <c r="L1061" t="str">
        <f>VLOOKUP(K1061,'LOOKUP INTERTIES 2023-11-08'!$B$2:$G$206,6,FALSE)</f>
        <v>Bristol Bay</v>
      </c>
      <c r="M1061" t="s">
        <v>1212</v>
      </c>
      <c r="N1061" t="s">
        <v>1203</v>
      </c>
      <c r="O1061" s="10" t="s">
        <v>1204</v>
      </c>
      <c r="P1061" s="10">
        <v>2021</v>
      </c>
      <c r="Q1061" s="10" t="s">
        <v>1458</v>
      </c>
      <c r="R1061" t="s">
        <v>1205</v>
      </c>
      <c r="S1061">
        <v>0.5</v>
      </c>
      <c r="U1061" t="s">
        <v>390</v>
      </c>
      <c r="V1061">
        <v>0.5</v>
      </c>
      <c r="W1061">
        <v>0.5</v>
      </c>
      <c r="X1061" t="s">
        <v>390</v>
      </c>
      <c r="Y1061" t="s">
        <v>354</v>
      </c>
      <c r="Z1061" t="s">
        <v>390</v>
      </c>
      <c r="AA1061" t="s">
        <v>390</v>
      </c>
      <c r="AB1061" t="s">
        <v>1411</v>
      </c>
      <c r="AC1061" t="s">
        <v>1206</v>
      </c>
      <c r="AD1061">
        <v>10</v>
      </c>
      <c r="AE1061">
        <v>1986</v>
      </c>
      <c r="AF1061">
        <v>9</v>
      </c>
      <c r="AG1061">
        <v>2004</v>
      </c>
      <c r="AH1061" t="s">
        <v>1207</v>
      </c>
      <c r="AI1061" t="s">
        <v>353</v>
      </c>
      <c r="AJ1061">
        <v>1</v>
      </c>
      <c r="AK1061" t="s">
        <v>355</v>
      </c>
      <c r="AL1061" t="s">
        <v>354</v>
      </c>
      <c r="AM1061" t="s">
        <v>354</v>
      </c>
      <c r="AN1061" t="s">
        <v>354</v>
      </c>
      <c r="AO1061" t="s">
        <v>390</v>
      </c>
      <c r="AP1061" t="s">
        <v>354</v>
      </c>
      <c r="AQ1061" t="s">
        <v>1207</v>
      </c>
      <c r="AR1061" t="s">
        <v>354</v>
      </c>
      <c r="AS1061" t="s">
        <v>354</v>
      </c>
    </row>
    <row r="1062" spans="1:48" hidden="1" x14ac:dyDescent="0.25">
      <c r="A1062" t="s">
        <v>1091</v>
      </c>
      <c r="B1062" t="s">
        <v>99</v>
      </c>
      <c r="C1062" t="s">
        <v>387</v>
      </c>
      <c r="D1062">
        <v>221</v>
      </c>
      <c r="E1062" t="s">
        <v>51</v>
      </c>
      <c r="F1062">
        <v>6348</v>
      </c>
      <c r="H1062">
        <v>331690</v>
      </c>
      <c r="I1062">
        <v>169</v>
      </c>
      <c r="J1062" t="s">
        <v>1092</v>
      </c>
      <c r="K1062" t="s">
        <v>1093</v>
      </c>
      <c r="L1062" t="str">
        <f>VLOOKUP(K1062,'LOOKUP INTERTIES 2023-11-08'!$B$2:$G$206,6,FALSE)</f>
        <v>Bristol Bay</v>
      </c>
      <c r="M1062" t="s">
        <v>1268</v>
      </c>
      <c r="N1062" t="s">
        <v>1203</v>
      </c>
      <c r="O1062" s="10" t="s">
        <v>1204</v>
      </c>
      <c r="P1062" s="10">
        <v>2021</v>
      </c>
      <c r="Q1062" s="10" t="s">
        <v>1458</v>
      </c>
      <c r="R1062" t="s">
        <v>1205</v>
      </c>
      <c r="S1062">
        <v>0.8</v>
      </c>
      <c r="U1062">
        <v>0.9</v>
      </c>
      <c r="V1062">
        <v>0.8</v>
      </c>
      <c r="W1062">
        <v>0.8</v>
      </c>
      <c r="X1062">
        <v>0.2</v>
      </c>
      <c r="Y1062" t="s">
        <v>354</v>
      </c>
      <c r="Z1062" t="s">
        <v>390</v>
      </c>
      <c r="AA1062" t="s">
        <v>390</v>
      </c>
      <c r="AB1062" t="s">
        <v>1411</v>
      </c>
      <c r="AC1062" t="s">
        <v>1206</v>
      </c>
      <c r="AD1062">
        <v>5</v>
      </c>
      <c r="AE1062">
        <v>2014</v>
      </c>
      <c r="AF1062">
        <v>4</v>
      </c>
      <c r="AG1062">
        <v>2019</v>
      </c>
      <c r="AH1062" t="s">
        <v>1207</v>
      </c>
      <c r="AI1062" t="s">
        <v>353</v>
      </c>
      <c r="AJ1062">
        <v>1</v>
      </c>
      <c r="AK1062" t="s">
        <v>355</v>
      </c>
      <c r="AL1062" t="s">
        <v>354</v>
      </c>
      <c r="AM1062" t="s">
        <v>354</v>
      </c>
      <c r="AN1062" t="s">
        <v>354</v>
      </c>
      <c r="AO1062" t="s">
        <v>390</v>
      </c>
      <c r="AP1062" t="s">
        <v>1209</v>
      </c>
      <c r="AQ1062" t="s">
        <v>1207</v>
      </c>
      <c r="AR1062" t="s">
        <v>354</v>
      </c>
      <c r="AS1062" t="s">
        <v>354</v>
      </c>
    </row>
    <row r="1063" spans="1:48" hidden="1" x14ac:dyDescent="0.25">
      <c r="A1063" t="s">
        <v>1091</v>
      </c>
      <c r="B1063" t="s">
        <v>99</v>
      </c>
      <c r="C1063" t="s">
        <v>387</v>
      </c>
      <c r="D1063">
        <v>221</v>
      </c>
      <c r="E1063" t="s">
        <v>51</v>
      </c>
      <c r="F1063">
        <v>6348</v>
      </c>
      <c r="H1063">
        <v>331690</v>
      </c>
      <c r="I1063">
        <v>169</v>
      </c>
      <c r="J1063" t="s">
        <v>1092</v>
      </c>
      <c r="K1063" t="s">
        <v>1093</v>
      </c>
      <c r="L1063" t="str">
        <f>VLOOKUP(K1063,'LOOKUP INTERTIES 2023-11-08'!$B$2:$G$206,6,FALSE)</f>
        <v>Bristol Bay</v>
      </c>
      <c r="M1063">
        <v>1</v>
      </c>
      <c r="N1063" t="s">
        <v>352</v>
      </c>
      <c r="O1063" s="10" t="s">
        <v>1204</v>
      </c>
      <c r="P1063" s="10">
        <v>2021</v>
      </c>
      <c r="Q1063" s="10" t="s">
        <v>1461</v>
      </c>
      <c r="S1063">
        <v>0.52800000000000002</v>
      </c>
      <c r="AB1063" t="s">
        <v>371</v>
      </c>
      <c r="AI1063" t="s">
        <v>353</v>
      </c>
      <c r="AK1063" t="s">
        <v>355</v>
      </c>
      <c r="AU1063" t="s">
        <v>1569</v>
      </c>
      <c r="AV1063" t="s">
        <v>1493</v>
      </c>
    </row>
    <row r="1064" spans="1:48" hidden="1" x14ac:dyDescent="0.25">
      <c r="A1064" t="s">
        <v>1091</v>
      </c>
      <c r="B1064" t="s">
        <v>99</v>
      </c>
      <c r="C1064" t="s">
        <v>387</v>
      </c>
      <c r="D1064">
        <v>221</v>
      </c>
      <c r="E1064" t="s">
        <v>51</v>
      </c>
      <c r="F1064">
        <v>6348</v>
      </c>
      <c r="H1064">
        <v>331690</v>
      </c>
      <c r="I1064">
        <v>169</v>
      </c>
      <c r="J1064" t="s">
        <v>1092</v>
      </c>
      <c r="K1064" t="s">
        <v>1093</v>
      </c>
      <c r="L1064" t="str">
        <f>VLOOKUP(K1064,'LOOKUP INTERTIES 2023-11-08'!$B$2:$G$206,6,FALSE)</f>
        <v>Bristol Bay</v>
      </c>
      <c r="M1064">
        <v>3</v>
      </c>
      <c r="N1064" t="s">
        <v>352</v>
      </c>
      <c r="O1064" s="10" t="s">
        <v>1204</v>
      </c>
      <c r="P1064" s="10">
        <v>2021</v>
      </c>
      <c r="Q1064" s="10" t="s">
        <v>1461</v>
      </c>
      <c r="S1064">
        <v>1.05</v>
      </c>
      <c r="AB1064" t="s">
        <v>371</v>
      </c>
      <c r="AI1064" t="s">
        <v>353</v>
      </c>
      <c r="AK1064" t="s">
        <v>355</v>
      </c>
      <c r="AU1064" t="s">
        <v>1467</v>
      </c>
      <c r="AV1064" t="s">
        <v>1468</v>
      </c>
    </row>
    <row r="1065" spans="1:48" hidden="1" x14ac:dyDescent="0.25">
      <c r="A1065" t="s">
        <v>1091</v>
      </c>
      <c r="B1065" t="s">
        <v>99</v>
      </c>
      <c r="C1065" t="s">
        <v>387</v>
      </c>
      <c r="D1065">
        <v>221</v>
      </c>
      <c r="E1065" t="s">
        <v>51</v>
      </c>
      <c r="F1065">
        <v>6348</v>
      </c>
      <c r="H1065">
        <v>331690</v>
      </c>
      <c r="I1065">
        <v>169</v>
      </c>
      <c r="J1065" t="s">
        <v>1092</v>
      </c>
      <c r="K1065" t="s">
        <v>1093</v>
      </c>
      <c r="L1065" t="str">
        <f>VLOOKUP(K1065,'LOOKUP INTERTIES 2023-11-08'!$B$2:$G$206,6,FALSE)</f>
        <v>Bristol Bay</v>
      </c>
      <c r="M1065">
        <v>4</v>
      </c>
      <c r="N1065" t="s">
        <v>352</v>
      </c>
      <c r="O1065" s="10" t="s">
        <v>1204</v>
      </c>
      <c r="P1065" s="10">
        <v>2021</v>
      </c>
      <c r="Q1065" s="10" t="s">
        <v>1461</v>
      </c>
      <c r="S1065">
        <v>0.52800000000000002</v>
      </c>
      <c r="AB1065" t="s">
        <v>371</v>
      </c>
      <c r="AI1065" t="s">
        <v>353</v>
      </c>
      <c r="AK1065" t="s">
        <v>355</v>
      </c>
      <c r="AU1065" t="s">
        <v>1467</v>
      </c>
      <c r="AV1065" t="s">
        <v>1493</v>
      </c>
    </row>
    <row r="1066" spans="1:48" hidden="1" x14ac:dyDescent="0.25">
      <c r="A1066" t="s">
        <v>1091</v>
      </c>
      <c r="B1066" t="s">
        <v>99</v>
      </c>
      <c r="C1066" t="s">
        <v>387</v>
      </c>
      <c r="D1066">
        <v>221</v>
      </c>
      <c r="E1066" t="s">
        <v>51</v>
      </c>
      <c r="F1066">
        <v>6348</v>
      </c>
      <c r="H1066">
        <v>331690</v>
      </c>
      <c r="I1066">
        <v>169</v>
      </c>
      <c r="J1066" t="s">
        <v>1092</v>
      </c>
      <c r="K1066" t="s">
        <v>1093</v>
      </c>
      <c r="L1066" t="str">
        <f>VLOOKUP(K1066,'LOOKUP INTERTIES 2023-11-08'!$B$2:$G$206,6,FALSE)</f>
        <v>Bristol Bay</v>
      </c>
      <c r="M1066">
        <v>2</v>
      </c>
      <c r="N1066" t="s">
        <v>352</v>
      </c>
      <c r="O1066" s="10" t="s">
        <v>1204</v>
      </c>
      <c r="P1066" s="10">
        <v>2021</v>
      </c>
      <c r="Q1066" s="10" t="s">
        <v>1461</v>
      </c>
      <c r="S1066">
        <v>0.52800000000000002</v>
      </c>
      <c r="AB1066" t="s">
        <v>371</v>
      </c>
      <c r="AD1066">
        <v>3</v>
      </c>
      <c r="AE1066">
        <v>2020</v>
      </c>
      <c r="AI1066" t="s">
        <v>353</v>
      </c>
      <c r="AK1066" t="s">
        <v>355</v>
      </c>
      <c r="AU1066" t="s">
        <v>1467</v>
      </c>
      <c r="AV1066" t="s">
        <v>1493</v>
      </c>
    </row>
    <row r="1067" spans="1:48" hidden="1" x14ac:dyDescent="0.25">
      <c r="A1067" t="s">
        <v>1097</v>
      </c>
      <c r="B1067" t="s">
        <v>100</v>
      </c>
      <c r="C1067" t="s">
        <v>387</v>
      </c>
      <c r="D1067">
        <v>221</v>
      </c>
      <c r="E1067" t="s">
        <v>51</v>
      </c>
      <c r="F1067">
        <v>6349</v>
      </c>
      <c r="H1067">
        <v>331700</v>
      </c>
      <c r="I1067">
        <v>169</v>
      </c>
      <c r="J1067" t="s">
        <v>882</v>
      </c>
      <c r="K1067" t="s">
        <v>883</v>
      </c>
      <c r="L1067" t="str">
        <f>VLOOKUP(K1067,'LOOKUP INTERTIES 2023-11-08'!$B$2:$G$206,6,FALSE)</f>
        <v>Lower Yukon-Kuskokwim</v>
      </c>
      <c r="M1067" t="s">
        <v>1377</v>
      </c>
      <c r="N1067" t="s">
        <v>1203</v>
      </c>
      <c r="O1067" s="10" t="s">
        <v>1204</v>
      </c>
      <c r="P1067" s="10">
        <v>2021</v>
      </c>
      <c r="Q1067" s="10" t="s">
        <v>1458</v>
      </c>
      <c r="R1067" t="s">
        <v>1205</v>
      </c>
      <c r="S1067">
        <v>0.4</v>
      </c>
      <c r="U1067">
        <v>0.9</v>
      </c>
      <c r="V1067">
        <v>0.4</v>
      </c>
      <c r="W1067">
        <v>0.4</v>
      </c>
      <c r="X1067">
        <v>0.1</v>
      </c>
      <c r="Y1067" t="s">
        <v>354</v>
      </c>
      <c r="Z1067" t="s">
        <v>390</v>
      </c>
      <c r="AA1067" t="s">
        <v>390</v>
      </c>
      <c r="AB1067" t="s">
        <v>1411</v>
      </c>
      <c r="AC1067" t="s">
        <v>1206</v>
      </c>
      <c r="AD1067">
        <v>8</v>
      </c>
      <c r="AE1067">
        <v>2005</v>
      </c>
      <c r="AF1067">
        <v>9</v>
      </c>
      <c r="AG1067">
        <v>2019</v>
      </c>
      <c r="AH1067" t="s">
        <v>1208</v>
      </c>
      <c r="AI1067" t="s">
        <v>353</v>
      </c>
      <c r="AJ1067">
        <v>1</v>
      </c>
      <c r="AK1067" t="s">
        <v>355</v>
      </c>
      <c r="AL1067" t="s">
        <v>354</v>
      </c>
      <c r="AM1067" t="s">
        <v>354</v>
      </c>
      <c r="AN1067" t="s">
        <v>354</v>
      </c>
      <c r="AO1067" t="s">
        <v>390</v>
      </c>
      <c r="AP1067" t="s">
        <v>1209</v>
      </c>
      <c r="AQ1067" t="s">
        <v>1207</v>
      </c>
      <c r="AR1067" t="s">
        <v>354</v>
      </c>
      <c r="AS1067" t="s">
        <v>354</v>
      </c>
    </row>
    <row r="1068" spans="1:48" hidden="1" x14ac:dyDescent="0.25">
      <c r="A1068" t="s">
        <v>1097</v>
      </c>
      <c r="B1068" t="s">
        <v>100</v>
      </c>
      <c r="C1068" t="s">
        <v>387</v>
      </c>
      <c r="D1068">
        <v>221</v>
      </c>
      <c r="E1068" t="s">
        <v>51</v>
      </c>
      <c r="F1068">
        <v>6349</v>
      </c>
      <c r="H1068">
        <v>331700</v>
      </c>
      <c r="I1068">
        <v>169</v>
      </c>
      <c r="J1068" t="s">
        <v>882</v>
      </c>
      <c r="K1068" t="s">
        <v>883</v>
      </c>
      <c r="L1068" t="str">
        <f>VLOOKUP(K1068,'LOOKUP INTERTIES 2023-11-08'!$B$2:$G$206,6,FALSE)</f>
        <v>Lower Yukon-Kuskokwim</v>
      </c>
      <c r="M1068">
        <v>1</v>
      </c>
      <c r="N1068" t="s">
        <v>352</v>
      </c>
      <c r="O1068" s="10" t="s">
        <v>1204</v>
      </c>
      <c r="P1068" s="10">
        <v>2021</v>
      </c>
      <c r="Q1068" s="10" t="s">
        <v>1461</v>
      </c>
      <c r="S1068">
        <v>0.75</v>
      </c>
      <c r="AB1068" t="s">
        <v>371</v>
      </c>
      <c r="AD1068">
        <v>10</v>
      </c>
      <c r="AE1068">
        <v>2019</v>
      </c>
      <c r="AI1068" t="s">
        <v>353</v>
      </c>
      <c r="AK1068" t="s">
        <v>355</v>
      </c>
      <c r="AU1068" t="s">
        <v>1471</v>
      </c>
      <c r="AV1068" t="s">
        <v>1546</v>
      </c>
    </row>
    <row r="1069" spans="1:48" hidden="1" x14ac:dyDescent="0.25">
      <c r="A1069" t="s">
        <v>1097</v>
      </c>
      <c r="B1069" t="s">
        <v>100</v>
      </c>
      <c r="C1069" t="s">
        <v>387</v>
      </c>
      <c r="D1069">
        <v>221</v>
      </c>
      <c r="E1069" t="s">
        <v>51</v>
      </c>
      <c r="F1069">
        <v>6349</v>
      </c>
      <c r="H1069">
        <v>331700</v>
      </c>
      <c r="I1069">
        <v>169</v>
      </c>
      <c r="J1069" t="s">
        <v>882</v>
      </c>
      <c r="K1069" t="s">
        <v>883</v>
      </c>
      <c r="L1069" t="str">
        <f>VLOOKUP(K1069,'LOOKUP INTERTIES 2023-11-08'!$B$2:$G$206,6,FALSE)</f>
        <v>Lower Yukon-Kuskokwim</v>
      </c>
      <c r="M1069">
        <v>2</v>
      </c>
      <c r="N1069" t="s">
        <v>352</v>
      </c>
      <c r="O1069" s="10" t="s">
        <v>1204</v>
      </c>
      <c r="P1069" s="10">
        <v>2021</v>
      </c>
      <c r="Q1069" s="10" t="s">
        <v>1461</v>
      </c>
      <c r="S1069">
        <v>0.5</v>
      </c>
      <c r="AB1069" t="s">
        <v>371</v>
      </c>
      <c r="AD1069">
        <v>8</v>
      </c>
      <c r="AE1069">
        <v>2005</v>
      </c>
      <c r="AI1069" t="s">
        <v>353</v>
      </c>
      <c r="AK1069" t="s">
        <v>355</v>
      </c>
      <c r="AU1069" t="s">
        <v>1471</v>
      </c>
      <c r="AV1069" t="s">
        <v>1555</v>
      </c>
    </row>
    <row r="1070" spans="1:48" hidden="1" x14ac:dyDescent="0.25">
      <c r="A1070" t="s">
        <v>1097</v>
      </c>
      <c r="B1070" t="s">
        <v>100</v>
      </c>
      <c r="C1070" t="s">
        <v>387</v>
      </c>
      <c r="D1070">
        <v>221</v>
      </c>
      <c r="E1070" t="s">
        <v>51</v>
      </c>
      <c r="F1070">
        <v>6349</v>
      </c>
      <c r="H1070">
        <v>331700</v>
      </c>
      <c r="I1070">
        <v>169</v>
      </c>
      <c r="J1070" t="s">
        <v>882</v>
      </c>
      <c r="K1070" t="s">
        <v>883</v>
      </c>
      <c r="L1070" t="str">
        <f>VLOOKUP(K1070,'LOOKUP INTERTIES 2023-11-08'!$B$2:$G$206,6,FALSE)</f>
        <v>Lower Yukon-Kuskokwim</v>
      </c>
      <c r="M1070">
        <v>3</v>
      </c>
      <c r="N1070" t="s">
        <v>352</v>
      </c>
      <c r="O1070" s="10" t="s">
        <v>1204</v>
      </c>
      <c r="P1070" s="10">
        <v>2021</v>
      </c>
      <c r="Q1070" s="10" t="s">
        <v>1461</v>
      </c>
      <c r="S1070">
        <v>0.75600000000000001</v>
      </c>
      <c r="AB1070" t="s">
        <v>371</v>
      </c>
      <c r="AD1070">
        <v>8</v>
      </c>
      <c r="AE1070">
        <v>2005</v>
      </c>
      <c r="AI1070" t="s">
        <v>353</v>
      </c>
      <c r="AK1070" t="s">
        <v>355</v>
      </c>
      <c r="AU1070" t="s">
        <v>1501</v>
      </c>
      <c r="AV1070" t="s">
        <v>1551</v>
      </c>
    </row>
    <row r="1071" spans="1:48" hidden="1" x14ac:dyDescent="0.25">
      <c r="A1071" t="s">
        <v>1097</v>
      </c>
      <c r="B1071" t="s">
        <v>100</v>
      </c>
      <c r="C1071" t="s">
        <v>387</v>
      </c>
      <c r="D1071">
        <v>221</v>
      </c>
      <c r="E1071" t="s">
        <v>51</v>
      </c>
      <c r="F1071">
        <v>6349</v>
      </c>
      <c r="H1071">
        <v>331700</v>
      </c>
      <c r="I1071">
        <v>169</v>
      </c>
      <c r="J1071" t="s">
        <v>882</v>
      </c>
      <c r="K1071" t="s">
        <v>883</v>
      </c>
      <c r="L1071" t="str">
        <f>VLOOKUP(K1071,'LOOKUP INTERTIES 2023-11-08'!$B$2:$G$206,6,FALSE)</f>
        <v>Lower Yukon-Kuskokwim</v>
      </c>
      <c r="N1071" t="s">
        <v>473</v>
      </c>
      <c r="O1071" s="10" t="s">
        <v>501</v>
      </c>
      <c r="Q1071" s="10" t="s">
        <v>191</v>
      </c>
      <c r="S1071">
        <v>0.1</v>
      </c>
      <c r="AB1071" t="s">
        <v>371</v>
      </c>
      <c r="AD1071">
        <v>8</v>
      </c>
      <c r="AE1071">
        <v>2009</v>
      </c>
      <c r="AI1071" t="s">
        <v>353</v>
      </c>
      <c r="AJ1071">
        <v>1</v>
      </c>
      <c r="AK1071" t="s">
        <v>474</v>
      </c>
      <c r="AO1071">
        <v>1</v>
      </c>
    </row>
    <row r="1072" spans="1:48" hidden="1" x14ac:dyDescent="0.25">
      <c r="A1072" t="s">
        <v>1128</v>
      </c>
      <c r="B1072" t="s">
        <v>102</v>
      </c>
      <c r="C1072" t="s">
        <v>387</v>
      </c>
      <c r="D1072">
        <v>221</v>
      </c>
      <c r="E1072" t="s">
        <v>51</v>
      </c>
      <c r="F1072">
        <v>57054</v>
      </c>
      <c r="H1072">
        <v>331720</v>
      </c>
      <c r="I1072">
        <v>169</v>
      </c>
      <c r="J1072" t="s">
        <v>1129</v>
      </c>
      <c r="K1072" t="s">
        <v>1130</v>
      </c>
      <c r="L1072" t="str">
        <f>VLOOKUP(K1072,'LOOKUP INTERTIES 2023-11-08'!$B$2:$G$206,6,FALSE)</f>
        <v>Lower Yukon-Kuskokwim</v>
      </c>
      <c r="M1072" t="s">
        <v>1377</v>
      </c>
      <c r="N1072" t="s">
        <v>1203</v>
      </c>
      <c r="O1072" s="10" t="s">
        <v>1204</v>
      </c>
      <c r="P1072" s="10">
        <v>2021</v>
      </c>
      <c r="Q1072" s="10" t="s">
        <v>1458</v>
      </c>
      <c r="R1072" t="s">
        <v>1205</v>
      </c>
      <c r="S1072">
        <v>0.2</v>
      </c>
      <c r="U1072">
        <v>0.9</v>
      </c>
      <c r="V1072">
        <v>0.2</v>
      </c>
      <c r="W1072">
        <v>0.2</v>
      </c>
      <c r="X1072">
        <v>0.1</v>
      </c>
      <c r="Y1072" t="s">
        <v>1207</v>
      </c>
      <c r="Z1072" t="s">
        <v>390</v>
      </c>
      <c r="AA1072" t="s">
        <v>390</v>
      </c>
      <c r="AB1072" t="s">
        <v>371</v>
      </c>
      <c r="AC1072" t="s">
        <v>1206</v>
      </c>
      <c r="AD1072">
        <v>12</v>
      </c>
      <c r="AE1072">
        <v>2004</v>
      </c>
      <c r="AF1072" t="s">
        <v>390</v>
      </c>
      <c r="AG1072" t="s">
        <v>390</v>
      </c>
      <c r="AH1072" t="s">
        <v>1208</v>
      </c>
      <c r="AI1072" t="s">
        <v>353</v>
      </c>
      <c r="AJ1072">
        <v>1</v>
      </c>
      <c r="AK1072" t="s">
        <v>355</v>
      </c>
      <c r="AL1072" t="s">
        <v>354</v>
      </c>
      <c r="AM1072" t="s">
        <v>354</v>
      </c>
      <c r="AN1072" t="s">
        <v>354</v>
      </c>
      <c r="AO1072" t="s">
        <v>390</v>
      </c>
      <c r="AP1072" t="s">
        <v>1209</v>
      </c>
      <c r="AQ1072" t="s">
        <v>1207</v>
      </c>
      <c r="AR1072" t="s">
        <v>354</v>
      </c>
      <c r="AS1072" t="s">
        <v>354</v>
      </c>
    </row>
    <row r="1073" spans="1:48" hidden="1" x14ac:dyDescent="0.25">
      <c r="A1073" t="s">
        <v>1128</v>
      </c>
      <c r="B1073" t="s">
        <v>102</v>
      </c>
      <c r="C1073" t="s">
        <v>387</v>
      </c>
      <c r="D1073">
        <v>221</v>
      </c>
      <c r="E1073" t="s">
        <v>51</v>
      </c>
      <c r="F1073">
        <v>57054</v>
      </c>
      <c r="H1073">
        <v>331720</v>
      </c>
      <c r="I1073">
        <v>169</v>
      </c>
      <c r="J1073" t="s">
        <v>1129</v>
      </c>
      <c r="K1073" t="s">
        <v>1130</v>
      </c>
      <c r="L1073" t="str">
        <f>VLOOKUP(K1073,'LOOKUP INTERTIES 2023-11-08'!$B$2:$G$206,6,FALSE)</f>
        <v>Lower Yukon-Kuskokwim</v>
      </c>
      <c r="M1073" t="s">
        <v>1375</v>
      </c>
      <c r="N1073" t="s">
        <v>1203</v>
      </c>
      <c r="O1073" s="10" t="s">
        <v>1204</v>
      </c>
      <c r="P1073" s="10">
        <v>2021</v>
      </c>
      <c r="Q1073" s="10" t="s">
        <v>1458</v>
      </c>
      <c r="R1073" t="s">
        <v>1205</v>
      </c>
      <c r="S1073">
        <v>0.4</v>
      </c>
      <c r="U1073">
        <v>0.9</v>
      </c>
      <c r="V1073">
        <v>0.4</v>
      </c>
      <c r="W1073">
        <v>0.4</v>
      </c>
      <c r="X1073">
        <v>0.1</v>
      </c>
      <c r="Y1073" t="s">
        <v>1207</v>
      </c>
      <c r="Z1073" t="s">
        <v>390</v>
      </c>
      <c r="AA1073" t="s">
        <v>390</v>
      </c>
      <c r="AB1073" t="s">
        <v>371</v>
      </c>
      <c r="AC1073" t="s">
        <v>1206</v>
      </c>
      <c r="AD1073">
        <v>12</v>
      </c>
      <c r="AE1073">
        <v>2004</v>
      </c>
      <c r="AF1073" t="s">
        <v>390</v>
      </c>
      <c r="AG1073" t="s">
        <v>390</v>
      </c>
      <c r="AH1073" t="s">
        <v>1208</v>
      </c>
      <c r="AI1073" t="s">
        <v>353</v>
      </c>
      <c r="AJ1073">
        <v>1</v>
      </c>
      <c r="AK1073" t="s">
        <v>355</v>
      </c>
      <c r="AL1073" t="s">
        <v>354</v>
      </c>
      <c r="AM1073" t="s">
        <v>354</v>
      </c>
      <c r="AN1073" t="s">
        <v>354</v>
      </c>
      <c r="AO1073" t="s">
        <v>390</v>
      </c>
      <c r="AP1073" t="s">
        <v>1209</v>
      </c>
      <c r="AQ1073" t="s">
        <v>1207</v>
      </c>
      <c r="AR1073" t="s">
        <v>354</v>
      </c>
      <c r="AS1073" t="s">
        <v>354</v>
      </c>
    </row>
    <row r="1074" spans="1:48" hidden="1" x14ac:dyDescent="0.25">
      <c r="A1074" t="s">
        <v>1128</v>
      </c>
      <c r="B1074" t="s">
        <v>102</v>
      </c>
      <c r="C1074" t="s">
        <v>387</v>
      </c>
      <c r="D1074">
        <v>221</v>
      </c>
      <c r="E1074" t="s">
        <v>51</v>
      </c>
      <c r="F1074">
        <v>57054</v>
      </c>
      <c r="H1074">
        <v>331720</v>
      </c>
      <c r="I1074">
        <v>169</v>
      </c>
      <c r="J1074" t="s">
        <v>1129</v>
      </c>
      <c r="K1074" t="s">
        <v>1130</v>
      </c>
      <c r="L1074" t="str">
        <f>VLOOKUP(K1074,'LOOKUP INTERTIES 2023-11-08'!$B$2:$G$206,6,FALSE)</f>
        <v>Lower Yukon-Kuskokwim</v>
      </c>
      <c r="M1074" t="s">
        <v>1378</v>
      </c>
      <c r="N1074" t="s">
        <v>1203</v>
      </c>
      <c r="O1074" s="10" t="s">
        <v>1204</v>
      </c>
      <c r="P1074" s="10">
        <v>2021</v>
      </c>
      <c r="Q1074" s="10" t="s">
        <v>1458</v>
      </c>
      <c r="R1074" t="s">
        <v>1205</v>
      </c>
      <c r="S1074">
        <v>0.5</v>
      </c>
      <c r="U1074">
        <v>0.9</v>
      </c>
      <c r="V1074">
        <v>0.5</v>
      </c>
      <c r="W1074">
        <v>0.5</v>
      </c>
      <c r="X1074">
        <v>0.1</v>
      </c>
      <c r="Y1074" t="s">
        <v>1207</v>
      </c>
      <c r="Z1074" t="s">
        <v>390</v>
      </c>
      <c r="AA1074" t="s">
        <v>390</v>
      </c>
      <c r="AB1074" t="s">
        <v>371</v>
      </c>
      <c r="AC1074" t="s">
        <v>1206</v>
      </c>
      <c r="AD1074">
        <v>12</v>
      </c>
      <c r="AE1074">
        <v>2004</v>
      </c>
      <c r="AF1074" t="s">
        <v>390</v>
      </c>
      <c r="AG1074" t="s">
        <v>390</v>
      </c>
      <c r="AH1074" t="s">
        <v>1208</v>
      </c>
      <c r="AI1074" t="s">
        <v>353</v>
      </c>
      <c r="AJ1074">
        <v>1</v>
      </c>
      <c r="AK1074" t="s">
        <v>355</v>
      </c>
      <c r="AL1074" t="s">
        <v>354</v>
      </c>
      <c r="AM1074" t="s">
        <v>354</v>
      </c>
      <c r="AN1074" t="s">
        <v>354</v>
      </c>
      <c r="AO1074" t="s">
        <v>390</v>
      </c>
      <c r="AP1074" t="s">
        <v>1209</v>
      </c>
      <c r="AQ1074" t="s">
        <v>1207</v>
      </c>
      <c r="AR1074" t="s">
        <v>354</v>
      </c>
      <c r="AS1074" t="s">
        <v>354</v>
      </c>
    </row>
    <row r="1075" spans="1:48" hidden="1" x14ac:dyDescent="0.25">
      <c r="A1075" t="s">
        <v>1163</v>
      </c>
      <c r="B1075" t="s">
        <v>346</v>
      </c>
      <c r="C1075" t="s">
        <v>387</v>
      </c>
      <c r="D1075">
        <v>221</v>
      </c>
      <c r="E1075" t="s">
        <v>51</v>
      </c>
      <c r="F1075">
        <v>6637</v>
      </c>
      <c r="H1075">
        <v>332900</v>
      </c>
      <c r="I1075">
        <v>169</v>
      </c>
      <c r="J1075" t="s">
        <v>1164</v>
      </c>
      <c r="K1075" t="s">
        <v>1165</v>
      </c>
      <c r="L1075" t="str">
        <f>VLOOKUP(K1075,'LOOKUP INTERTIES 2023-11-08'!$B$2:$G$206,6,FALSE)</f>
        <v>Southeast</v>
      </c>
      <c r="M1075" t="s">
        <v>1312</v>
      </c>
      <c r="N1075" t="s">
        <v>1203</v>
      </c>
      <c r="O1075" s="10" t="s">
        <v>1204</v>
      </c>
      <c r="P1075" s="10">
        <v>2021</v>
      </c>
      <c r="Q1075" s="10" t="s">
        <v>1458</v>
      </c>
      <c r="R1075" t="s">
        <v>1205</v>
      </c>
      <c r="S1075">
        <v>0.8</v>
      </c>
      <c r="U1075">
        <v>0.8</v>
      </c>
      <c r="V1075">
        <v>0.8</v>
      </c>
      <c r="W1075">
        <v>0.8</v>
      </c>
      <c r="X1075">
        <v>0</v>
      </c>
      <c r="Y1075" t="s">
        <v>354</v>
      </c>
      <c r="Z1075" t="s">
        <v>390</v>
      </c>
      <c r="AA1075" t="s">
        <v>390</v>
      </c>
      <c r="AB1075" t="s">
        <v>1411</v>
      </c>
      <c r="AC1075" t="s">
        <v>1206</v>
      </c>
      <c r="AD1075">
        <v>2</v>
      </c>
      <c r="AE1075">
        <v>1984</v>
      </c>
      <c r="AF1075">
        <v>6</v>
      </c>
      <c r="AG1075">
        <v>1999</v>
      </c>
      <c r="AH1075" t="s">
        <v>1208</v>
      </c>
      <c r="AI1075" t="s">
        <v>353</v>
      </c>
      <c r="AJ1075">
        <v>1</v>
      </c>
      <c r="AK1075" t="s">
        <v>355</v>
      </c>
      <c r="AL1075" t="s">
        <v>354</v>
      </c>
      <c r="AM1075" t="s">
        <v>354</v>
      </c>
      <c r="AN1075" t="s">
        <v>354</v>
      </c>
      <c r="AO1075" t="s">
        <v>390</v>
      </c>
      <c r="AP1075" t="s">
        <v>354</v>
      </c>
      <c r="AQ1075" t="s">
        <v>354</v>
      </c>
      <c r="AR1075" t="s">
        <v>1207</v>
      </c>
      <c r="AS1075" t="s">
        <v>354</v>
      </c>
    </row>
    <row r="1076" spans="1:48" hidden="1" x14ac:dyDescent="0.25">
      <c r="A1076" t="s">
        <v>1163</v>
      </c>
      <c r="B1076" t="s">
        <v>346</v>
      </c>
      <c r="C1076" t="s">
        <v>387</v>
      </c>
      <c r="D1076">
        <v>221</v>
      </c>
      <c r="E1076" t="s">
        <v>51</v>
      </c>
      <c r="F1076">
        <v>6637</v>
      </c>
      <c r="H1076">
        <v>332900</v>
      </c>
      <c r="I1076">
        <v>169</v>
      </c>
      <c r="J1076" t="s">
        <v>1164</v>
      </c>
      <c r="K1076" t="s">
        <v>1165</v>
      </c>
      <c r="L1076" t="str">
        <f>VLOOKUP(K1076,'LOOKUP INTERTIES 2023-11-08'!$B$2:$G$206,6,FALSE)</f>
        <v>Southeast</v>
      </c>
      <c r="M1076" t="s">
        <v>1211</v>
      </c>
      <c r="N1076" t="s">
        <v>1203</v>
      </c>
      <c r="O1076" s="10" t="s">
        <v>1204</v>
      </c>
      <c r="P1076" s="10">
        <v>2021</v>
      </c>
      <c r="Q1076" s="10" t="s">
        <v>1458</v>
      </c>
      <c r="R1076" t="s">
        <v>1205</v>
      </c>
      <c r="S1076">
        <v>0.6</v>
      </c>
      <c r="U1076" t="s">
        <v>390</v>
      </c>
      <c r="V1076">
        <v>0.6</v>
      </c>
      <c r="W1076">
        <v>0.6</v>
      </c>
      <c r="X1076" t="s">
        <v>390</v>
      </c>
      <c r="Y1076" t="s">
        <v>354</v>
      </c>
      <c r="Z1076" t="s">
        <v>390</v>
      </c>
      <c r="AA1076" t="s">
        <v>390</v>
      </c>
      <c r="AB1076" t="s">
        <v>1411</v>
      </c>
      <c r="AC1076" t="s">
        <v>1206</v>
      </c>
      <c r="AD1076">
        <v>3</v>
      </c>
      <c r="AE1076">
        <v>1973</v>
      </c>
      <c r="AF1076">
        <v>6</v>
      </c>
      <c r="AG1076">
        <v>1999</v>
      </c>
      <c r="AH1076" t="s">
        <v>1208</v>
      </c>
      <c r="AI1076" t="s">
        <v>353</v>
      </c>
      <c r="AJ1076">
        <v>1</v>
      </c>
      <c r="AK1076" t="s">
        <v>355</v>
      </c>
      <c r="AL1076" t="s">
        <v>354</v>
      </c>
      <c r="AM1076" t="s">
        <v>354</v>
      </c>
      <c r="AN1076" t="s">
        <v>354</v>
      </c>
      <c r="AO1076" t="s">
        <v>390</v>
      </c>
      <c r="AP1076" t="s">
        <v>1209</v>
      </c>
      <c r="AQ1076" t="s">
        <v>354</v>
      </c>
      <c r="AR1076" t="s">
        <v>1207</v>
      </c>
      <c r="AS1076" t="s">
        <v>354</v>
      </c>
    </row>
    <row r="1077" spans="1:48" hidden="1" x14ac:dyDescent="0.25">
      <c r="A1077" t="s">
        <v>1163</v>
      </c>
      <c r="B1077" t="s">
        <v>346</v>
      </c>
      <c r="C1077" t="s">
        <v>387</v>
      </c>
      <c r="D1077">
        <v>221</v>
      </c>
      <c r="E1077" t="s">
        <v>51</v>
      </c>
      <c r="F1077">
        <v>6637</v>
      </c>
      <c r="H1077">
        <v>332900</v>
      </c>
      <c r="I1077">
        <v>169</v>
      </c>
      <c r="J1077" t="s">
        <v>1164</v>
      </c>
      <c r="K1077" t="s">
        <v>1165</v>
      </c>
      <c r="L1077" t="str">
        <f>VLOOKUP(K1077,'LOOKUP INTERTIES 2023-11-08'!$B$2:$G$206,6,FALSE)</f>
        <v>Southeast</v>
      </c>
      <c r="M1077" t="s">
        <v>1232</v>
      </c>
      <c r="N1077" t="s">
        <v>1203</v>
      </c>
      <c r="O1077" s="10" t="s">
        <v>1204</v>
      </c>
      <c r="P1077" s="10">
        <v>2021</v>
      </c>
      <c r="Q1077" s="10" t="s">
        <v>1458</v>
      </c>
      <c r="R1077" t="s">
        <v>1205</v>
      </c>
      <c r="S1077">
        <v>1.1000000000000001</v>
      </c>
      <c r="U1077" t="s">
        <v>390</v>
      </c>
      <c r="V1077">
        <v>1.1000000000000001</v>
      </c>
      <c r="W1077">
        <v>1.1000000000000001</v>
      </c>
      <c r="X1077" t="s">
        <v>390</v>
      </c>
      <c r="Y1077" t="s">
        <v>354</v>
      </c>
      <c r="Z1077" t="s">
        <v>390</v>
      </c>
      <c r="AA1077" t="s">
        <v>390</v>
      </c>
      <c r="AB1077" t="s">
        <v>1411</v>
      </c>
      <c r="AC1077" t="s">
        <v>1206</v>
      </c>
      <c r="AD1077">
        <v>3</v>
      </c>
      <c r="AE1077">
        <v>1973</v>
      </c>
      <c r="AF1077">
        <v>6</v>
      </c>
      <c r="AG1077">
        <v>1993</v>
      </c>
      <c r="AH1077" t="s">
        <v>1208</v>
      </c>
      <c r="AI1077" t="s">
        <v>353</v>
      </c>
      <c r="AJ1077">
        <v>1</v>
      </c>
      <c r="AK1077" t="s">
        <v>355</v>
      </c>
      <c r="AL1077" t="s">
        <v>354</v>
      </c>
      <c r="AM1077" t="s">
        <v>354</v>
      </c>
      <c r="AN1077" t="s">
        <v>354</v>
      </c>
      <c r="AO1077" t="s">
        <v>390</v>
      </c>
      <c r="AP1077" t="s">
        <v>1209</v>
      </c>
      <c r="AQ1077" t="s">
        <v>354</v>
      </c>
      <c r="AR1077" t="s">
        <v>354</v>
      </c>
      <c r="AS1077" t="s">
        <v>354</v>
      </c>
    </row>
    <row r="1078" spans="1:48" hidden="1" x14ac:dyDescent="0.25">
      <c r="A1078" t="s">
        <v>1163</v>
      </c>
      <c r="B1078" t="s">
        <v>346</v>
      </c>
      <c r="C1078" t="s">
        <v>387</v>
      </c>
      <c r="D1078">
        <v>221</v>
      </c>
      <c r="E1078" t="s">
        <v>51</v>
      </c>
      <c r="F1078">
        <v>6637</v>
      </c>
      <c r="H1078">
        <v>332900</v>
      </c>
      <c r="I1078">
        <v>169</v>
      </c>
      <c r="J1078" t="s">
        <v>1164</v>
      </c>
      <c r="K1078" t="s">
        <v>1165</v>
      </c>
      <c r="L1078" t="str">
        <f>VLOOKUP(K1078,'LOOKUP INTERTIES 2023-11-08'!$B$2:$G$206,6,FALSE)</f>
        <v>Southeast</v>
      </c>
      <c r="M1078" t="s">
        <v>1267</v>
      </c>
      <c r="N1078" t="s">
        <v>1203</v>
      </c>
      <c r="O1078" s="10" t="s">
        <v>1204</v>
      </c>
      <c r="P1078" s="10">
        <v>2021</v>
      </c>
      <c r="Q1078" s="10" t="s">
        <v>1458</v>
      </c>
      <c r="R1078" t="s">
        <v>1205</v>
      </c>
      <c r="S1078">
        <v>1.1000000000000001</v>
      </c>
      <c r="U1078">
        <v>0.8</v>
      </c>
      <c r="V1078">
        <v>1.1000000000000001</v>
      </c>
      <c r="W1078">
        <v>1.1000000000000001</v>
      </c>
      <c r="X1078">
        <v>0</v>
      </c>
      <c r="Y1078" t="s">
        <v>354</v>
      </c>
      <c r="Z1078" t="s">
        <v>390</v>
      </c>
      <c r="AA1078" t="s">
        <v>390</v>
      </c>
      <c r="AB1078" t="s">
        <v>1411</v>
      </c>
      <c r="AC1078" t="s">
        <v>1206</v>
      </c>
      <c r="AD1078">
        <v>6</v>
      </c>
      <c r="AE1078">
        <v>1993</v>
      </c>
      <c r="AF1078">
        <v>8</v>
      </c>
      <c r="AG1078">
        <v>2014</v>
      </c>
      <c r="AH1078" t="s">
        <v>1208</v>
      </c>
      <c r="AI1078" t="s">
        <v>353</v>
      </c>
      <c r="AJ1078">
        <v>1</v>
      </c>
      <c r="AK1078" t="s">
        <v>355</v>
      </c>
      <c r="AL1078" t="s">
        <v>354</v>
      </c>
      <c r="AM1078" t="s">
        <v>354</v>
      </c>
      <c r="AN1078" t="s">
        <v>354</v>
      </c>
      <c r="AO1078" t="s">
        <v>390</v>
      </c>
      <c r="AP1078" t="s">
        <v>1241</v>
      </c>
      <c r="AQ1078" t="s">
        <v>354</v>
      </c>
      <c r="AR1078" t="s">
        <v>354</v>
      </c>
      <c r="AS1078" t="s">
        <v>354</v>
      </c>
    </row>
    <row r="1079" spans="1:48" hidden="1" x14ac:dyDescent="0.25">
      <c r="A1079" t="s">
        <v>1163</v>
      </c>
      <c r="B1079" t="s">
        <v>346</v>
      </c>
      <c r="C1079" t="s">
        <v>387</v>
      </c>
      <c r="D1079">
        <v>221</v>
      </c>
      <c r="E1079" t="s">
        <v>51</v>
      </c>
      <c r="F1079">
        <v>6637</v>
      </c>
      <c r="H1079">
        <v>332900</v>
      </c>
      <c r="I1079">
        <v>169</v>
      </c>
      <c r="J1079" t="s">
        <v>1164</v>
      </c>
      <c r="K1079" t="s">
        <v>1165</v>
      </c>
      <c r="L1079" t="str">
        <f>VLOOKUP(K1079,'LOOKUP INTERTIES 2023-11-08'!$B$2:$G$206,6,FALSE)</f>
        <v>Southeast</v>
      </c>
      <c r="M1079" t="s">
        <v>1212</v>
      </c>
      <c r="N1079" t="s">
        <v>1203</v>
      </c>
      <c r="O1079" s="10" t="s">
        <v>1204</v>
      </c>
      <c r="P1079" s="10">
        <v>2021</v>
      </c>
      <c r="Q1079" s="10" t="s">
        <v>1458</v>
      </c>
      <c r="R1079" t="s">
        <v>1205</v>
      </c>
      <c r="S1079">
        <v>0.3</v>
      </c>
      <c r="U1079" t="s">
        <v>390</v>
      </c>
      <c r="V1079">
        <v>0.3</v>
      </c>
      <c r="W1079">
        <v>0.3</v>
      </c>
      <c r="X1079" t="s">
        <v>390</v>
      </c>
      <c r="Y1079" t="s">
        <v>354</v>
      </c>
      <c r="Z1079" t="s">
        <v>390</v>
      </c>
      <c r="AA1079" t="s">
        <v>390</v>
      </c>
      <c r="AB1079" t="s">
        <v>1411</v>
      </c>
      <c r="AC1079" t="s">
        <v>1206</v>
      </c>
      <c r="AD1079">
        <v>6</v>
      </c>
      <c r="AE1079">
        <v>1989</v>
      </c>
      <c r="AF1079">
        <v>12</v>
      </c>
      <c r="AG1079">
        <v>2006</v>
      </c>
      <c r="AH1079" t="s">
        <v>1208</v>
      </c>
      <c r="AI1079" t="s">
        <v>353</v>
      </c>
      <c r="AJ1079">
        <v>1</v>
      </c>
      <c r="AK1079" t="s">
        <v>355</v>
      </c>
      <c r="AL1079" t="s">
        <v>354</v>
      </c>
      <c r="AM1079" t="s">
        <v>354</v>
      </c>
      <c r="AN1079" t="s">
        <v>354</v>
      </c>
      <c r="AO1079" t="s">
        <v>390</v>
      </c>
      <c r="AP1079" t="s">
        <v>354</v>
      </c>
      <c r="AQ1079" t="s">
        <v>354</v>
      </c>
      <c r="AR1079" t="s">
        <v>354</v>
      </c>
      <c r="AS1079" t="s">
        <v>354</v>
      </c>
    </row>
    <row r="1080" spans="1:48" hidden="1" x14ac:dyDescent="0.25">
      <c r="A1080" t="s">
        <v>1163</v>
      </c>
      <c r="B1080" t="s">
        <v>346</v>
      </c>
      <c r="C1080" t="s">
        <v>387</v>
      </c>
      <c r="D1080">
        <v>221</v>
      </c>
      <c r="E1080" t="s">
        <v>51</v>
      </c>
      <c r="F1080">
        <v>6637</v>
      </c>
      <c r="H1080">
        <v>332900</v>
      </c>
      <c r="I1080">
        <v>169</v>
      </c>
      <c r="J1080" t="s">
        <v>1164</v>
      </c>
      <c r="K1080" t="s">
        <v>1165</v>
      </c>
      <c r="L1080" t="str">
        <f>VLOOKUP(K1080,'LOOKUP INTERTIES 2023-11-08'!$B$2:$G$206,6,FALSE)</f>
        <v>Southeast</v>
      </c>
      <c r="M1080">
        <v>1</v>
      </c>
      <c r="N1080" t="s">
        <v>352</v>
      </c>
      <c r="O1080" s="10" t="s">
        <v>1204</v>
      </c>
      <c r="P1080" s="10">
        <v>2021</v>
      </c>
      <c r="Q1080" s="10" t="s">
        <v>1461</v>
      </c>
      <c r="S1080">
        <v>1</v>
      </c>
      <c r="AB1080" t="s">
        <v>371</v>
      </c>
      <c r="AI1080" t="s">
        <v>353</v>
      </c>
      <c r="AK1080" t="s">
        <v>355</v>
      </c>
      <c r="AU1080" t="s">
        <v>1467</v>
      </c>
      <c r="AV1080" t="s">
        <v>1575</v>
      </c>
    </row>
    <row r="1081" spans="1:48" hidden="1" x14ac:dyDescent="0.25">
      <c r="A1081" t="s">
        <v>1163</v>
      </c>
      <c r="B1081" t="s">
        <v>346</v>
      </c>
      <c r="C1081" t="s">
        <v>387</v>
      </c>
      <c r="D1081">
        <v>221</v>
      </c>
      <c r="E1081" t="s">
        <v>51</v>
      </c>
      <c r="F1081">
        <v>6637</v>
      </c>
      <c r="H1081">
        <v>332900</v>
      </c>
      <c r="I1081">
        <v>169</v>
      </c>
      <c r="J1081" t="s">
        <v>1164</v>
      </c>
      <c r="K1081" t="s">
        <v>1165</v>
      </c>
      <c r="L1081" t="str">
        <f>VLOOKUP(K1081,'LOOKUP INTERTIES 2023-11-08'!$B$2:$G$206,6,FALSE)</f>
        <v>Southeast</v>
      </c>
      <c r="M1081">
        <v>2</v>
      </c>
      <c r="N1081" t="s">
        <v>352</v>
      </c>
      <c r="O1081" s="10" t="s">
        <v>1204</v>
      </c>
      <c r="P1081" s="10">
        <v>2021</v>
      </c>
      <c r="Q1081" s="10" t="s">
        <v>1461</v>
      </c>
      <c r="S1081">
        <v>1.2849999999999999</v>
      </c>
      <c r="AB1081" t="s">
        <v>371</v>
      </c>
      <c r="AI1081" t="s">
        <v>353</v>
      </c>
      <c r="AK1081" t="s">
        <v>355</v>
      </c>
      <c r="AU1081" t="s">
        <v>1467</v>
      </c>
      <c r="AV1081" t="s">
        <v>1474</v>
      </c>
    </row>
    <row r="1082" spans="1:48" hidden="1" x14ac:dyDescent="0.25">
      <c r="A1082" t="s">
        <v>1163</v>
      </c>
      <c r="B1082" t="s">
        <v>346</v>
      </c>
      <c r="C1082" t="s">
        <v>387</v>
      </c>
      <c r="D1082">
        <v>221</v>
      </c>
      <c r="E1082" t="s">
        <v>51</v>
      </c>
      <c r="F1082">
        <v>6637</v>
      </c>
      <c r="H1082">
        <v>332900</v>
      </c>
      <c r="I1082">
        <v>169</v>
      </c>
      <c r="J1082" t="s">
        <v>1164</v>
      </c>
      <c r="K1082" t="s">
        <v>1165</v>
      </c>
      <c r="L1082" t="str">
        <f>VLOOKUP(K1082,'LOOKUP INTERTIES 2023-11-08'!$B$2:$G$206,6,FALSE)</f>
        <v>Southeast</v>
      </c>
      <c r="M1082">
        <v>3</v>
      </c>
      <c r="N1082" t="s">
        <v>352</v>
      </c>
      <c r="O1082" s="10" t="s">
        <v>1204</v>
      </c>
      <c r="P1082" s="10">
        <v>2021</v>
      </c>
      <c r="Q1082" s="10" t="s">
        <v>1461</v>
      </c>
      <c r="S1082">
        <v>1.2849999999999999</v>
      </c>
      <c r="AB1082" t="s">
        <v>371</v>
      </c>
      <c r="AI1082" t="s">
        <v>353</v>
      </c>
      <c r="AK1082" t="s">
        <v>355</v>
      </c>
      <c r="AU1082" t="s">
        <v>1467</v>
      </c>
      <c r="AV1082" t="s">
        <v>1474</v>
      </c>
    </row>
    <row r="1083" spans="1:48" hidden="1" x14ac:dyDescent="0.25">
      <c r="A1083" t="s">
        <v>1163</v>
      </c>
      <c r="B1083" t="s">
        <v>346</v>
      </c>
      <c r="C1083" t="s">
        <v>387</v>
      </c>
      <c r="D1083">
        <v>221</v>
      </c>
      <c r="E1083" t="s">
        <v>51</v>
      </c>
      <c r="F1083">
        <v>6637</v>
      </c>
      <c r="H1083">
        <v>332900</v>
      </c>
      <c r="I1083">
        <v>169</v>
      </c>
      <c r="J1083" t="s">
        <v>1164</v>
      </c>
      <c r="K1083" t="s">
        <v>1165</v>
      </c>
      <c r="L1083" t="str">
        <f>VLOOKUP(K1083,'LOOKUP INTERTIES 2023-11-08'!$B$2:$G$206,6,FALSE)</f>
        <v>Southeast</v>
      </c>
      <c r="M1083">
        <v>4</v>
      </c>
      <c r="N1083" t="s">
        <v>352</v>
      </c>
      <c r="O1083" s="10" t="s">
        <v>1204</v>
      </c>
      <c r="P1083" s="10">
        <v>2021</v>
      </c>
      <c r="Q1083" s="10" t="s">
        <v>1461</v>
      </c>
      <c r="S1083">
        <v>0.6</v>
      </c>
      <c r="AB1083" t="s">
        <v>371</v>
      </c>
      <c r="AI1083" t="s">
        <v>353</v>
      </c>
      <c r="AK1083" t="s">
        <v>355</v>
      </c>
      <c r="AU1083" t="s">
        <v>1467</v>
      </c>
      <c r="AV1083" t="s">
        <v>1490</v>
      </c>
    </row>
    <row r="1084" spans="1:48" hidden="1" x14ac:dyDescent="0.25">
      <c r="A1084" t="s">
        <v>428</v>
      </c>
      <c r="B1084" t="s">
        <v>54</v>
      </c>
      <c r="C1084" t="s">
        <v>387</v>
      </c>
      <c r="D1084">
        <v>221</v>
      </c>
      <c r="E1084" t="s">
        <v>51</v>
      </c>
      <c r="F1084">
        <v>6310</v>
      </c>
      <c r="H1084">
        <v>331260</v>
      </c>
      <c r="I1084">
        <v>169</v>
      </c>
      <c r="J1084" t="s">
        <v>429</v>
      </c>
      <c r="K1084" t="s">
        <v>430</v>
      </c>
      <c r="L1084" t="str">
        <f>VLOOKUP(K1084,'LOOKUP INTERTIES 2023-11-08'!$B$2:$G$206,6,FALSE)</f>
        <v>Yukon-Koyukuk/Upper Tanana</v>
      </c>
      <c r="M1084">
        <v>1</v>
      </c>
      <c r="N1084" t="s">
        <v>352</v>
      </c>
      <c r="O1084" s="10" t="s">
        <v>1204</v>
      </c>
      <c r="P1084" s="10">
        <v>2021</v>
      </c>
      <c r="Q1084" s="10" t="s">
        <v>1461</v>
      </c>
      <c r="S1084">
        <v>0.17499999999999999</v>
      </c>
      <c r="AB1084" t="s">
        <v>371</v>
      </c>
      <c r="AI1084" t="s">
        <v>353</v>
      </c>
      <c r="AK1084" t="s">
        <v>355</v>
      </c>
      <c r="AU1084" t="s">
        <v>1467</v>
      </c>
      <c r="AV1084" t="s">
        <v>1522</v>
      </c>
    </row>
    <row r="1085" spans="1:48" hidden="1" x14ac:dyDescent="0.25">
      <c r="A1085" t="s">
        <v>428</v>
      </c>
      <c r="B1085" t="s">
        <v>54</v>
      </c>
      <c r="C1085" t="s">
        <v>387</v>
      </c>
      <c r="D1085">
        <v>221</v>
      </c>
      <c r="E1085" t="s">
        <v>51</v>
      </c>
      <c r="F1085">
        <v>6310</v>
      </c>
      <c r="H1085">
        <v>331260</v>
      </c>
      <c r="I1085">
        <v>169</v>
      </c>
      <c r="J1085" t="s">
        <v>429</v>
      </c>
      <c r="K1085" t="s">
        <v>430</v>
      </c>
      <c r="L1085" t="str">
        <f>VLOOKUP(K1085,'LOOKUP INTERTIES 2023-11-08'!$B$2:$G$206,6,FALSE)</f>
        <v>Yukon-Koyukuk/Upper Tanana</v>
      </c>
      <c r="M1085">
        <v>2</v>
      </c>
      <c r="N1085" t="s">
        <v>352</v>
      </c>
      <c r="O1085" s="10" t="s">
        <v>1204</v>
      </c>
      <c r="P1085" s="10">
        <v>2021</v>
      </c>
      <c r="Q1085" s="10" t="s">
        <v>1461</v>
      </c>
      <c r="S1085">
        <v>0.16</v>
      </c>
      <c r="AB1085" t="s">
        <v>371</v>
      </c>
      <c r="AI1085" t="s">
        <v>353</v>
      </c>
      <c r="AK1085" t="s">
        <v>355</v>
      </c>
      <c r="AU1085" t="s">
        <v>1501</v>
      </c>
      <c r="AV1085" t="s">
        <v>1516</v>
      </c>
    </row>
    <row r="1086" spans="1:48" hidden="1" x14ac:dyDescent="0.25">
      <c r="A1086" t="s">
        <v>428</v>
      </c>
      <c r="B1086" t="s">
        <v>54</v>
      </c>
      <c r="C1086" t="s">
        <v>387</v>
      </c>
      <c r="D1086">
        <v>221</v>
      </c>
      <c r="E1086" t="s">
        <v>51</v>
      </c>
      <c r="F1086">
        <v>6310</v>
      </c>
      <c r="H1086">
        <v>331260</v>
      </c>
      <c r="I1086">
        <v>169</v>
      </c>
      <c r="J1086" t="s">
        <v>429</v>
      </c>
      <c r="K1086" t="s">
        <v>430</v>
      </c>
      <c r="L1086" t="str">
        <f>VLOOKUP(K1086,'LOOKUP INTERTIES 2023-11-08'!$B$2:$G$206,6,FALSE)</f>
        <v>Yukon-Koyukuk/Upper Tanana</v>
      </c>
      <c r="M1086">
        <v>3</v>
      </c>
      <c r="N1086" t="s">
        <v>352</v>
      </c>
      <c r="O1086" s="10" t="s">
        <v>1204</v>
      </c>
      <c r="P1086" s="10">
        <v>2021</v>
      </c>
      <c r="Q1086" s="10" t="s">
        <v>1461</v>
      </c>
      <c r="S1086">
        <v>0.105</v>
      </c>
      <c r="AB1086" t="s">
        <v>371</v>
      </c>
      <c r="AI1086" t="s">
        <v>353</v>
      </c>
      <c r="AK1086" t="s">
        <v>355</v>
      </c>
      <c r="AU1086" t="s">
        <v>1471</v>
      </c>
      <c r="AV1086" t="s">
        <v>1523</v>
      </c>
    </row>
    <row r="1087" spans="1:48" hidden="1" x14ac:dyDescent="0.25">
      <c r="A1087" t="s">
        <v>670</v>
      </c>
      <c r="B1087" t="s">
        <v>21</v>
      </c>
      <c r="C1087" t="s">
        <v>425</v>
      </c>
      <c r="D1087">
        <v>213</v>
      </c>
      <c r="E1087" t="s">
        <v>18</v>
      </c>
      <c r="F1087">
        <v>63</v>
      </c>
      <c r="I1087">
        <v>1</v>
      </c>
      <c r="J1087" t="s">
        <v>426</v>
      </c>
      <c r="K1087" t="s">
        <v>427</v>
      </c>
      <c r="L1087" t="str">
        <f>VLOOKUP(K1087,'LOOKUP INTERTIES 2023-11-08'!$B$2:$G$206,6,FALSE)</f>
        <v>Southeast</v>
      </c>
      <c r="M1087" t="s">
        <v>1202</v>
      </c>
      <c r="N1087" t="s">
        <v>1215</v>
      </c>
      <c r="O1087" s="10" t="s">
        <v>1216</v>
      </c>
      <c r="P1087" s="10">
        <v>2021</v>
      </c>
      <c r="Q1087" s="10" t="s">
        <v>1458</v>
      </c>
      <c r="R1087" t="s">
        <v>1205</v>
      </c>
      <c r="S1087">
        <v>0.8</v>
      </c>
      <c r="U1087">
        <v>0.8</v>
      </c>
      <c r="V1087">
        <v>0.8</v>
      </c>
      <c r="W1087">
        <v>0.8</v>
      </c>
      <c r="X1087">
        <v>0.1</v>
      </c>
      <c r="Y1087" t="s">
        <v>1207</v>
      </c>
      <c r="Z1087" t="s">
        <v>390</v>
      </c>
      <c r="AA1087" t="s">
        <v>390</v>
      </c>
      <c r="AB1087" t="s">
        <v>371</v>
      </c>
      <c r="AC1087" t="s">
        <v>1206</v>
      </c>
      <c r="AD1087">
        <v>9</v>
      </c>
      <c r="AE1087">
        <v>1951</v>
      </c>
      <c r="AF1087" t="s">
        <v>390</v>
      </c>
      <c r="AG1087" t="s">
        <v>390</v>
      </c>
      <c r="AH1087" t="s">
        <v>1207</v>
      </c>
      <c r="AI1087" t="s">
        <v>353</v>
      </c>
      <c r="AJ1087">
        <v>1</v>
      </c>
      <c r="AK1087" t="s">
        <v>385</v>
      </c>
      <c r="AL1087" t="s">
        <v>354</v>
      </c>
      <c r="AM1087" t="s">
        <v>354</v>
      </c>
      <c r="AN1087" t="s">
        <v>354</v>
      </c>
      <c r="AO1087" t="s">
        <v>390</v>
      </c>
      <c r="AP1087" t="s">
        <v>1218</v>
      </c>
      <c r="AQ1087" t="s">
        <v>1207</v>
      </c>
      <c r="AR1087" t="s">
        <v>354</v>
      </c>
      <c r="AS1087" t="s">
        <v>354</v>
      </c>
    </row>
    <row r="1088" spans="1:48" hidden="1" x14ac:dyDescent="0.25">
      <c r="A1088" t="s">
        <v>670</v>
      </c>
      <c r="B1088" t="s">
        <v>21</v>
      </c>
      <c r="C1088" t="s">
        <v>425</v>
      </c>
      <c r="D1088">
        <v>213</v>
      </c>
      <c r="E1088" t="s">
        <v>18</v>
      </c>
      <c r="F1088">
        <v>63</v>
      </c>
      <c r="I1088">
        <v>1</v>
      </c>
      <c r="J1088" t="s">
        <v>426</v>
      </c>
      <c r="K1088" t="s">
        <v>427</v>
      </c>
      <c r="L1088" t="str">
        <f>VLOOKUP(K1088,'LOOKUP INTERTIES 2023-11-08'!$B$2:$G$206,6,FALSE)</f>
        <v>Southeast</v>
      </c>
      <c r="M1088" t="s">
        <v>1210</v>
      </c>
      <c r="N1088" t="s">
        <v>1215</v>
      </c>
      <c r="O1088" s="10" t="s">
        <v>1216</v>
      </c>
      <c r="P1088" s="10">
        <v>2021</v>
      </c>
      <c r="Q1088" s="10" t="s">
        <v>1458</v>
      </c>
      <c r="R1088" t="s">
        <v>1205</v>
      </c>
      <c r="S1088">
        <v>0.4</v>
      </c>
      <c r="U1088">
        <v>0.8</v>
      </c>
      <c r="V1088">
        <v>0.4</v>
      </c>
      <c r="W1088">
        <v>0.4</v>
      </c>
      <c r="X1088">
        <v>0.1</v>
      </c>
      <c r="Y1088" t="s">
        <v>1207</v>
      </c>
      <c r="Z1088" t="s">
        <v>390</v>
      </c>
      <c r="AA1088" t="s">
        <v>390</v>
      </c>
      <c r="AB1088" t="s">
        <v>371</v>
      </c>
      <c r="AC1088" t="s">
        <v>1206</v>
      </c>
      <c r="AD1088">
        <v>11</v>
      </c>
      <c r="AE1088">
        <v>1914</v>
      </c>
      <c r="AF1088" t="s">
        <v>390</v>
      </c>
      <c r="AG1088" t="s">
        <v>390</v>
      </c>
      <c r="AH1088" t="s">
        <v>1207</v>
      </c>
      <c r="AI1088" t="s">
        <v>353</v>
      </c>
      <c r="AJ1088">
        <v>1</v>
      </c>
      <c r="AK1088" t="s">
        <v>385</v>
      </c>
      <c r="AL1088" t="s">
        <v>354</v>
      </c>
      <c r="AM1088" t="s">
        <v>354</v>
      </c>
      <c r="AN1088" t="s">
        <v>354</v>
      </c>
      <c r="AO1088" t="s">
        <v>390</v>
      </c>
      <c r="AP1088" t="s">
        <v>1218</v>
      </c>
      <c r="AQ1088" t="s">
        <v>1207</v>
      </c>
      <c r="AR1088" t="s">
        <v>354</v>
      </c>
      <c r="AS1088" t="s">
        <v>354</v>
      </c>
    </row>
    <row r="1089" spans="1:48" hidden="1" x14ac:dyDescent="0.25">
      <c r="A1089" t="s">
        <v>670</v>
      </c>
      <c r="B1089" t="s">
        <v>21</v>
      </c>
      <c r="C1089" t="s">
        <v>425</v>
      </c>
      <c r="D1089">
        <v>213</v>
      </c>
      <c r="E1089" t="s">
        <v>18</v>
      </c>
      <c r="F1089">
        <v>63</v>
      </c>
      <c r="I1089">
        <v>1</v>
      </c>
      <c r="J1089" t="s">
        <v>426</v>
      </c>
      <c r="K1089" t="s">
        <v>427</v>
      </c>
      <c r="L1089" t="str">
        <f>VLOOKUP(K1089,'LOOKUP INTERTIES 2023-11-08'!$B$2:$G$206,6,FALSE)</f>
        <v>Southeast</v>
      </c>
      <c r="M1089" t="s">
        <v>1211</v>
      </c>
      <c r="N1089" t="s">
        <v>1215</v>
      </c>
      <c r="O1089" s="10" t="s">
        <v>1216</v>
      </c>
      <c r="P1089" s="10">
        <v>2021</v>
      </c>
      <c r="Q1089" s="10" t="s">
        <v>1458</v>
      </c>
      <c r="R1089" t="s">
        <v>1205</v>
      </c>
      <c r="S1089">
        <v>0.4</v>
      </c>
      <c r="U1089">
        <v>0.8</v>
      </c>
      <c r="V1089">
        <v>0.4</v>
      </c>
      <c r="W1089">
        <v>0.4</v>
      </c>
      <c r="X1089">
        <v>0.1</v>
      </c>
      <c r="Y1089" t="s">
        <v>1207</v>
      </c>
      <c r="Z1089" t="s">
        <v>390</v>
      </c>
      <c r="AA1089" t="s">
        <v>390</v>
      </c>
      <c r="AB1089" t="s">
        <v>371</v>
      </c>
      <c r="AC1089" t="s">
        <v>1206</v>
      </c>
      <c r="AD1089">
        <v>11</v>
      </c>
      <c r="AE1089">
        <v>1914</v>
      </c>
      <c r="AF1089" t="s">
        <v>390</v>
      </c>
      <c r="AG1089" t="s">
        <v>390</v>
      </c>
      <c r="AH1089" t="s">
        <v>1207</v>
      </c>
      <c r="AI1089" t="s">
        <v>353</v>
      </c>
      <c r="AJ1089">
        <v>1</v>
      </c>
      <c r="AK1089" t="s">
        <v>385</v>
      </c>
      <c r="AL1089" t="s">
        <v>354</v>
      </c>
      <c r="AM1089" t="s">
        <v>354</v>
      </c>
      <c r="AN1089" t="s">
        <v>354</v>
      </c>
      <c r="AO1089" t="s">
        <v>390</v>
      </c>
      <c r="AP1089" t="s">
        <v>1218</v>
      </c>
      <c r="AQ1089" t="s">
        <v>1207</v>
      </c>
      <c r="AR1089" t="s">
        <v>354</v>
      </c>
      <c r="AS1089" t="s">
        <v>354</v>
      </c>
    </row>
    <row r="1090" spans="1:48" hidden="1" x14ac:dyDescent="0.25">
      <c r="A1090" t="s">
        <v>670</v>
      </c>
      <c r="B1090" t="s">
        <v>21</v>
      </c>
      <c r="C1090" t="s">
        <v>425</v>
      </c>
      <c r="D1090">
        <v>213</v>
      </c>
      <c r="E1090" t="s">
        <v>18</v>
      </c>
      <c r="F1090">
        <v>63</v>
      </c>
      <c r="I1090">
        <v>1</v>
      </c>
      <c r="J1090" t="s">
        <v>426</v>
      </c>
      <c r="K1090" t="s">
        <v>427</v>
      </c>
      <c r="L1090" t="str">
        <f>VLOOKUP(K1090,'LOOKUP INTERTIES 2023-11-08'!$B$2:$G$206,6,FALSE)</f>
        <v>Southeast</v>
      </c>
      <c r="M1090" t="s">
        <v>1219</v>
      </c>
      <c r="N1090" t="s">
        <v>1203</v>
      </c>
      <c r="O1090" s="10" t="s">
        <v>1204</v>
      </c>
      <c r="P1090" s="10">
        <v>2021</v>
      </c>
      <c r="Q1090" s="10" t="s">
        <v>1458</v>
      </c>
      <c r="R1090" t="s">
        <v>1205</v>
      </c>
      <c r="S1090">
        <v>1.2</v>
      </c>
      <c r="U1090">
        <v>0.8</v>
      </c>
      <c r="V1090">
        <v>1.2</v>
      </c>
      <c r="W1090">
        <v>1.2</v>
      </c>
      <c r="X1090">
        <v>0.3</v>
      </c>
      <c r="Y1090" t="s">
        <v>1207</v>
      </c>
      <c r="Z1090" t="s">
        <v>390</v>
      </c>
      <c r="AA1090" t="s">
        <v>390</v>
      </c>
      <c r="AB1090" t="s">
        <v>391</v>
      </c>
      <c r="AC1090" t="s">
        <v>1208</v>
      </c>
      <c r="AD1090">
        <v>6</v>
      </c>
      <c r="AE1090">
        <v>1952</v>
      </c>
      <c r="AF1090" t="s">
        <v>390</v>
      </c>
      <c r="AG1090" t="s">
        <v>390</v>
      </c>
      <c r="AH1090" t="s">
        <v>1207</v>
      </c>
      <c r="AI1090" t="s">
        <v>353</v>
      </c>
      <c r="AJ1090">
        <v>1</v>
      </c>
      <c r="AK1090" t="s">
        <v>355</v>
      </c>
      <c r="AL1090" t="s">
        <v>354</v>
      </c>
      <c r="AM1090" t="s">
        <v>354</v>
      </c>
      <c r="AN1090" t="s">
        <v>354</v>
      </c>
      <c r="AO1090" t="s">
        <v>390</v>
      </c>
      <c r="AP1090" t="s">
        <v>1218</v>
      </c>
      <c r="AQ1090" t="s">
        <v>1207</v>
      </c>
      <c r="AR1090" t="s">
        <v>1207</v>
      </c>
      <c r="AS1090" t="s">
        <v>1207</v>
      </c>
    </row>
    <row r="1091" spans="1:48" hidden="1" x14ac:dyDescent="0.25">
      <c r="A1091" t="s">
        <v>670</v>
      </c>
      <c r="B1091" t="s">
        <v>21</v>
      </c>
      <c r="C1091" t="s">
        <v>425</v>
      </c>
      <c r="D1091">
        <v>213</v>
      </c>
      <c r="E1091" t="s">
        <v>18</v>
      </c>
      <c r="F1091">
        <v>63</v>
      </c>
      <c r="I1091">
        <v>1</v>
      </c>
      <c r="J1091" t="s">
        <v>426</v>
      </c>
      <c r="K1091" t="s">
        <v>427</v>
      </c>
      <c r="L1091" t="str">
        <f>VLOOKUP(K1091,'LOOKUP INTERTIES 2023-11-08'!$B$2:$G$206,6,FALSE)</f>
        <v>Southeast</v>
      </c>
      <c r="M1091" t="s">
        <v>1220</v>
      </c>
      <c r="N1091" t="s">
        <v>1203</v>
      </c>
      <c r="O1091" s="10" t="s">
        <v>1204</v>
      </c>
      <c r="P1091" s="10">
        <v>2021</v>
      </c>
      <c r="Q1091" s="10" t="s">
        <v>1458</v>
      </c>
      <c r="R1091" t="s">
        <v>1205</v>
      </c>
      <c r="S1091">
        <v>1.2</v>
      </c>
      <c r="U1091">
        <v>0.8</v>
      </c>
      <c r="V1091">
        <v>1.2</v>
      </c>
      <c r="W1091">
        <v>1.2</v>
      </c>
      <c r="X1091">
        <v>0.3</v>
      </c>
      <c r="Y1091" t="s">
        <v>1207</v>
      </c>
      <c r="Z1091" t="s">
        <v>390</v>
      </c>
      <c r="AA1091" t="s">
        <v>390</v>
      </c>
      <c r="AB1091" t="s">
        <v>391</v>
      </c>
      <c r="AC1091" t="s">
        <v>1208</v>
      </c>
      <c r="AD1091">
        <v>8</v>
      </c>
      <c r="AE1091">
        <v>1954</v>
      </c>
      <c r="AF1091" t="s">
        <v>390</v>
      </c>
      <c r="AG1091" t="s">
        <v>390</v>
      </c>
      <c r="AH1091" t="s">
        <v>1207</v>
      </c>
      <c r="AI1091" t="s">
        <v>353</v>
      </c>
      <c r="AJ1091">
        <v>1</v>
      </c>
      <c r="AK1091" t="s">
        <v>355</v>
      </c>
      <c r="AL1091" t="s">
        <v>354</v>
      </c>
      <c r="AM1091" t="s">
        <v>354</v>
      </c>
      <c r="AN1091" t="s">
        <v>354</v>
      </c>
      <c r="AO1091" t="s">
        <v>390</v>
      </c>
      <c r="AP1091" t="s">
        <v>1218</v>
      </c>
      <c r="AQ1091" t="s">
        <v>1207</v>
      </c>
      <c r="AR1091" t="s">
        <v>1207</v>
      </c>
      <c r="AS1091" t="s">
        <v>1207</v>
      </c>
    </row>
    <row r="1092" spans="1:48" hidden="1" x14ac:dyDescent="0.25">
      <c r="A1092" t="s">
        <v>670</v>
      </c>
      <c r="B1092" t="s">
        <v>21</v>
      </c>
      <c r="C1092" t="s">
        <v>425</v>
      </c>
      <c r="D1092">
        <v>213</v>
      </c>
      <c r="E1092" t="s">
        <v>18</v>
      </c>
      <c r="F1092">
        <v>63</v>
      </c>
      <c r="I1092">
        <v>1</v>
      </c>
      <c r="J1092" t="s">
        <v>426</v>
      </c>
      <c r="K1092" t="s">
        <v>427</v>
      </c>
      <c r="L1092" t="str">
        <f>VLOOKUP(K1092,'LOOKUP INTERTIES 2023-11-08'!$B$2:$G$206,6,FALSE)</f>
        <v>Southeast</v>
      </c>
      <c r="M1092" t="s">
        <v>1221</v>
      </c>
      <c r="N1092" t="s">
        <v>1203</v>
      </c>
      <c r="O1092" s="10" t="s">
        <v>1204</v>
      </c>
      <c r="P1092" s="10">
        <v>2021</v>
      </c>
      <c r="Q1092" s="10" t="s">
        <v>1458</v>
      </c>
      <c r="R1092" t="s">
        <v>1205</v>
      </c>
      <c r="S1092">
        <v>1.1000000000000001</v>
      </c>
      <c r="U1092">
        <v>0.8</v>
      </c>
      <c r="V1092">
        <v>1.1000000000000001</v>
      </c>
      <c r="W1092">
        <v>1.1000000000000001</v>
      </c>
      <c r="X1092">
        <v>0.3</v>
      </c>
      <c r="Y1092" t="s">
        <v>1207</v>
      </c>
      <c r="Z1092" t="s">
        <v>390</v>
      </c>
      <c r="AA1092" t="s">
        <v>390</v>
      </c>
      <c r="AB1092" t="s">
        <v>391</v>
      </c>
      <c r="AC1092" t="s">
        <v>1208</v>
      </c>
      <c r="AD1092">
        <v>8</v>
      </c>
      <c r="AE1092">
        <v>1961</v>
      </c>
      <c r="AF1092" t="s">
        <v>390</v>
      </c>
      <c r="AG1092" t="s">
        <v>390</v>
      </c>
      <c r="AH1092" t="s">
        <v>1207</v>
      </c>
      <c r="AI1092" t="s">
        <v>353</v>
      </c>
      <c r="AJ1092">
        <v>1</v>
      </c>
      <c r="AK1092" t="s">
        <v>355</v>
      </c>
      <c r="AL1092" t="s">
        <v>354</v>
      </c>
      <c r="AM1092" t="s">
        <v>354</v>
      </c>
      <c r="AN1092" t="s">
        <v>354</v>
      </c>
      <c r="AO1092" t="s">
        <v>390</v>
      </c>
      <c r="AP1092" t="s">
        <v>1218</v>
      </c>
      <c r="AQ1092" t="s">
        <v>1207</v>
      </c>
      <c r="AR1092" t="s">
        <v>1207</v>
      </c>
      <c r="AS1092" t="s">
        <v>1207</v>
      </c>
    </row>
    <row r="1093" spans="1:48" hidden="1" x14ac:dyDescent="0.25">
      <c r="A1093" t="s">
        <v>670</v>
      </c>
      <c r="B1093" t="s">
        <v>21</v>
      </c>
      <c r="C1093" t="s">
        <v>425</v>
      </c>
      <c r="D1093">
        <v>213</v>
      </c>
      <c r="E1093" t="s">
        <v>18</v>
      </c>
      <c r="F1093">
        <v>63</v>
      </c>
      <c r="I1093">
        <v>1</v>
      </c>
      <c r="J1093" t="s">
        <v>426</v>
      </c>
      <c r="K1093" t="s">
        <v>427</v>
      </c>
      <c r="L1093" t="str">
        <f>VLOOKUP(K1093,'LOOKUP INTERTIES 2023-11-08'!$B$2:$G$206,6,FALSE)</f>
        <v>Southeast</v>
      </c>
      <c r="M1093" t="s">
        <v>1222</v>
      </c>
      <c r="N1093" t="s">
        <v>1203</v>
      </c>
      <c r="O1093" s="10" t="s">
        <v>1204</v>
      </c>
      <c r="P1093" s="10">
        <v>2021</v>
      </c>
      <c r="Q1093" s="10" t="s">
        <v>1458</v>
      </c>
      <c r="R1093" t="s">
        <v>1205</v>
      </c>
      <c r="S1093">
        <v>3.5</v>
      </c>
      <c r="U1093">
        <v>0.8</v>
      </c>
      <c r="V1093">
        <v>3.5</v>
      </c>
      <c r="W1093">
        <v>3.5</v>
      </c>
      <c r="X1093">
        <v>2</v>
      </c>
      <c r="Y1093" t="s">
        <v>1207</v>
      </c>
      <c r="Z1093" t="s">
        <v>390</v>
      </c>
      <c r="AA1093" t="s">
        <v>390</v>
      </c>
      <c r="AB1093" t="s">
        <v>391</v>
      </c>
      <c r="AC1093" t="s">
        <v>1208</v>
      </c>
      <c r="AD1093">
        <v>9</v>
      </c>
      <c r="AE1093">
        <v>1963</v>
      </c>
      <c r="AF1093" t="s">
        <v>390</v>
      </c>
      <c r="AG1093" t="s">
        <v>390</v>
      </c>
      <c r="AH1093" t="s">
        <v>1207</v>
      </c>
      <c r="AI1093" t="s">
        <v>353</v>
      </c>
      <c r="AJ1093">
        <v>1</v>
      </c>
      <c r="AK1093" t="s">
        <v>355</v>
      </c>
      <c r="AL1093" t="s">
        <v>354</v>
      </c>
      <c r="AM1093" t="s">
        <v>354</v>
      </c>
      <c r="AN1093" t="s">
        <v>354</v>
      </c>
      <c r="AO1093" t="s">
        <v>390</v>
      </c>
      <c r="AP1093" t="s">
        <v>1218</v>
      </c>
      <c r="AQ1093" t="s">
        <v>1207</v>
      </c>
      <c r="AR1093" t="s">
        <v>1207</v>
      </c>
      <c r="AS1093" t="s">
        <v>1207</v>
      </c>
    </row>
    <row r="1094" spans="1:48" hidden="1" x14ac:dyDescent="0.25">
      <c r="A1094" t="s">
        <v>670</v>
      </c>
      <c r="B1094" t="s">
        <v>21</v>
      </c>
      <c r="C1094" t="s">
        <v>425</v>
      </c>
      <c r="D1094">
        <v>213</v>
      </c>
      <c r="E1094" t="s">
        <v>18</v>
      </c>
      <c r="F1094">
        <v>63</v>
      </c>
      <c r="I1094">
        <v>1</v>
      </c>
      <c r="J1094" t="s">
        <v>426</v>
      </c>
      <c r="K1094" t="s">
        <v>427</v>
      </c>
      <c r="L1094" t="str">
        <f>VLOOKUP(K1094,'LOOKUP INTERTIES 2023-11-08'!$B$2:$G$206,6,FALSE)</f>
        <v>Southeast</v>
      </c>
      <c r="M1094" t="s">
        <v>1223</v>
      </c>
      <c r="N1094" t="s">
        <v>1203</v>
      </c>
      <c r="O1094" s="10" t="s">
        <v>1204</v>
      </c>
      <c r="P1094" s="10">
        <v>2021</v>
      </c>
      <c r="Q1094" s="10" t="s">
        <v>1458</v>
      </c>
      <c r="R1094" t="s">
        <v>1205</v>
      </c>
      <c r="S1094">
        <v>1.1000000000000001</v>
      </c>
      <c r="U1094">
        <v>0.8</v>
      </c>
      <c r="V1094">
        <v>1.1000000000000001</v>
      </c>
      <c r="W1094">
        <v>1.1000000000000001</v>
      </c>
      <c r="X1094">
        <v>0.3</v>
      </c>
      <c r="Y1094" t="s">
        <v>1207</v>
      </c>
      <c r="Z1094" t="s">
        <v>390</v>
      </c>
      <c r="AA1094" t="s">
        <v>390</v>
      </c>
      <c r="AB1094" t="s">
        <v>391</v>
      </c>
      <c r="AC1094" t="s">
        <v>1208</v>
      </c>
      <c r="AD1094">
        <v>10</v>
      </c>
      <c r="AE1094">
        <v>1966</v>
      </c>
      <c r="AF1094" t="s">
        <v>390</v>
      </c>
      <c r="AG1094" t="s">
        <v>390</v>
      </c>
      <c r="AH1094" t="s">
        <v>1207</v>
      </c>
      <c r="AI1094" t="s">
        <v>353</v>
      </c>
      <c r="AJ1094">
        <v>1</v>
      </c>
      <c r="AK1094" t="s">
        <v>355</v>
      </c>
      <c r="AL1094" t="s">
        <v>354</v>
      </c>
      <c r="AM1094" t="s">
        <v>354</v>
      </c>
      <c r="AN1094" t="s">
        <v>354</v>
      </c>
      <c r="AO1094" t="s">
        <v>390</v>
      </c>
      <c r="AP1094" t="s">
        <v>1218</v>
      </c>
      <c r="AQ1094" t="s">
        <v>1207</v>
      </c>
      <c r="AR1094" t="s">
        <v>1207</v>
      </c>
      <c r="AS1094" t="s">
        <v>1207</v>
      </c>
    </row>
    <row r="1095" spans="1:48" hidden="1" x14ac:dyDescent="0.25">
      <c r="A1095" t="s">
        <v>602</v>
      </c>
      <c r="B1095" t="s">
        <v>57</v>
      </c>
      <c r="C1095" t="s">
        <v>387</v>
      </c>
      <c r="D1095">
        <v>221</v>
      </c>
      <c r="E1095" t="s">
        <v>51</v>
      </c>
      <c r="F1095">
        <v>6312</v>
      </c>
      <c r="H1095">
        <v>331290</v>
      </c>
      <c r="I1095">
        <v>169</v>
      </c>
      <c r="J1095" t="s">
        <v>603</v>
      </c>
      <c r="K1095" t="s">
        <v>604</v>
      </c>
      <c r="L1095" t="str">
        <f>VLOOKUP(K1095,'LOOKUP INTERTIES 2023-11-08'!$B$2:$G$206,6,FALSE)</f>
        <v>Lower Yukon-Kuskokwim</v>
      </c>
      <c r="M1095">
        <v>1</v>
      </c>
      <c r="N1095" t="s">
        <v>352</v>
      </c>
      <c r="O1095" s="10" t="s">
        <v>1204</v>
      </c>
      <c r="P1095" s="10">
        <v>2021</v>
      </c>
      <c r="Q1095" s="10" t="s">
        <v>1461</v>
      </c>
      <c r="S1095">
        <v>0.43</v>
      </c>
      <c r="AB1095" t="s">
        <v>371</v>
      </c>
      <c r="AI1095" t="s">
        <v>353</v>
      </c>
      <c r="AK1095" t="s">
        <v>355</v>
      </c>
      <c r="AU1095" t="s">
        <v>1499</v>
      </c>
      <c r="AV1095" t="s">
        <v>1516</v>
      </c>
    </row>
    <row r="1096" spans="1:48" hidden="1" x14ac:dyDescent="0.25">
      <c r="A1096" t="s">
        <v>602</v>
      </c>
      <c r="B1096" t="s">
        <v>57</v>
      </c>
      <c r="C1096" t="s">
        <v>387</v>
      </c>
      <c r="D1096">
        <v>221</v>
      </c>
      <c r="E1096" t="s">
        <v>51</v>
      </c>
      <c r="F1096">
        <v>6312</v>
      </c>
      <c r="H1096">
        <v>331290</v>
      </c>
      <c r="I1096">
        <v>169</v>
      </c>
      <c r="J1096" t="s">
        <v>603</v>
      </c>
      <c r="K1096" t="s">
        <v>604</v>
      </c>
      <c r="L1096" t="str">
        <f>VLOOKUP(K1096,'LOOKUP INTERTIES 2023-11-08'!$B$2:$G$206,6,FALSE)</f>
        <v>Lower Yukon-Kuskokwim</v>
      </c>
      <c r="M1096">
        <v>2</v>
      </c>
      <c r="N1096" t="s">
        <v>352</v>
      </c>
      <c r="O1096" s="10" t="s">
        <v>1204</v>
      </c>
      <c r="P1096" s="10">
        <v>2021</v>
      </c>
      <c r="Q1096" s="10" t="s">
        <v>1461</v>
      </c>
      <c r="S1096">
        <v>0.26</v>
      </c>
      <c r="AB1096" t="s">
        <v>371</v>
      </c>
      <c r="AI1096" t="s">
        <v>353</v>
      </c>
      <c r="AK1096" t="s">
        <v>355</v>
      </c>
      <c r="AU1096" t="s">
        <v>1501</v>
      </c>
      <c r="AV1096" t="s">
        <v>1516</v>
      </c>
    </row>
    <row r="1097" spans="1:48" hidden="1" x14ac:dyDescent="0.25">
      <c r="A1097" t="s">
        <v>602</v>
      </c>
      <c r="B1097" t="s">
        <v>57</v>
      </c>
      <c r="C1097" t="s">
        <v>387</v>
      </c>
      <c r="D1097">
        <v>221</v>
      </c>
      <c r="E1097" t="s">
        <v>51</v>
      </c>
      <c r="F1097">
        <v>6312</v>
      </c>
      <c r="H1097">
        <v>331290</v>
      </c>
      <c r="I1097">
        <v>169</v>
      </c>
      <c r="J1097" t="s">
        <v>603</v>
      </c>
      <c r="K1097" t="s">
        <v>604</v>
      </c>
      <c r="L1097" t="str">
        <f>VLOOKUP(K1097,'LOOKUP INTERTIES 2023-11-08'!$B$2:$G$206,6,FALSE)</f>
        <v>Lower Yukon-Kuskokwim</v>
      </c>
      <c r="M1097">
        <v>3</v>
      </c>
      <c r="N1097" t="s">
        <v>352</v>
      </c>
      <c r="O1097" s="10" t="s">
        <v>1204</v>
      </c>
      <c r="P1097" s="10">
        <v>2021</v>
      </c>
      <c r="Q1097" s="10" t="s">
        <v>1461</v>
      </c>
      <c r="S1097">
        <v>0.43</v>
      </c>
      <c r="AB1097" t="s">
        <v>371</v>
      </c>
      <c r="AI1097" t="s">
        <v>353</v>
      </c>
      <c r="AK1097" t="s">
        <v>355</v>
      </c>
      <c r="AU1097" t="s">
        <v>1501</v>
      </c>
      <c r="AV1097" t="s">
        <v>1516</v>
      </c>
    </row>
    <row r="1098" spans="1:48" hidden="1" x14ac:dyDescent="0.25">
      <c r="A1098" t="s">
        <v>619</v>
      </c>
      <c r="B1098" t="s">
        <v>58</v>
      </c>
      <c r="C1098" t="s">
        <v>387</v>
      </c>
      <c r="D1098">
        <v>221</v>
      </c>
      <c r="E1098" t="s">
        <v>51</v>
      </c>
      <c r="H1098">
        <v>331950</v>
      </c>
      <c r="I1098">
        <v>169</v>
      </c>
      <c r="J1098" t="s">
        <v>620</v>
      </c>
      <c r="K1098" t="s">
        <v>621</v>
      </c>
      <c r="L1098" t="str">
        <f>VLOOKUP(K1098,'LOOKUP INTERTIES 2023-11-08'!$B$2:$G$206,6,FALSE)</f>
        <v>Southeast</v>
      </c>
      <c r="M1098">
        <v>1</v>
      </c>
      <c r="N1098" t="s">
        <v>352</v>
      </c>
      <c r="O1098" s="10" t="s">
        <v>1204</v>
      </c>
      <c r="P1098" s="10">
        <v>2021</v>
      </c>
      <c r="Q1098" s="10" t="s">
        <v>1461</v>
      </c>
      <c r="S1098">
        <v>0.22</v>
      </c>
      <c r="AB1098" t="s">
        <v>371</v>
      </c>
      <c r="AI1098" t="s">
        <v>353</v>
      </c>
      <c r="AK1098" t="s">
        <v>355</v>
      </c>
      <c r="AU1098" t="s">
        <v>1462</v>
      </c>
      <c r="AV1098" t="s">
        <v>1571</v>
      </c>
    </row>
    <row r="1099" spans="1:48" hidden="1" x14ac:dyDescent="0.25">
      <c r="A1099" t="s">
        <v>619</v>
      </c>
      <c r="B1099" t="s">
        <v>58</v>
      </c>
      <c r="C1099" t="s">
        <v>387</v>
      </c>
      <c r="D1099">
        <v>221</v>
      </c>
      <c r="E1099" t="s">
        <v>51</v>
      </c>
      <c r="H1099">
        <v>331950</v>
      </c>
      <c r="I1099">
        <v>169</v>
      </c>
      <c r="J1099" t="s">
        <v>620</v>
      </c>
      <c r="K1099" t="s">
        <v>621</v>
      </c>
      <c r="L1099" t="str">
        <f>VLOOKUP(K1099,'LOOKUP INTERTIES 2023-11-08'!$B$2:$G$206,6,FALSE)</f>
        <v>Southeast</v>
      </c>
      <c r="M1099">
        <v>2</v>
      </c>
      <c r="N1099" t="s">
        <v>352</v>
      </c>
      <c r="O1099" s="10" t="s">
        <v>1204</v>
      </c>
      <c r="P1099" s="10">
        <v>2021</v>
      </c>
      <c r="Q1099" s="10" t="s">
        <v>1461</v>
      </c>
      <c r="S1099">
        <v>0.1</v>
      </c>
      <c r="AB1099" t="s">
        <v>364</v>
      </c>
      <c r="AI1099" t="s">
        <v>353</v>
      </c>
      <c r="AK1099" t="s">
        <v>355</v>
      </c>
      <c r="AU1099" t="s">
        <v>1572</v>
      </c>
      <c r="AV1099" t="s">
        <v>1573</v>
      </c>
    </row>
    <row r="1100" spans="1:48" hidden="1" x14ac:dyDescent="0.25">
      <c r="A1100" t="s">
        <v>675</v>
      </c>
      <c r="B1100" t="s">
        <v>62</v>
      </c>
      <c r="C1100" t="s">
        <v>387</v>
      </c>
      <c r="D1100">
        <v>221</v>
      </c>
      <c r="E1100" t="s">
        <v>51</v>
      </c>
      <c r="F1100">
        <v>6316</v>
      </c>
      <c r="H1100">
        <v>331330</v>
      </c>
      <c r="I1100">
        <v>169</v>
      </c>
      <c r="J1100" t="s">
        <v>676</v>
      </c>
      <c r="K1100" t="s">
        <v>677</v>
      </c>
      <c r="L1100" t="str">
        <f>VLOOKUP(K1100,'LOOKUP INTERTIES 2023-11-08'!$B$2:$G$206,6,FALSE)</f>
        <v>Lower Yukon-Kuskokwim</v>
      </c>
      <c r="M1100">
        <v>1</v>
      </c>
      <c r="N1100" t="s">
        <v>352</v>
      </c>
      <c r="O1100" s="10" t="s">
        <v>1204</v>
      </c>
      <c r="P1100" s="10">
        <v>2021</v>
      </c>
      <c r="Q1100" s="10" t="s">
        <v>1461</v>
      </c>
      <c r="S1100">
        <v>0.15</v>
      </c>
      <c r="AB1100" t="s">
        <v>371</v>
      </c>
      <c r="AI1100" t="s">
        <v>353</v>
      </c>
      <c r="AK1100" t="s">
        <v>355</v>
      </c>
      <c r="AU1100" t="s">
        <v>1527</v>
      </c>
      <c r="AV1100" t="s">
        <v>1528</v>
      </c>
    </row>
    <row r="1101" spans="1:48" hidden="1" x14ac:dyDescent="0.25">
      <c r="A1101" t="s">
        <v>675</v>
      </c>
      <c r="B1101" t="s">
        <v>62</v>
      </c>
      <c r="C1101" t="s">
        <v>387</v>
      </c>
      <c r="D1101">
        <v>221</v>
      </c>
      <c r="E1101" t="s">
        <v>51</v>
      </c>
      <c r="F1101">
        <v>6316</v>
      </c>
      <c r="H1101">
        <v>331330</v>
      </c>
      <c r="I1101">
        <v>169</v>
      </c>
      <c r="J1101" t="s">
        <v>676</v>
      </c>
      <c r="K1101" t="s">
        <v>677</v>
      </c>
      <c r="L1101" t="str">
        <f>VLOOKUP(K1101,'LOOKUP INTERTIES 2023-11-08'!$B$2:$G$206,6,FALSE)</f>
        <v>Lower Yukon-Kuskokwim</v>
      </c>
      <c r="M1101">
        <v>2</v>
      </c>
      <c r="N1101" t="s">
        <v>352</v>
      </c>
      <c r="O1101" s="10" t="s">
        <v>1204</v>
      </c>
      <c r="P1101" s="10">
        <v>2021</v>
      </c>
      <c r="Q1101" s="10" t="s">
        <v>1461</v>
      </c>
      <c r="S1101">
        <v>0.26800000000000002</v>
      </c>
      <c r="AB1101" t="s">
        <v>371</v>
      </c>
      <c r="AI1101" t="s">
        <v>353</v>
      </c>
      <c r="AK1101" t="s">
        <v>355</v>
      </c>
      <c r="AU1101" t="s">
        <v>1482</v>
      </c>
      <c r="AV1101" t="s">
        <v>1529</v>
      </c>
    </row>
    <row r="1102" spans="1:48" hidden="1" x14ac:dyDescent="0.25">
      <c r="A1102" t="s">
        <v>675</v>
      </c>
      <c r="B1102" t="s">
        <v>62</v>
      </c>
      <c r="C1102" t="s">
        <v>387</v>
      </c>
      <c r="D1102">
        <v>221</v>
      </c>
      <c r="E1102" t="s">
        <v>51</v>
      </c>
      <c r="F1102">
        <v>6316</v>
      </c>
      <c r="H1102">
        <v>331330</v>
      </c>
      <c r="I1102">
        <v>169</v>
      </c>
      <c r="J1102" t="s">
        <v>676</v>
      </c>
      <c r="K1102" t="s">
        <v>677</v>
      </c>
      <c r="L1102" t="str">
        <f>VLOOKUP(K1102,'LOOKUP INTERTIES 2023-11-08'!$B$2:$G$206,6,FALSE)</f>
        <v>Lower Yukon-Kuskokwim</v>
      </c>
      <c r="M1102">
        <v>3</v>
      </c>
      <c r="N1102" t="s">
        <v>352</v>
      </c>
      <c r="O1102" s="10" t="s">
        <v>1204</v>
      </c>
      <c r="P1102" s="10">
        <v>2021</v>
      </c>
      <c r="Q1102" s="10" t="s">
        <v>1461</v>
      </c>
      <c r="S1102">
        <v>0.224</v>
      </c>
      <c r="AB1102" t="s">
        <v>371</v>
      </c>
      <c r="AI1102" t="s">
        <v>353</v>
      </c>
      <c r="AK1102" t="s">
        <v>355</v>
      </c>
      <c r="AU1102" t="s">
        <v>1499</v>
      </c>
      <c r="AV1102" t="s">
        <v>1516</v>
      </c>
    </row>
    <row r="1103" spans="1:48" hidden="1" x14ac:dyDescent="0.25">
      <c r="A1103" t="s">
        <v>678</v>
      </c>
      <c r="B1103" t="s">
        <v>63</v>
      </c>
      <c r="C1103" t="s">
        <v>387</v>
      </c>
      <c r="D1103">
        <v>221</v>
      </c>
      <c r="E1103" t="s">
        <v>51</v>
      </c>
      <c r="F1103">
        <v>6317</v>
      </c>
      <c r="H1103">
        <v>331340</v>
      </c>
      <c r="I1103">
        <v>169</v>
      </c>
      <c r="J1103" t="s">
        <v>679</v>
      </c>
      <c r="K1103" t="s">
        <v>680</v>
      </c>
      <c r="L1103" t="str">
        <f>VLOOKUP(K1103,'LOOKUP INTERTIES 2023-11-08'!$B$2:$G$206,6,FALSE)</f>
        <v>Yukon-Koyukuk/Upper Tanana</v>
      </c>
      <c r="M1103">
        <v>1</v>
      </c>
      <c r="N1103" t="s">
        <v>352</v>
      </c>
      <c r="O1103" s="10" t="s">
        <v>1204</v>
      </c>
      <c r="P1103" s="10">
        <v>2021</v>
      </c>
      <c r="Q1103" s="10" t="s">
        <v>1461</v>
      </c>
      <c r="S1103">
        <v>0</v>
      </c>
      <c r="AB1103" t="s">
        <v>371</v>
      </c>
      <c r="AI1103" t="s">
        <v>353</v>
      </c>
      <c r="AK1103" t="s">
        <v>355</v>
      </c>
      <c r="AU1103" t="s">
        <v>1501</v>
      </c>
      <c r="AV1103" t="s">
        <v>1530</v>
      </c>
    </row>
    <row r="1104" spans="1:48" ht="13.5" hidden="1" customHeight="1" x14ac:dyDescent="0.25">
      <c r="A1104" t="s">
        <v>678</v>
      </c>
      <c r="B1104" t="s">
        <v>63</v>
      </c>
      <c r="C1104" t="s">
        <v>387</v>
      </c>
      <c r="D1104">
        <v>221</v>
      </c>
      <c r="E1104" t="s">
        <v>51</v>
      </c>
      <c r="F1104">
        <v>6317</v>
      </c>
      <c r="H1104">
        <v>331340</v>
      </c>
      <c r="I1104">
        <v>169</v>
      </c>
      <c r="J1104" t="s">
        <v>679</v>
      </c>
      <c r="K1104" t="s">
        <v>680</v>
      </c>
      <c r="L1104" t="str">
        <f>VLOOKUP(K1104,'LOOKUP INTERTIES 2023-11-08'!$B$2:$G$206,6,FALSE)</f>
        <v>Yukon-Koyukuk/Upper Tanana</v>
      </c>
      <c r="M1104">
        <v>2</v>
      </c>
      <c r="N1104" t="s">
        <v>352</v>
      </c>
      <c r="O1104" s="10" t="s">
        <v>1204</v>
      </c>
      <c r="P1104" s="10">
        <v>2021</v>
      </c>
      <c r="Q1104" s="10" t="s">
        <v>1461</v>
      </c>
      <c r="S1104">
        <v>0.105</v>
      </c>
      <c r="AB1104" t="s">
        <v>371</v>
      </c>
      <c r="AI1104" t="s">
        <v>353</v>
      </c>
      <c r="AK1104" t="s">
        <v>355</v>
      </c>
      <c r="AU1104" t="s">
        <v>1482</v>
      </c>
      <c r="AV1104" t="s">
        <v>1531</v>
      </c>
    </row>
    <row r="1105" spans="1:48" hidden="1" x14ac:dyDescent="0.25">
      <c r="A1105" t="s">
        <v>678</v>
      </c>
      <c r="B1105" t="s">
        <v>63</v>
      </c>
      <c r="C1105" t="s">
        <v>387</v>
      </c>
      <c r="D1105">
        <v>221</v>
      </c>
      <c r="E1105" t="s">
        <v>51</v>
      </c>
      <c r="F1105">
        <v>6317</v>
      </c>
      <c r="H1105">
        <v>331340</v>
      </c>
      <c r="I1105">
        <v>169</v>
      </c>
      <c r="J1105" t="s">
        <v>679</v>
      </c>
      <c r="K1105" t="s">
        <v>680</v>
      </c>
      <c r="L1105" t="str">
        <f>VLOOKUP(K1105,'LOOKUP INTERTIES 2023-11-08'!$B$2:$G$206,6,FALSE)</f>
        <v>Yukon-Koyukuk/Upper Tanana</v>
      </c>
      <c r="M1105">
        <v>3</v>
      </c>
      <c r="N1105" t="s">
        <v>352</v>
      </c>
      <c r="O1105" s="10" t="s">
        <v>1204</v>
      </c>
      <c r="P1105" s="10">
        <v>2021</v>
      </c>
      <c r="Q1105" s="10" t="s">
        <v>1461</v>
      </c>
      <c r="S1105">
        <v>0.26800000000000002</v>
      </c>
      <c r="AB1105" t="s">
        <v>371</v>
      </c>
      <c r="AI1105" t="s">
        <v>353</v>
      </c>
      <c r="AK1105" t="s">
        <v>355</v>
      </c>
      <c r="AU1105" t="s">
        <v>1482</v>
      </c>
      <c r="AV1105" t="s">
        <v>1523</v>
      </c>
    </row>
    <row r="1106" spans="1:48" hidden="1" x14ac:dyDescent="0.25">
      <c r="A1106" t="s">
        <v>695</v>
      </c>
      <c r="B1106" t="s">
        <v>64</v>
      </c>
      <c r="C1106" t="s">
        <v>387</v>
      </c>
      <c r="D1106">
        <v>221</v>
      </c>
      <c r="E1106" t="s">
        <v>51</v>
      </c>
      <c r="F1106">
        <v>6318</v>
      </c>
      <c r="H1106">
        <v>331350</v>
      </c>
      <c r="I1106">
        <v>169</v>
      </c>
      <c r="J1106" t="s">
        <v>696</v>
      </c>
      <c r="K1106" t="s">
        <v>697</v>
      </c>
      <c r="L1106" t="str">
        <f>VLOOKUP(K1106,'LOOKUP INTERTIES 2023-11-08'!$B$2:$G$206,6,FALSE)</f>
        <v>Yukon-Koyukuk/Upper Tanana</v>
      </c>
      <c r="M1106">
        <v>1</v>
      </c>
      <c r="N1106" t="s">
        <v>352</v>
      </c>
      <c r="O1106" s="10" t="s">
        <v>1204</v>
      </c>
      <c r="P1106" s="10">
        <v>2021</v>
      </c>
      <c r="Q1106" s="10" t="s">
        <v>1461</v>
      </c>
      <c r="S1106">
        <v>0.25</v>
      </c>
      <c r="AB1106" t="s">
        <v>371</v>
      </c>
      <c r="AI1106" t="s">
        <v>353</v>
      </c>
      <c r="AK1106" t="s">
        <v>355</v>
      </c>
      <c r="AU1106" t="s">
        <v>1501</v>
      </c>
      <c r="AV1106" t="s">
        <v>1532</v>
      </c>
    </row>
    <row r="1107" spans="1:48" hidden="1" x14ac:dyDescent="0.25">
      <c r="A1107" t="s">
        <v>695</v>
      </c>
      <c r="B1107" t="s">
        <v>64</v>
      </c>
      <c r="C1107" t="s">
        <v>387</v>
      </c>
      <c r="D1107">
        <v>221</v>
      </c>
      <c r="E1107" t="s">
        <v>51</v>
      </c>
      <c r="F1107">
        <v>6318</v>
      </c>
      <c r="H1107">
        <v>331350</v>
      </c>
      <c r="I1107">
        <v>169</v>
      </c>
      <c r="J1107" t="s">
        <v>696</v>
      </c>
      <c r="K1107" t="s">
        <v>697</v>
      </c>
      <c r="L1107" t="str">
        <f>VLOOKUP(K1107,'LOOKUP INTERTIES 2023-11-08'!$B$2:$G$206,6,FALSE)</f>
        <v>Yukon-Koyukuk/Upper Tanana</v>
      </c>
      <c r="M1107">
        <v>2</v>
      </c>
      <c r="N1107" t="s">
        <v>352</v>
      </c>
      <c r="O1107" s="10" t="s">
        <v>1204</v>
      </c>
      <c r="P1107" s="10">
        <v>2021</v>
      </c>
      <c r="Q1107" s="10" t="s">
        <v>1461</v>
      </c>
      <c r="S1107">
        <v>0.19</v>
      </c>
      <c r="AB1107" t="s">
        <v>371</v>
      </c>
      <c r="AI1107" t="s">
        <v>353</v>
      </c>
      <c r="AK1107" t="s">
        <v>355</v>
      </c>
      <c r="AU1107" t="s">
        <v>1501</v>
      </c>
      <c r="AV1107" t="s">
        <v>1533</v>
      </c>
    </row>
    <row r="1108" spans="1:48" hidden="1" x14ac:dyDescent="0.25">
      <c r="A1108" t="s">
        <v>695</v>
      </c>
      <c r="B1108" t="s">
        <v>64</v>
      </c>
      <c r="C1108" t="s">
        <v>387</v>
      </c>
      <c r="D1108">
        <v>221</v>
      </c>
      <c r="E1108" t="s">
        <v>51</v>
      </c>
      <c r="F1108">
        <v>6318</v>
      </c>
      <c r="H1108">
        <v>331350</v>
      </c>
      <c r="I1108">
        <v>169</v>
      </c>
      <c r="J1108" t="s">
        <v>696</v>
      </c>
      <c r="K1108" t="s">
        <v>697</v>
      </c>
      <c r="L1108" t="str">
        <f>VLOOKUP(K1108,'LOOKUP INTERTIES 2023-11-08'!$B$2:$G$206,6,FALSE)</f>
        <v>Yukon-Koyukuk/Upper Tanana</v>
      </c>
      <c r="M1108">
        <v>3</v>
      </c>
      <c r="N1108" t="s">
        <v>352</v>
      </c>
      <c r="O1108" s="10" t="s">
        <v>1204</v>
      </c>
      <c r="P1108" s="10">
        <v>2021</v>
      </c>
      <c r="Q1108" s="10" t="s">
        <v>1461</v>
      </c>
      <c r="S1108">
        <v>0.2</v>
      </c>
      <c r="AB1108" t="s">
        <v>371</v>
      </c>
      <c r="AI1108" t="s">
        <v>353</v>
      </c>
      <c r="AK1108" t="s">
        <v>355</v>
      </c>
      <c r="AU1108" t="s">
        <v>1482</v>
      </c>
      <c r="AV1108" t="s">
        <v>1534</v>
      </c>
    </row>
    <row r="1109" spans="1:48" hidden="1" x14ac:dyDescent="0.25">
      <c r="A1109" t="s">
        <v>712</v>
      </c>
      <c r="B1109" t="s">
        <v>66</v>
      </c>
      <c r="C1109" t="s">
        <v>387</v>
      </c>
      <c r="D1109">
        <v>221</v>
      </c>
      <c r="E1109" t="s">
        <v>51</v>
      </c>
      <c r="F1109">
        <v>6320</v>
      </c>
      <c r="H1109">
        <v>331370</v>
      </c>
      <c r="I1109">
        <v>169</v>
      </c>
      <c r="J1109" t="s">
        <v>713</v>
      </c>
      <c r="K1109" t="s">
        <v>714</v>
      </c>
      <c r="L1109" t="str">
        <f>VLOOKUP(K1109,'LOOKUP INTERTIES 2023-11-08'!$B$2:$G$206,6,FALSE)</f>
        <v>Yukon-Koyukuk/Upper Tanana</v>
      </c>
      <c r="M1109">
        <v>1</v>
      </c>
      <c r="N1109" t="s">
        <v>352</v>
      </c>
      <c r="O1109" s="10" t="s">
        <v>1204</v>
      </c>
      <c r="P1109" s="10">
        <v>2021</v>
      </c>
      <c r="Q1109" s="10" t="s">
        <v>1461</v>
      </c>
      <c r="S1109">
        <v>0.26</v>
      </c>
      <c r="AB1109" t="s">
        <v>371</v>
      </c>
      <c r="AI1109" t="s">
        <v>353</v>
      </c>
      <c r="AK1109" t="s">
        <v>355</v>
      </c>
      <c r="AU1109" t="s">
        <v>1501</v>
      </c>
      <c r="AV1109" t="s">
        <v>1516</v>
      </c>
    </row>
    <row r="1110" spans="1:48" hidden="1" x14ac:dyDescent="0.25">
      <c r="A1110" t="s">
        <v>712</v>
      </c>
      <c r="B1110" t="s">
        <v>66</v>
      </c>
      <c r="C1110" t="s">
        <v>387</v>
      </c>
      <c r="D1110">
        <v>221</v>
      </c>
      <c r="E1110" t="s">
        <v>51</v>
      </c>
      <c r="F1110">
        <v>6320</v>
      </c>
      <c r="H1110">
        <v>331370</v>
      </c>
      <c r="I1110">
        <v>169</v>
      </c>
      <c r="J1110" t="s">
        <v>713</v>
      </c>
      <c r="K1110" t="s">
        <v>714</v>
      </c>
      <c r="L1110" t="str">
        <f>VLOOKUP(K1110,'LOOKUP INTERTIES 2023-11-08'!$B$2:$G$206,6,FALSE)</f>
        <v>Yukon-Koyukuk/Upper Tanana</v>
      </c>
      <c r="M1110">
        <v>2</v>
      </c>
      <c r="N1110" t="s">
        <v>352</v>
      </c>
      <c r="O1110" s="10" t="s">
        <v>1204</v>
      </c>
      <c r="P1110" s="10">
        <v>2021</v>
      </c>
      <c r="Q1110" s="10" t="s">
        <v>1461</v>
      </c>
      <c r="S1110">
        <v>0.26800000000000002</v>
      </c>
      <c r="AB1110" t="s">
        <v>371</v>
      </c>
      <c r="AI1110" t="s">
        <v>353</v>
      </c>
      <c r="AK1110" t="s">
        <v>355</v>
      </c>
      <c r="AU1110" t="s">
        <v>1471</v>
      </c>
      <c r="AV1110" t="s">
        <v>1523</v>
      </c>
    </row>
    <row r="1111" spans="1:48" hidden="1" x14ac:dyDescent="0.25">
      <c r="A1111" t="s">
        <v>712</v>
      </c>
      <c r="B1111" t="s">
        <v>66</v>
      </c>
      <c r="C1111" t="s">
        <v>387</v>
      </c>
      <c r="D1111">
        <v>221</v>
      </c>
      <c r="E1111" t="s">
        <v>51</v>
      </c>
      <c r="F1111">
        <v>6320</v>
      </c>
      <c r="H1111">
        <v>331370</v>
      </c>
      <c r="I1111">
        <v>169</v>
      </c>
      <c r="J1111" t="s">
        <v>713</v>
      </c>
      <c r="K1111" t="s">
        <v>714</v>
      </c>
      <c r="L1111" t="str">
        <f>VLOOKUP(K1111,'LOOKUP INTERTIES 2023-11-08'!$B$2:$G$206,6,FALSE)</f>
        <v>Yukon-Koyukuk/Upper Tanana</v>
      </c>
      <c r="M1111">
        <v>3</v>
      </c>
      <c r="N1111" t="s">
        <v>352</v>
      </c>
      <c r="O1111" s="10" t="s">
        <v>1204</v>
      </c>
      <c r="P1111" s="10">
        <v>2021</v>
      </c>
      <c r="Q1111" s="10" t="s">
        <v>1461</v>
      </c>
      <c r="S1111">
        <v>0.26800000000000002</v>
      </c>
      <c r="AB1111" t="s">
        <v>371</v>
      </c>
      <c r="AI1111" t="s">
        <v>353</v>
      </c>
      <c r="AK1111" t="s">
        <v>355</v>
      </c>
      <c r="AU1111" t="s">
        <v>1501</v>
      </c>
      <c r="AV1111" t="s">
        <v>1535</v>
      </c>
    </row>
    <row r="1112" spans="1:48" hidden="1" x14ac:dyDescent="0.25">
      <c r="A1112" t="s">
        <v>737</v>
      </c>
      <c r="B1112" t="s">
        <v>67</v>
      </c>
      <c r="C1112" t="s">
        <v>387</v>
      </c>
      <c r="D1112">
        <v>221</v>
      </c>
      <c r="E1112" t="s">
        <v>51</v>
      </c>
      <c r="F1112">
        <v>6322</v>
      </c>
      <c r="H1112">
        <v>331380</v>
      </c>
      <c r="I1112">
        <v>169</v>
      </c>
      <c r="J1112" t="s">
        <v>738</v>
      </c>
      <c r="K1112" t="s">
        <v>739</v>
      </c>
      <c r="L1112" t="str">
        <f>VLOOKUP(K1112,'LOOKUP INTERTIES 2023-11-08'!$B$2:$G$206,6,FALSE)</f>
        <v>Yukon-Koyukuk/Upper Tanana</v>
      </c>
      <c r="M1112">
        <v>1</v>
      </c>
      <c r="N1112" t="s">
        <v>352</v>
      </c>
      <c r="O1112" s="10" t="s">
        <v>1204</v>
      </c>
      <c r="P1112" s="10">
        <v>2021</v>
      </c>
      <c r="Q1112" s="10" t="s">
        <v>1461</v>
      </c>
      <c r="S1112">
        <v>0.224</v>
      </c>
      <c r="AB1112" t="s">
        <v>371</v>
      </c>
      <c r="AD1112">
        <v>8</v>
      </c>
      <c r="AE1112">
        <v>2005</v>
      </c>
      <c r="AI1112" t="s">
        <v>353</v>
      </c>
      <c r="AK1112" t="s">
        <v>355</v>
      </c>
      <c r="AU1112" t="s">
        <v>1501</v>
      </c>
      <c r="AV1112" t="s">
        <v>1516</v>
      </c>
    </row>
    <row r="1113" spans="1:48" hidden="1" x14ac:dyDescent="0.25">
      <c r="A1113" t="s">
        <v>737</v>
      </c>
      <c r="B1113" t="s">
        <v>67</v>
      </c>
      <c r="C1113" t="s">
        <v>387</v>
      </c>
      <c r="D1113">
        <v>221</v>
      </c>
      <c r="E1113" t="s">
        <v>51</v>
      </c>
      <c r="F1113">
        <v>6322</v>
      </c>
      <c r="H1113">
        <v>331380</v>
      </c>
      <c r="I1113">
        <v>169</v>
      </c>
      <c r="J1113" t="s">
        <v>738</v>
      </c>
      <c r="K1113" t="s">
        <v>739</v>
      </c>
      <c r="L1113" t="str">
        <f>VLOOKUP(K1113,'LOOKUP INTERTIES 2023-11-08'!$B$2:$G$206,6,FALSE)</f>
        <v>Yukon-Koyukuk/Upper Tanana</v>
      </c>
      <c r="M1113">
        <v>2</v>
      </c>
      <c r="N1113" t="s">
        <v>352</v>
      </c>
      <c r="O1113" s="10" t="s">
        <v>1204</v>
      </c>
      <c r="P1113" s="10">
        <v>2021</v>
      </c>
      <c r="Q1113" s="10" t="s">
        <v>1461</v>
      </c>
      <c r="S1113">
        <v>0.224</v>
      </c>
      <c r="AB1113" t="s">
        <v>371</v>
      </c>
      <c r="AD1113">
        <v>8</v>
      </c>
      <c r="AE1113">
        <v>2005</v>
      </c>
      <c r="AI1113" t="s">
        <v>353</v>
      </c>
      <c r="AK1113" t="s">
        <v>355</v>
      </c>
      <c r="AU1113" t="s">
        <v>1501</v>
      </c>
      <c r="AV1113" t="s">
        <v>1516</v>
      </c>
    </row>
    <row r="1114" spans="1:48" hidden="1" x14ac:dyDescent="0.25">
      <c r="A1114" t="s">
        <v>737</v>
      </c>
      <c r="B1114" t="s">
        <v>67</v>
      </c>
      <c r="C1114" t="s">
        <v>387</v>
      </c>
      <c r="D1114">
        <v>221</v>
      </c>
      <c r="E1114" t="s">
        <v>51</v>
      </c>
      <c r="F1114">
        <v>6322</v>
      </c>
      <c r="H1114">
        <v>331380</v>
      </c>
      <c r="I1114">
        <v>169</v>
      </c>
      <c r="J1114" t="s">
        <v>738</v>
      </c>
      <c r="K1114" t="s">
        <v>739</v>
      </c>
      <c r="L1114" t="str">
        <f>VLOOKUP(K1114,'LOOKUP INTERTIES 2023-11-08'!$B$2:$G$206,6,FALSE)</f>
        <v>Yukon-Koyukuk/Upper Tanana</v>
      </c>
      <c r="M1114">
        <v>3</v>
      </c>
      <c r="N1114" t="s">
        <v>352</v>
      </c>
      <c r="O1114" s="10" t="s">
        <v>1204</v>
      </c>
      <c r="P1114" s="10">
        <v>2021</v>
      </c>
      <c r="Q1114" s="10" t="s">
        <v>1461</v>
      </c>
      <c r="S1114">
        <v>0.32500000000000001</v>
      </c>
      <c r="AB1114" t="s">
        <v>371</v>
      </c>
      <c r="AD1114">
        <v>8</v>
      </c>
      <c r="AE1114">
        <v>2005</v>
      </c>
      <c r="AI1114" t="s">
        <v>353</v>
      </c>
      <c r="AK1114" t="s">
        <v>355</v>
      </c>
      <c r="AU1114" t="s">
        <v>1501</v>
      </c>
      <c r="AV1114" t="s">
        <v>1516</v>
      </c>
    </row>
    <row r="1115" spans="1:48" hidden="1" x14ac:dyDescent="0.25">
      <c r="A1115" t="s">
        <v>737</v>
      </c>
      <c r="B1115" t="s">
        <v>67</v>
      </c>
      <c r="C1115" t="s">
        <v>387</v>
      </c>
      <c r="D1115">
        <v>221</v>
      </c>
      <c r="E1115" t="s">
        <v>51</v>
      </c>
      <c r="F1115">
        <v>6322</v>
      </c>
      <c r="H1115">
        <v>331380</v>
      </c>
      <c r="I1115">
        <v>169</v>
      </c>
      <c r="J1115" t="s">
        <v>738</v>
      </c>
      <c r="K1115" t="s">
        <v>739</v>
      </c>
      <c r="L1115" t="str">
        <f>VLOOKUP(K1115,'LOOKUP INTERTIES 2023-11-08'!$B$2:$G$206,6,FALSE)</f>
        <v>Yukon-Koyukuk/Upper Tanana</v>
      </c>
      <c r="N1115" t="s">
        <v>502</v>
      </c>
      <c r="O1115" s="10" t="s">
        <v>1304</v>
      </c>
      <c r="Q1115" s="10" t="s">
        <v>191</v>
      </c>
      <c r="S1115">
        <v>9.5999999999999992E-3</v>
      </c>
      <c r="AB1115" t="s">
        <v>371</v>
      </c>
      <c r="AD1115">
        <v>10</v>
      </c>
      <c r="AE1115">
        <v>2012</v>
      </c>
      <c r="AI1115" t="s">
        <v>353</v>
      </c>
      <c r="AJ1115">
        <v>1</v>
      </c>
      <c r="AK1115" t="s">
        <v>503</v>
      </c>
      <c r="AO1115">
        <v>0</v>
      </c>
    </row>
    <row r="1116" spans="1:48" hidden="1" x14ac:dyDescent="0.25">
      <c r="A1116" t="s">
        <v>843</v>
      </c>
      <c r="B1116" t="s">
        <v>74</v>
      </c>
      <c r="C1116" t="s">
        <v>387</v>
      </c>
      <c r="D1116">
        <v>221</v>
      </c>
      <c r="E1116" t="s">
        <v>51</v>
      </c>
      <c r="F1116">
        <v>6327</v>
      </c>
      <c r="H1116">
        <v>331450</v>
      </c>
      <c r="I1116">
        <v>169</v>
      </c>
      <c r="J1116" t="s">
        <v>844</v>
      </c>
      <c r="K1116" t="s">
        <v>845</v>
      </c>
      <c r="L1116" t="str">
        <f>VLOOKUP(K1116,'LOOKUP INTERTIES 2023-11-08'!$B$2:$G$206,6,FALSE)</f>
        <v>Lower Yukon-Kuskokwim</v>
      </c>
      <c r="M1116">
        <v>2</v>
      </c>
      <c r="N1116" t="s">
        <v>352</v>
      </c>
      <c r="O1116" s="10" t="s">
        <v>1204</v>
      </c>
      <c r="P1116" s="10">
        <v>2021</v>
      </c>
      <c r="Q1116" s="10" t="s">
        <v>1461</v>
      </c>
      <c r="S1116">
        <v>0.26800000000000002</v>
      </c>
      <c r="AB1116" t="s">
        <v>371</v>
      </c>
      <c r="AI1116" t="s">
        <v>353</v>
      </c>
      <c r="AK1116" t="s">
        <v>355</v>
      </c>
      <c r="AU1116" t="s">
        <v>1499</v>
      </c>
      <c r="AV1116" t="s">
        <v>1540</v>
      </c>
    </row>
    <row r="1117" spans="1:48" hidden="1" x14ac:dyDescent="0.25">
      <c r="A1117" t="s">
        <v>843</v>
      </c>
      <c r="B1117" t="s">
        <v>74</v>
      </c>
      <c r="C1117" t="s">
        <v>387</v>
      </c>
      <c r="D1117">
        <v>221</v>
      </c>
      <c r="E1117" t="s">
        <v>51</v>
      </c>
      <c r="F1117">
        <v>6327</v>
      </c>
      <c r="H1117">
        <v>331450</v>
      </c>
      <c r="I1117">
        <v>169</v>
      </c>
      <c r="J1117" t="s">
        <v>844</v>
      </c>
      <c r="K1117" t="s">
        <v>845</v>
      </c>
      <c r="L1117" t="str">
        <f>VLOOKUP(K1117,'LOOKUP INTERTIES 2023-11-08'!$B$2:$G$206,6,FALSE)</f>
        <v>Lower Yukon-Kuskokwim</v>
      </c>
      <c r="M1117">
        <v>1</v>
      </c>
      <c r="N1117" t="s">
        <v>352</v>
      </c>
      <c r="O1117" s="10" t="s">
        <v>1204</v>
      </c>
      <c r="P1117" s="10">
        <v>2021</v>
      </c>
      <c r="Q1117" s="10" t="s">
        <v>1461</v>
      </c>
      <c r="S1117">
        <v>0.26</v>
      </c>
      <c r="AB1117" t="s">
        <v>371</v>
      </c>
      <c r="AD1117">
        <v>2</v>
      </c>
      <c r="AE1117">
        <v>2020</v>
      </c>
      <c r="AI1117" t="s">
        <v>353</v>
      </c>
      <c r="AK1117" t="s">
        <v>355</v>
      </c>
      <c r="AU1117" t="s">
        <v>1499</v>
      </c>
      <c r="AV1117" t="s">
        <v>1541</v>
      </c>
    </row>
    <row r="1118" spans="1:48" hidden="1" x14ac:dyDescent="0.25">
      <c r="A1118" t="s">
        <v>843</v>
      </c>
      <c r="B1118" t="s">
        <v>74</v>
      </c>
      <c r="C1118" t="s">
        <v>387</v>
      </c>
      <c r="D1118">
        <v>221</v>
      </c>
      <c r="E1118" t="s">
        <v>51</v>
      </c>
      <c r="F1118">
        <v>6327</v>
      </c>
      <c r="H1118">
        <v>331450</v>
      </c>
      <c r="I1118">
        <v>169</v>
      </c>
      <c r="J1118" t="s">
        <v>844</v>
      </c>
      <c r="K1118" t="s">
        <v>845</v>
      </c>
      <c r="L1118" t="str">
        <f>VLOOKUP(K1118,'LOOKUP INTERTIES 2023-11-08'!$B$2:$G$206,6,FALSE)</f>
        <v>Lower Yukon-Kuskokwim</v>
      </c>
      <c r="M1118">
        <v>3</v>
      </c>
      <c r="N1118" t="s">
        <v>352</v>
      </c>
      <c r="O1118" s="10" t="s">
        <v>1204</v>
      </c>
      <c r="P1118" s="10">
        <v>2021</v>
      </c>
      <c r="Q1118" s="10" t="s">
        <v>1461</v>
      </c>
      <c r="S1118">
        <v>0.17499999999999999</v>
      </c>
      <c r="AB1118" t="s">
        <v>364</v>
      </c>
      <c r="AD1118">
        <v>3</v>
      </c>
      <c r="AE1118">
        <v>2020</v>
      </c>
      <c r="AI1118" t="s">
        <v>353</v>
      </c>
      <c r="AK1118" t="s">
        <v>355</v>
      </c>
      <c r="AU1118" t="s">
        <v>1471</v>
      </c>
      <c r="AV1118" t="s">
        <v>1523</v>
      </c>
    </row>
    <row r="1119" spans="1:48" hidden="1" x14ac:dyDescent="0.25">
      <c r="A1119" t="s">
        <v>843</v>
      </c>
      <c r="B1119" t="s">
        <v>74</v>
      </c>
      <c r="C1119" t="s">
        <v>387</v>
      </c>
      <c r="D1119">
        <v>221</v>
      </c>
      <c r="E1119" t="s">
        <v>51</v>
      </c>
      <c r="F1119">
        <v>6327</v>
      </c>
      <c r="H1119">
        <v>331450</v>
      </c>
      <c r="I1119">
        <v>169</v>
      </c>
      <c r="J1119" t="s">
        <v>844</v>
      </c>
      <c r="K1119" t="s">
        <v>845</v>
      </c>
      <c r="L1119" t="str">
        <f>VLOOKUP(K1119,'LOOKUP INTERTIES 2023-11-08'!$B$2:$G$206,6,FALSE)</f>
        <v>Lower Yukon-Kuskokwim</v>
      </c>
      <c r="N1119" t="s">
        <v>473</v>
      </c>
      <c r="O1119" s="10" t="s">
        <v>501</v>
      </c>
      <c r="Q1119" s="10" t="s">
        <v>191</v>
      </c>
      <c r="S1119">
        <v>0.2</v>
      </c>
      <c r="AB1119" t="s">
        <v>371</v>
      </c>
      <c r="AD1119">
        <v>11</v>
      </c>
      <c r="AE1119">
        <v>2010</v>
      </c>
      <c r="AI1119" t="s">
        <v>353</v>
      </c>
      <c r="AJ1119">
        <v>1</v>
      </c>
      <c r="AK1119" t="s">
        <v>474</v>
      </c>
      <c r="AO1119">
        <v>2</v>
      </c>
    </row>
    <row r="1120" spans="1:48" hidden="1" x14ac:dyDescent="0.25">
      <c r="A1120" t="s">
        <v>846</v>
      </c>
      <c r="B1120" t="s">
        <v>75</v>
      </c>
      <c r="C1120" t="s">
        <v>387</v>
      </c>
      <c r="D1120">
        <v>221</v>
      </c>
      <c r="E1120" t="s">
        <v>51</v>
      </c>
      <c r="F1120">
        <v>6328</v>
      </c>
      <c r="H1120">
        <v>331460</v>
      </c>
      <c r="I1120">
        <v>169</v>
      </c>
      <c r="J1120" t="s">
        <v>847</v>
      </c>
      <c r="K1120" t="s">
        <v>848</v>
      </c>
      <c r="L1120" t="str">
        <f>VLOOKUP(K1120,'LOOKUP INTERTIES 2023-11-08'!$B$2:$G$206,6,FALSE)</f>
        <v>Yukon-Koyukuk/Upper Tanana</v>
      </c>
      <c r="M1120">
        <v>2</v>
      </c>
      <c r="N1120" t="s">
        <v>352</v>
      </c>
      <c r="O1120" s="10" t="s">
        <v>1204</v>
      </c>
      <c r="P1120" s="10">
        <v>2021</v>
      </c>
      <c r="Q1120" s="10" t="s">
        <v>1461</v>
      </c>
      <c r="S1120">
        <v>0.25</v>
      </c>
      <c r="AB1120" t="s">
        <v>371</v>
      </c>
      <c r="AD1120">
        <v>11</v>
      </c>
      <c r="AE1120">
        <v>2019</v>
      </c>
      <c r="AI1120" t="s">
        <v>353</v>
      </c>
      <c r="AK1120" t="s">
        <v>355</v>
      </c>
      <c r="AU1120" t="s">
        <v>1501</v>
      </c>
      <c r="AV1120" t="s">
        <v>1516</v>
      </c>
    </row>
    <row r="1121" spans="1:48" hidden="1" x14ac:dyDescent="0.25">
      <c r="A1121" t="s">
        <v>846</v>
      </c>
      <c r="B1121" t="s">
        <v>75</v>
      </c>
      <c r="C1121" t="s">
        <v>387</v>
      </c>
      <c r="D1121">
        <v>221</v>
      </c>
      <c r="E1121" t="s">
        <v>51</v>
      </c>
      <c r="F1121">
        <v>6328</v>
      </c>
      <c r="H1121">
        <v>331460</v>
      </c>
      <c r="I1121">
        <v>169</v>
      </c>
      <c r="J1121" t="s">
        <v>847</v>
      </c>
      <c r="K1121" t="s">
        <v>848</v>
      </c>
      <c r="L1121" t="str">
        <f>VLOOKUP(K1121,'LOOKUP INTERTIES 2023-11-08'!$B$2:$G$206,6,FALSE)</f>
        <v>Yukon-Koyukuk/Upper Tanana</v>
      </c>
      <c r="M1121">
        <v>3</v>
      </c>
      <c r="N1121" t="s">
        <v>352</v>
      </c>
      <c r="O1121" s="10" t="s">
        <v>1204</v>
      </c>
      <c r="P1121" s="10">
        <v>2021</v>
      </c>
      <c r="Q1121" s="10" t="s">
        <v>1461</v>
      </c>
      <c r="S1121">
        <v>0.26800000000000002</v>
      </c>
      <c r="AB1121" t="s">
        <v>371</v>
      </c>
      <c r="AD1121">
        <v>6</v>
      </c>
      <c r="AE1121">
        <v>2019</v>
      </c>
      <c r="AI1121" t="s">
        <v>353</v>
      </c>
      <c r="AK1121" t="s">
        <v>355</v>
      </c>
      <c r="AU1121" t="s">
        <v>1471</v>
      </c>
      <c r="AV1121" t="s">
        <v>1542</v>
      </c>
    </row>
    <row r="1122" spans="1:48" hidden="1" x14ac:dyDescent="0.25">
      <c r="A1122" t="s">
        <v>846</v>
      </c>
      <c r="B1122" t="s">
        <v>75</v>
      </c>
      <c r="C1122" t="s">
        <v>387</v>
      </c>
      <c r="D1122">
        <v>221</v>
      </c>
      <c r="E1122" t="s">
        <v>51</v>
      </c>
      <c r="F1122">
        <v>6328</v>
      </c>
      <c r="H1122">
        <v>331460</v>
      </c>
      <c r="I1122">
        <v>169</v>
      </c>
      <c r="J1122" t="s">
        <v>847</v>
      </c>
      <c r="K1122" t="s">
        <v>848</v>
      </c>
      <c r="L1122" t="str">
        <f>VLOOKUP(K1122,'LOOKUP INTERTIES 2023-11-08'!$B$2:$G$206,6,FALSE)</f>
        <v>Yukon-Koyukuk/Upper Tanana</v>
      </c>
      <c r="M1122">
        <v>1</v>
      </c>
      <c r="N1122" t="s">
        <v>352</v>
      </c>
      <c r="O1122" s="10" t="s">
        <v>1204</v>
      </c>
      <c r="P1122" s="10">
        <v>2021</v>
      </c>
      <c r="Q1122" s="10" t="s">
        <v>1461</v>
      </c>
      <c r="S1122">
        <v>0.19</v>
      </c>
      <c r="AB1122" t="s">
        <v>371</v>
      </c>
      <c r="AD1122">
        <v>11</v>
      </c>
      <c r="AE1122">
        <v>2020</v>
      </c>
      <c r="AI1122" t="s">
        <v>353</v>
      </c>
      <c r="AK1122" t="s">
        <v>355</v>
      </c>
      <c r="AU1122" t="s">
        <v>1482</v>
      </c>
      <c r="AV1122" t="s">
        <v>1543</v>
      </c>
    </row>
    <row r="1123" spans="1:48" hidden="1" x14ac:dyDescent="0.25">
      <c r="A1123" t="s">
        <v>881</v>
      </c>
      <c r="B1123" t="s">
        <v>78</v>
      </c>
      <c r="C1123" t="s">
        <v>387</v>
      </c>
      <c r="D1123">
        <v>221</v>
      </c>
      <c r="E1123" t="s">
        <v>51</v>
      </c>
      <c r="H1123">
        <v>331490</v>
      </c>
      <c r="I1123">
        <v>169</v>
      </c>
      <c r="J1123" t="s">
        <v>882</v>
      </c>
      <c r="K1123" t="s">
        <v>883</v>
      </c>
      <c r="L1123" t="str">
        <f>VLOOKUP(K1123,'LOOKUP INTERTIES 2023-11-08'!$B$2:$G$206,6,FALSE)</f>
        <v>Lower Yukon-Kuskokwim</v>
      </c>
      <c r="M1123">
        <v>1</v>
      </c>
      <c r="N1123" t="s">
        <v>352</v>
      </c>
      <c r="O1123" s="10" t="s">
        <v>1204</v>
      </c>
      <c r="P1123" s="10">
        <v>2021</v>
      </c>
      <c r="Q1123" s="10" t="s">
        <v>1461</v>
      </c>
      <c r="S1123">
        <v>0.32500000000000001</v>
      </c>
      <c r="AB1123" t="s">
        <v>371</v>
      </c>
      <c r="AI1123" t="s">
        <v>353</v>
      </c>
      <c r="AK1123" t="s">
        <v>355</v>
      </c>
      <c r="AU1123" t="s">
        <v>1501</v>
      </c>
      <c r="AV1123" t="s">
        <v>1549</v>
      </c>
    </row>
    <row r="1124" spans="1:48" hidden="1" x14ac:dyDescent="0.25">
      <c r="A1124" t="s">
        <v>720</v>
      </c>
      <c r="B1124" t="s">
        <v>721</v>
      </c>
      <c r="C1124" t="s">
        <v>425</v>
      </c>
      <c r="D1124">
        <v>213</v>
      </c>
      <c r="E1124" t="s">
        <v>18</v>
      </c>
      <c r="F1124">
        <v>59793</v>
      </c>
      <c r="I1124">
        <v>1</v>
      </c>
      <c r="J1124" t="s">
        <v>426</v>
      </c>
      <c r="K1124" t="s">
        <v>427</v>
      </c>
      <c r="L1124" t="str">
        <f>VLOOKUP(K1124,'LOOKUP INTERTIES 2023-11-08'!$B$2:$G$206,6,FALSE)</f>
        <v>Southeast</v>
      </c>
      <c r="M1124" t="s">
        <v>1253</v>
      </c>
      <c r="N1124" t="s">
        <v>1203</v>
      </c>
      <c r="O1124" s="10" t="s">
        <v>1224</v>
      </c>
      <c r="P1124" s="10">
        <v>2021</v>
      </c>
      <c r="Q1124" s="10" t="s">
        <v>1458</v>
      </c>
      <c r="R1124" t="s">
        <v>1205</v>
      </c>
      <c r="S1124">
        <v>41.7</v>
      </c>
      <c r="U1124">
        <v>0.85</v>
      </c>
      <c r="V1124">
        <v>23.5</v>
      </c>
      <c r="W1124">
        <v>23.5</v>
      </c>
      <c r="X1124">
        <v>2</v>
      </c>
      <c r="Y1124" t="s">
        <v>1207</v>
      </c>
      <c r="Z1124" t="s">
        <v>390</v>
      </c>
      <c r="AA1124" t="s">
        <v>390</v>
      </c>
      <c r="AB1124" t="s">
        <v>371</v>
      </c>
      <c r="AC1124" t="s">
        <v>1206</v>
      </c>
      <c r="AD1124">
        <v>11</v>
      </c>
      <c r="AE1124">
        <v>2016</v>
      </c>
      <c r="AF1124" t="s">
        <v>390</v>
      </c>
      <c r="AG1124" t="s">
        <v>390</v>
      </c>
      <c r="AH1124" t="s">
        <v>1207</v>
      </c>
      <c r="AI1124" t="s">
        <v>353</v>
      </c>
      <c r="AJ1124">
        <v>1</v>
      </c>
      <c r="AK1124" t="s">
        <v>355</v>
      </c>
      <c r="AL1124" t="s">
        <v>354</v>
      </c>
      <c r="AM1124" t="s">
        <v>354</v>
      </c>
      <c r="AN1124" t="s">
        <v>354</v>
      </c>
      <c r="AO1124" t="s">
        <v>390</v>
      </c>
      <c r="AP1124" t="s">
        <v>1218</v>
      </c>
      <c r="AQ1124" t="s">
        <v>1207</v>
      </c>
      <c r="AR1124" t="s">
        <v>1207</v>
      </c>
      <c r="AS1124" t="s">
        <v>1207</v>
      </c>
    </row>
    <row r="1125" spans="1:48" hidden="1" x14ac:dyDescent="0.25">
      <c r="A1125" t="s">
        <v>907</v>
      </c>
      <c r="B1125" t="s">
        <v>81</v>
      </c>
      <c r="C1125" t="s">
        <v>387</v>
      </c>
      <c r="D1125">
        <v>221</v>
      </c>
      <c r="E1125" t="s">
        <v>51</v>
      </c>
      <c r="F1125">
        <v>6332</v>
      </c>
      <c r="H1125">
        <v>331520</v>
      </c>
      <c r="I1125">
        <v>169</v>
      </c>
      <c r="J1125" t="s">
        <v>908</v>
      </c>
      <c r="K1125" t="s">
        <v>909</v>
      </c>
      <c r="L1125" t="str">
        <f>VLOOKUP(K1125,'LOOKUP INTERTIES 2023-11-08'!$B$2:$G$206,6,FALSE)</f>
        <v>Yukon-Koyukuk/Upper Tanana</v>
      </c>
      <c r="M1125">
        <v>1</v>
      </c>
      <c r="N1125" t="s">
        <v>352</v>
      </c>
      <c r="O1125" s="10" t="s">
        <v>1204</v>
      </c>
      <c r="P1125" s="10">
        <v>2021</v>
      </c>
      <c r="Q1125" s="10" t="s">
        <v>1461</v>
      </c>
      <c r="S1125">
        <v>0.376</v>
      </c>
      <c r="AB1125" t="s">
        <v>371</v>
      </c>
      <c r="AI1125" t="s">
        <v>353</v>
      </c>
      <c r="AK1125" t="s">
        <v>355</v>
      </c>
      <c r="AU1125" t="s">
        <v>1471</v>
      </c>
      <c r="AV1125" t="s">
        <v>1552</v>
      </c>
    </row>
    <row r="1126" spans="1:48" hidden="1" x14ac:dyDescent="0.25">
      <c r="A1126" t="s">
        <v>907</v>
      </c>
      <c r="B1126" t="s">
        <v>81</v>
      </c>
      <c r="C1126" t="s">
        <v>387</v>
      </c>
      <c r="D1126">
        <v>221</v>
      </c>
      <c r="E1126" t="s">
        <v>51</v>
      </c>
      <c r="F1126">
        <v>6332</v>
      </c>
      <c r="H1126">
        <v>331520</v>
      </c>
      <c r="I1126">
        <v>169</v>
      </c>
      <c r="J1126" t="s">
        <v>908</v>
      </c>
      <c r="K1126" t="s">
        <v>909</v>
      </c>
      <c r="L1126" t="str">
        <f>VLOOKUP(K1126,'LOOKUP INTERTIES 2023-11-08'!$B$2:$G$206,6,FALSE)</f>
        <v>Yukon-Koyukuk/Upper Tanana</v>
      </c>
      <c r="M1126">
        <v>2</v>
      </c>
      <c r="N1126" t="s">
        <v>352</v>
      </c>
      <c r="O1126" s="10" t="s">
        <v>1204</v>
      </c>
      <c r="P1126" s="10">
        <v>2021</v>
      </c>
      <c r="Q1126" s="10" t="s">
        <v>1461</v>
      </c>
      <c r="S1126">
        <v>0.25</v>
      </c>
      <c r="AB1126" t="s">
        <v>371</v>
      </c>
      <c r="AI1126" t="s">
        <v>353</v>
      </c>
      <c r="AK1126" t="s">
        <v>355</v>
      </c>
      <c r="AU1126" t="s">
        <v>1501</v>
      </c>
      <c r="AV1126" t="s">
        <v>1553</v>
      </c>
    </row>
    <row r="1127" spans="1:48" hidden="1" x14ac:dyDescent="0.25">
      <c r="A1127" t="s">
        <v>907</v>
      </c>
      <c r="B1127" t="s">
        <v>81</v>
      </c>
      <c r="C1127" t="s">
        <v>387</v>
      </c>
      <c r="D1127">
        <v>221</v>
      </c>
      <c r="E1127" t="s">
        <v>51</v>
      </c>
      <c r="F1127">
        <v>6332</v>
      </c>
      <c r="H1127">
        <v>331520</v>
      </c>
      <c r="I1127">
        <v>169</v>
      </c>
      <c r="J1127" t="s">
        <v>908</v>
      </c>
      <c r="K1127" t="s">
        <v>909</v>
      </c>
      <c r="L1127" t="str">
        <f>VLOOKUP(K1127,'LOOKUP INTERTIES 2023-11-08'!$B$2:$G$206,6,FALSE)</f>
        <v>Yukon-Koyukuk/Upper Tanana</v>
      </c>
      <c r="M1127">
        <v>3</v>
      </c>
      <c r="N1127" t="s">
        <v>352</v>
      </c>
      <c r="O1127" s="10" t="s">
        <v>1204</v>
      </c>
      <c r="P1127" s="10">
        <v>2021</v>
      </c>
      <c r="Q1127" s="10" t="s">
        <v>1461</v>
      </c>
      <c r="S1127">
        <v>0.376</v>
      </c>
      <c r="AB1127" t="s">
        <v>371</v>
      </c>
      <c r="AI1127" t="s">
        <v>353</v>
      </c>
      <c r="AK1127" t="s">
        <v>355</v>
      </c>
      <c r="AU1127" t="s">
        <v>1501</v>
      </c>
      <c r="AV1127" t="s">
        <v>1539</v>
      </c>
    </row>
    <row r="1128" spans="1:48" hidden="1" x14ac:dyDescent="0.25">
      <c r="A1128" t="s">
        <v>918</v>
      </c>
      <c r="B1128" t="s">
        <v>84</v>
      </c>
      <c r="C1128" t="s">
        <v>387</v>
      </c>
      <c r="D1128">
        <v>221</v>
      </c>
      <c r="E1128" t="s">
        <v>51</v>
      </c>
      <c r="F1128">
        <v>6557</v>
      </c>
      <c r="H1128">
        <v>331540</v>
      </c>
      <c r="I1128">
        <v>169</v>
      </c>
      <c r="J1128" t="s">
        <v>919</v>
      </c>
      <c r="K1128" t="s">
        <v>920</v>
      </c>
      <c r="L1128" t="str">
        <f>VLOOKUP(K1128,'LOOKUP INTERTIES 2023-11-08'!$B$2:$G$206,6,FALSE)</f>
        <v>Kodiak</v>
      </c>
      <c r="M1128">
        <v>1</v>
      </c>
      <c r="N1128" t="s">
        <v>352</v>
      </c>
      <c r="O1128" s="10" t="s">
        <v>1204</v>
      </c>
      <c r="P1128" s="10">
        <v>2021</v>
      </c>
      <c r="Q1128" s="10" t="s">
        <v>1461</v>
      </c>
      <c r="S1128">
        <v>0.18</v>
      </c>
      <c r="AB1128" t="s">
        <v>371</v>
      </c>
      <c r="AD1128">
        <v>6</v>
      </c>
      <c r="AE1128">
        <v>2006</v>
      </c>
      <c r="AI1128" t="s">
        <v>353</v>
      </c>
      <c r="AK1128" t="s">
        <v>355</v>
      </c>
      <c r="AU1128" t="s">
        <v>1467</v>
      </c>
      <c r="AV1128" t="s">
        <v>1554</v>
      </c>
    </row>
    <row r="1129" spans="1:48" hidden="1" x14ac:dyDescent="0.25">
      <c r="A1129" t="s">
        <v>918</v>
      </c>
      <c r="B1129" t="s">
        <v>84</v>
      </c>
      <c r="C1129" t="s">
        <v>387</v>
      </c>
      <c r="D1129">
        <v>221</v>
      </c>
      <c r="E1129" t="s">
        <v>51</v>
      </c>
      <c r="F1129">
        <v>6557</v>
      </c>
      <c r="H1129">
        <v>331540</v>
      </c>
      <c r="I1129">
        <v>169</v>
      </c>
      <c r="J1129" t="s">
        <v>919</v>
      </c>
      <c r="K1129" t="s">
        <v>920</v>
      </c>
      <c r="L1129" t="str">
        <f>VLOOKUP(K1129,'LOOKUP INTERTIES 2023-11-08'!$B$2:$G$206,6,FALSE)</f>
        <v>Kodiak</v>
      </c>
      <c r="M1129">
        <v>2</v>
      </c>
      <c r="N1129" t="s">
        <v>352</v>
      </c>
      <c r="O1129" s="10" t="s">
        <v>1204</v>
      </c>
      <c r="P1129" s="10">
        <v>2021</v>
      </c>
      <c r="Q1129" s="10" t="s">
        <v>1461</v>
      </c>
      <c r="S1129">
        <v>0.22</v>
      </c>
      <c r="AB1129" t="s">
        <v>371</v>
      </c>
      <c r="AD1129">
        <v>6</v>
      </c>
      <c r="AE1129">
        <v>2020</v>
      </c>
      <c r="AI1129" t="s">
        <v>353</v>
      </c>
      <c r="AK1129" t="s">
        <v>355</v>
      </c>
      <c r="AU1129" t="s">
        <v>1501</v>
      </c>
      <c r="AV1129" t="s">
        <v>1516</v>
      </c>
    </row>
    <row r="1130" spans="1:48" hidden="1" x14ac:dyDescent="0.25">
      <c r="A1130" t="s">
        <v>918</v>
      </c>
      <c r="B1130" t="s">
        <v>84</v>
      </c>
      <c r="C1130" t="s">
        <v>387</v>
      </c>
      <c r="D1130">
        <v>221</v>
      </c>
      <c r="E1130" t="s">
        <v>51</v>
      </c>
      <c r="F1130">
        <v>6557</v>
      </c>
      <c r="H1130">
        <v>331540</v>
      </c>
      <c r="I1130">
        <v>169</v>
      </c>
      <c r="J1130" t="s">
        <v>919</v>
      </c>
      <c r="K1130" t="s">
        <v>920</v>
      </c>
      <c r="L1130" t="str">
        <f>VLOOKUP(K1130,'LOOKUP INTERTIES 2023-11-08'!$B$2:$G$206,6,FALSE)</f>
        <v>Kodiak</v>
      </c>
      <c r="M1130">
        <v>3</v>
      </c>
      <c r="N1130" t="s">
        <v>352</v>
      </c>
      <c r="O1130" s="10" t="s">
        <v>1204</v>
      </c>
      <c r="P1130" s="10">
        <v>2021</v>
      </c>
      <c r="Q1130" s="10" t="s">
        <v>1461</v>
      </c>
      <c r="S1130">
        <v>0.6</v>
      </c>
      <c r="AB1130" t="s">
        <v>371</v>
      </c>
      <c r="AD1130">
        <v>6</v>
      </c>
      <c r="AE1130">
        <v>2020</v>
      </c>
      <c r="AI1130" t="s">
        <v>353</v>
      </c>
      <c r="AK1130" t="s">
        <v>355</v>
      </c>
      <c r="AU1130" t="s">
        <v>1501</v>
      </c>
      <c r="AV1130" t="s">
        <v>1516</v>
      </c>
    </row>
    <row r="1131" spans="1:48" hidden="1" x14ac:dyDescent="0.25">
      <c r="A1131" t="s">
        <v>982</v>
      </c>
      <c r="B1131" t="s">
        <v>87</v>
      </c>
      <c r="C1131" t="s">
        <v>387</v>
      </c>
      <c r="D1131">
        <v>221</v>
      </c>
      <c r="E1131" t="s">
        <v>51</v>
      </c>
      <c r="F1131">
        <v>7049</v>
      </c>
      <c r="H1131">
        <v>331580</v>
      </c>
      <c r="I1131">
        <v>169</v>
      </c>
      <c r="J1131" t="s">
        <v>983</v>
      </c>
      <c r="K1131" t="s">
        <v>984</v>
      </c>
      <c r="L1131" t="str">
        <f>VLOOKUP(K1131,'LOOKUP INTERTIES 2023-11-08'!$B$2:$G$206,6,FALSE)</f>
        <v>Lower Yukon-Kuskokwim</v>
      </c>
      <c r="M1131">
        <v>1</v>
      </c>
      <c r="N1131" t="s">
        <v>352</v>
      </c>
      <c r="O1131" s="10" t="s">
        <v>1204</v>
      </c>
      <c r="P1131" s="10">
        <v>2021</v>
      </c>
      <c r="Q1131" s="10" t="s">
        <v>1461</v>
      </c>
      <c r="S1131">
        <v>0.26800000000000002</v>
      </c>
      <c r="AB1131" t="s">
        <v>364</v>
      </c>
      <c r="AI1131" t="s">
        <v>353</v>
      </c>
      <c r="AK1131" t="s">
        <v>355</v>
      </c>
      <c r="AU1131" t="s">
        <v>1471</v>
      </c>
      <c r="AV1131" t="s">
        <v>1523</v>
      </c>
    </row>
    <row r="1132" spans="1:48" hidden="1" x14ac:dyDescent="0.25">
      <c r="A1132" t="s">
        <v>982</v>
      </c>
      <c r="B1132" t="s">
        <v>87</v>
      </c>
      <c r="C1132" t="s">
        <v>387</v>
      </c>
      <c r="D1132">
        <v>221</v>
      </c>
      <c r="E1132" t="s">
        <v>51</v>
      </c>
      <c r="F1132">
        <v>7049</v>
      </c>
      <c r="H1132">
        <v>331580</v>
      </c>
      <c r="I1132">
        <v>169</v>
      </c>
      <c r="J1132" t="s">
        <v>983</v>
      </c>
      <c r="K1132" t="s">
        <v>984</v>
      </c>
      <c r="L1132" t="str">
        <f>VLOOKUP(K1132,'LOOKUP INTERTIES 2023-11-08'!$B$2:$G$206,6,FALSE)</f>
        <v>Lower Yukon-Kuskokwim</v>
      </c>
      <c r="M1132">
        <v>2</v>
      </c>
      <c r="N1132" t="s">
        <v>352</v>
      </c>
      <c r="O1132" s="10" t="s">
        <v>1204</v>
      </c>
      <c r="P1132" s="10">
        <v>2021</v>
      </c>
      <c r="Q1132" s="10" t="s">
        <v>1461</v>
      </c>
      <c r="S1132">
        <v>0.376</v>
      </c>
      <c r="AB1132" t="s">
        <v>371</v>
      </c>
      <c r="AI1132" t="s">
        <v>353</v>
      </c>
      <c r="AK1132" t="s">
        <v>355</v>
      </c>
      <c r="AU1132" t="s">
        <v>1501</v>
      </c>
      <c r="AV1132" t="s">
        <v>1556</v>
      </c>
    </row>
    <row r="1133" spans="1:48" hidden="1" x14ac:dyDescent="0.25">
      <c r="A1133" t="s">
        <v>982</v>
      </c>
      <c r="B1133" t="s">
        <v>87</v>
      </c>
      <c r="C1133" t="s">
        <v>387</v>
      </c>
      <c r="D1133">
        <v>221</v>
      </c>
      <c r="E1133" t="s">
        <v>51</v>
      </c>
      <c r="F1133">
        <v>7049</v>
      </c>
      <c r="H1133">
        <v>331580</v>
      </c>
      <c r="I1133">
        <v>169</v>
      </c>
      <c r="J1133" t="s">
        <v>983</v>
      </c>
      <c r="K1133" t="s">
        <v>984</v>
      </c>
      <c r="L1133" t="str">
        <f>VLOOKUP(K1133,'LOOKUP INTERTIES 2023-11-08'!$B$2:$G$206,6,FALSE)</f>
        <v>Lower Yukon-Kuskokwim</v>
      </c>
      <c r="M1133">
        <v>3</v>
      </c>
      <c r="N1133" t="s">
        <v>352</v>
      </c>
      <c r="O1133" s="10" t="s">
        <v>1204</v>
      </c>
      <c r="P1133" s="10">
        <v>2021</v>
      </c>
      <c r="Q1133" s="10" t="s">
        <v>1461</v>
      </c>
      <c r="S1133">
        <v>0.26</v>
      </c>
      <c r="AB1133" t="s">
        <v>371</v>
      </c>
      <c r="AI1133" t="s">
        <v>353</v>
      </c>
      <c r="AK1133" t="s">
        <v>355</v>
      </c>
      <c r="AU1133" t="s">
        <v>1501</v>
      </c>
      <c r="AV1133" t="s">
        <v>1556</v>
      </c>
    </row>
    <row r="1134" spans="1:48" hidden="1" x14ac:dyDescent="0.25">
      <c r="A1134" t="s">
        <v>1016</v>
      </c>
      <c r="B1134" t="s">
        <v>93</v>
      </c>
      <c r="C1134" t="s">
        <v>387</v>
      </c>
      <c r="D1134">
        <v>221</v>
      </c>
      <c r="E1134" t="s">
        <v>51</v>
      </c>
      <c r="F1134">
        <v>6343</v>
      </c>
      <c r="H1134">
        <v>331620</v>
      </c>
      <c r="I1134">
        <v>169</v>
      </c>
      <c r="J1134" t="s">
        <v>1017</v>
      </c>
      <c r="K1134" t="s">
        <v>1018</v>
      </c>
      <c r="L1134" t="str">
        <f>VLOOKUP(K1134,'LOOKUP INTERTIES 2023-11-08'!$B$2:$G$206,6,FALSE)</f>
        <v>Yukon-Koyukuk/Upper Tanana</v>
      </c>
      <c r="M1134">
        <v>1</v>
      </c>
      <c r="N1134" t="s">
        <v>352</v>
      </c>
      <c r="O1134" s="10" t="s">
        <v>1204</v>
      </c>
      <c r="P1134" s="10">
        <v>2021</v>
      </c>
      <c r="Q1134" s="10" t="s">
        <v>1461</v>
      </c>
      <c r="S1134">
        <v>0.19</v>
      </c>
      <c r="AB1134" t="s">
        <v>371</v>
      </c>
      <c r="AI1134" t="s">
        <v>353</v>
      </c>
      <c r="AK1134" t="s">
        <v>355</v>
      </c>
      <c r="AU1134" t="s">
        <v>1471</v>
      </c>
      <c r="AV1134" t="s">
        <v>1542</v>
      </c>
    </row>
    <row r="1135" spans="1:48" hidden="1" x14ac:dyDescent="0.25">
      <c r="A1135" t="s">
        <v>1016</v>
      </c>
      <c r="B1135" t="s">
        <v>93</v>
      </c>
      <c r="C1135" t="s">
        <v>387</v>
      </c>
      <c r="D1135">
        <v>221</v>
      </c>
      <c r="E1135" t="s">
        <v>51</v>
      </c>
      <c r="F1135">
        <v>6343</v>
      </c>
      <c r="H1135">
        <v>331620</v>
      </c>
      <c r="I1135">
        <v>169</v>
      </c>
      <c r="J1135" t="s">
        <v>1017</v>
      </c>
      <c r="K1135" t="s">
        <v>1018</v>
      </c>
      <c r="L1135" t="str">
        <f>VLOOKUP(K1135,'LOOKUP INTERTIES 2023-11-08'!$B$2:$G$206,6,FALSE)</f>
        <v>Yukon-Koyukuk/Upper Tanana</v>
      </c>
      <c r="M1135">
        <v>2</v>
      </c>
      <c r="N1135" t="s">
        <v>352</v>
      </c>
      <c r="O1135" s="10" t="s">
        <v>1204</v>
      </c>
      <c r="P1135" s="10">
        <v>2021</v>
      </c>
      <c r="Q1135" s="10" t="s">
        <v>1461</v>
      </c>
      <c r="S1135">
        <v>0.1</v>
      </c>
      <c r="AB1135" t="s">
        <v>371</v>
      </c>
      <c r="AI1135" t="s">
        <v>353</v>
      </c>
      <c r="AK1135" t="s">
        <v>355</v>
      </c>
      <c r="AU1135" t="s">
        <v>1471</v>
      </c>
      <c r="AV1135" t="s">
        <v>1564</v>
      </c>
    </row>
    <row r="1136" spans="1:48" hidden="1" x14ac:dyDescent="0.25">
      <c r="A1136" t="s">
        <v>1016</v>
      </c>
      <c r="B1136" t="s">
        <v>93</v>
      </c>
      <c r="C1136" t="s">
        <v>387</v>
      </c>
      <c r="D1136">
        <v>221</v>
      </c>
      <c r="E1136" t="s">
        <v>51</v>
      </c>
      <c r="F1136">
        <v>6343</v>
      </c>
      <c r="H1136">
        <v>331620</v>
      </c>
      <c r="I1136">
        <v>169</v>
      </c>
      <c r="J1136" t="s">
        <v>1017</v>
      </c>
      <c r="K1136" t="s">
        <v>1018</v>
      </c>
      <c r="L1136" t="str">
        <f>VLOOKUP(K1136,'LOOKUP INTERTIES 2023-11-08'!$B$2:$G$206,6,FALSE)</f>
        <v>Yukon-Koyukuk/Upper Tanana</v>
      </c>
      <c r="M1136">
        <v>3</v>
      </c>
      <c r="N1136" t="s">
        <v>352</v>
      </c>
      <c r="O1136" s="10" t="s">
        <v>1204</v>
      </c>
      <c r="P1136" s="10">
        <v>2021</v>
      </c>
      <c r="Q1136" s="10" t="s">
        <v>1461</v>
      </c>
      <c r="S1136">
        <v>0.105</v>
      </c>
      <c r="AB1136" t="s">
        <v>371</v>
      </c>
      <c r="AI1136" t="s">
        <v>353</v>
      </c>
      <c r="AK1136" t="s">
        <v>355</v>
      </c>
      <c r="AU1136" t="s">
        <v>1471</v>
      </c>
      <c r="AV1136" t="s">
        <v>1542</v>
      </c>
    </row>
    <row r="1137" spans="1:48" hidden="1" x14ac:dyDescent="0.25">
      <c r="A1137" t="s">
        <v>1019</v>
      </c>
      <c r="B1137" t="s">
        <v>94</v>
      </c>
      <c r="C1137" t="s">
        <v>387</v>
      </c>
      <c r="D1137">
        <v>221</v>
      </c>
      <c r="E1137" t="s">
        <v>51</v>
      </c>
      <c r="F1137">
        <v>6344</v>
      </c>
      <c r="H1137">
        <v>331630</v>
      </c>
      <c r="I1137">
        <v>169</v>
      </c>
      <c r="J1137" t="s">
        <v>1020</v>
      </c>
      <c r="K1137" t="s">
        <v>1021</v>
      </c>
      <c r="L1137" t="str">
        <f>VLOOKUP(K1137,'LOOKUP INTERTIES 2023-11-08'!$B$2:$G$206,6,FALSE)</f>
        <v>Bering Straits</v>
      </c>
      <c r="M1137">
        <v>1</v>
      </c>
      <c r="N1137" t="s">
        <v>352</v>
      </c>
      <c r="O1137" s="10" t="s">
        <v>1204</v>
      </c>
      <c r="P1137" s="10">
        <v>2021</v>
      </c>
      <c r="Q1137" s="10" t="s">
        <v>1461</v>
      </c>
      <c r="S1137">
        <v>0.26</v>
      </c>
      <c r="AB1137" t="s">
        <v>364</v>
      </c>
      <c r="AI1137" t="s">
        <v>353</v>
      </c>
      <c r="AK1137" t="s">
        <v>355</v>
      </c>
      <c r="AU1137" t="s">
        <v>1501</v>
      </c>
      <c r="AV1137" t="s">
        <v>1516</v>
      </c>
    </row>
    <row r="1138" spans="1:48" hidden="1" x14ac:dyDescent="0.25">
      <c r="A1138" t="s">
        <v>1019</v>
      </c>
      <c r="B1138" t="s">
        <v>94</v>
      </c>
      <c r="C1138" t="s">
        <v>387</v>
      </c>
      <c r="D1138">
        <v>221</v>
      </c>
      <c r="E1138" t="s">
        <v>51</v>
      </c>
      <c r="F1138">
        <v>6344</v>
      </c>
      <c r="H1138">
        <v>331630</v>
      </c>
      <c r="I1138">
        <v>169</v>
      </c>
      <c r="J1138" t="s">
        <v>1020</v>
      </c>
      <c r="K1138" t="s">
        <v>1021</v>
      </c>
      <c r="L1138" t="str">
        <f>VLOOKUP(K1138,'LOOKUP INTERTIES 2023-11-08'!$B$2:$G$206,6,FALSE)</f>
        <v>Bering Straits</v>
      </c>
      <c r="M1138">
        <v>2</v>
      </c>
      <c r="N1138" t="s">
        <v>352</v>
      </c>
      <c r="O1138" s="10" t="s">
        <v>1204</v>
      </c>
      <c r="P1138" s="10">
        <v>2021</v>
      </c>
      <c r="Q1138" s="10" t="s">
        <v>1461</v>
      </c>
      <c r="S1138">
        <v>0.32500000000000001</v>
      </c>
      <c r="AB1138" t="s">
        <v>371</v>
      </c>
      <c r="AI1138" t="s">
        <v>353</v>
      </c>
      <c r="AK1138" t="s">
        <v>355</v>
      </c>
      <c r="AU1138" t="s">
        <v>1501</v>
      </c>
      <c r="AV1138" t="s">
        <v>1549</v>
      </c>
    </row>
    <row r="1139" spans="1:48" hidden="1" x14ac:dyDescent="0.25">
      <c r="A1139" t="s">
        <v>1019</v>
      </c>
      <c r="B1139" t="s">
        <v>94</v>
      </c>
      <c r="C1139" t="s">
        <v>387</v>
      </c>
      <c r="D1139">
        <v>221</v>
      </c>
      <c r="E1139" t="s">
        <v>51</v>
      </c>
      <c r="F1139">
        <v>6344</v>
      </c>
      <c r="H1139">
        <v>331630</v>
      </c>
      <c r="I1139">
        <v>169</v>
      </c>
      <c r="J1139" t="s">
        <v>1020</v>
      </c>
      <c r="K1139" t="s">
        <v>1021</v>
      </c>
      <c r="L1139" t="str">
        <f>VLOOKUP(K1139,'LOOKUP INTERTIES 2023-11-08'!$B$2:$G$206,6,FALSE)</f>
        <v>Bering Straits</v>
      </c>
      <c r="M1139">
        <v>3</v>
      </c>
      <c r="N1139" t="s">
        <v>352</v>
      </c>
      <c r="O1139" s="10" t="s">
        <v>1204</v>
      </c>
      <c r="P1139" s="10">
        <v>2021</v>
      </c>
      <c r="Q1139" s="10" t="s">
        <v>1461</v>
      </c>
      <c r="S1139">
        <v>0.2</v>
      </c>
      <c r="AB1139" t="s">
        <v>371</v>
      </c>
      <c r="AI1139" t="s">
        <v>353</v>
      </c>
      <c r="AK1139" t="s">
        <v>355</v>
      </c>
      <c r="AU1139" t="s">
        <v>1471</v>
      </c>
      <c r="AV1139" t="s">
        <v>1565</v>
      </c>
    </row>
    <row r="1140" spans="1:48" hidden="1" x14ac:dyDescent="0.25">
      <c r="A1140" t="s">
        <v>1019</v>
      </c>
      <c r="B1140" t="s">
        <v>94</v>
      </c>
      <c r="C1140" t="s">
        <v>387</v>
      </c>
      <c r="D1140">
        <v>221</v>
      </c>
      <c r="E1140" t="s">
        <v>51</v>
      </c>
      <c r="F1140">
        <v>6344</v>
      </c>
      <c r="H1140">
        <v>331630</v>
      </c>
      <c r="I1140">
        <v>169</v>
      </c>
      <c r="J1140" t="s">
        <v>1020</v>
      </c>
      <c r="K1140" t="s">
        <v>1021</v>
      </c>
      <c r="L1140" t="str">
        <f>VLOOKUP(K1140,'LOOKUP INTERTIES 2023-11-08'!$B$2:$G$206,6,FALSE)</f>
        <v>Bering Straits</v>
      </c>
      <c r="N1140" t="s">
        <v>473</v>
      </c>
      <c r="O1140" s="10" t="s">
        <v>501</v>
      </c>
      <c r="Q1140" s="10" t="s">
        <v>191</v>
      </c>
      <c r="S1140">
        <v>0.2</v>
      </c>
      <c r="AB1140" t="s">
        <v>371</v>
      </c>
      <c r="AD1140">
        <v>4</v>
      </c>
      <c r="AE1140">
        <v>2012</v>
      </c>
      <c r="AI1140" t="s">
        <v>353</v>
      </c>
      <c r="AJ1140">
        <v>1</v>
      </c>
      <c r="AK1140" t="s">
        <v>474</v>
      </c>
      <c r="AO1140">
        <v>2</v>
      </c>
    </row>
    <row r="1141" spans="1:48" hidden="1" x14ac:dyDescent="0.25">
      <c r="A1141" t="s">
        <v>1070</v>
      </c>
      <c r="B1141" t="s">
        <v>98</v>
      </c>
      <c r="C1141" t="s">
        <v>387</v>
      </c>
      <c r="D1141">
        <v>221</v>
      </c>
      <c r="E1141" t="s">
        <v>51</v>
      </c>
      <c r="H1141">
        <v>331685</v>
      </c>
      <c r="I1141">
        <v>169</v>
      </c>
      <c r="J1141" t="s">
        <v>1071</v>
      </c>
      <c r="K1141" t="s">
        <v>1072</v>
      </c>
      <c r="L1141" t="str">
        <f>VLOOKUP(K1141,'LOOKUP INTERTIES 2023-11-08'!$B$2:$G$206,6,FALSE)</f>
        <v>Bering Straits</v>
      </c>
      <c r="M1141">
        <v>1</v>
      </c>
      <c r="N1141" t="s">
        <v>352</v>
      </c>
      <c r="O1141" s="10" t="s">
        <v>1204</v>
      </c>
      <c r="P1141" s="10">
        <v>2021</v>
      </c>
      <c r="Q1141" s="10" t="s">
        <v>1461</v>
      </c>
      <c r="S1141">
        <v>0.35</v>
      </c>
      <c r="AB1141" t="s">
        <v>371</v>
      </c>
      <c r="AD1141">
        <v>6</v>
      </c>
      <c r="AE1141">
        <v>2018</v>
      </c>
      <c r="AI1141" t="s">
        <v>353</v>
      </c>
      <c r="AK1141" t="s">
        <v>355</v>
      </c>
      <c r="AU1141" t="s">
        <v>1501</v>
      </c>
      <c r="AV1141" t="s">
        <v>1516</v>
      </c>
    </row>
    <row r="1142" spans="1:48" hidden="1" x14ac:dyDescent="0.25">
      <c r="A1142" t="s">
        <v>1070</v>
      </c>
      <c r="B1142" t="s">
        <v>98</v>
      </c>
      <c r="C1142" t="s">
        <v>387</v>
      </c>
      <c r="D1142">
        <v>221</v>
      </c>
      <c r="E1142" t="s">
        <v>51</v>
      </c>
      <c r="H1142">
        <v>331685</v>
      </c>
      <c r="I1142">
        <v>169</v>
      </c>
      <c r="J1142" t="s">
        <v>1071</v>
      </c>
      <c r="K1142" t="s">
        <v>1072</v>
      </c>
      <c r="L1142" t="str">
        <f>VLOOKUP(K1142,'LOOKUP INTERTIES 2023-11-08'!$B$2:$G$206,6,FALSE)</f>
        <v>Bering Straits</v>
      </c>
      <c r="M1142">
        <v>2</v>
      </c>
      <c r="N1142" t="s">
        <v>352</v>
      </c>
      <c r="O1142" s="10" t="s">
        <v>1204</v>
      </c>
      <c r="P1142" s="10">
        <v>2021</v>
      </c>
      <c r="Q1142" s="10" t="s">
        <v>1461</v>
      </c>
      <c r="S1142">
        <v>0.35</v>
      </c>
      <c r="AB1142" t="s">
        <v>371</v>
      </c>
      <c r="AD1142">
        <v>6</v>
      </c>
      <c r="AE1142">
        <v>2018</v>
      </c>
      <c r="AI1142" t="s">
        <v>353</v>
      </c>
      <c r="AK1142" t="s">
        <v>355</v>
      </c>
      <c r="AU1142" t="s">
        <v>1501</v>
      </c>
      <c r="AV1142" t="s">
        <v>1516</v>
      </c>
    </row>
    <row r="1143" spans="1:48" hidden="1" x14ac:dyDescent="0.25">
      <c r="A1143" t="s">
        <v>1070</v>
      </c>
      <c r="B1143" t="s">
        <v>98</v>
      </c>
      <c r="C1143" t="s">
        <v>387</v>
      </c>
      <c r="D1143">
        <v>221</v>
      </c>
      <c r="E1143" t="s">
        <v>51</v>
      </c>
      <c r="H1143">
        <v>331685</v>
      </c>
      <c r="I1143">
        <v>169</v>
      </c>
      <c r="J1143" t="s">
        <v>1071</v>
      </c>
      <c r="K1143" t="s">
        <v>1072</v>
      </c>
      <c r="L1143" t="str">
        <f>VLOOKUP(K1143,'LOOKUP INTERTIES 2023-11-08'!$B$2:$G$206,6,FALSE)</f>
        <v>Bering Straits</v>
      </c>
      <c r="M1143">
        <v>3</v>
      </c>
      <c r="N1143" t="s">
        <v>352</v>
      </c>
      <c r="O1143" s="10" t="s">
        <v>1204</v>
      </c>
      <c r="P1143" s="10">
        <v>2021</v>
      </c>
      <c r="Q1143" s="10" t="s">
        <v>1461</v>
      </c>
      <c r="S1143">
        <v>0.35</v>
      </c>
      <c r="AB1143" t="s">
        <v>371</v>
      </c>
      <c r="AD1143">
        <v>6</v>
      </c>
      <c r="AE1143">
        <v>2018</v>
      </c>
      <c r="AI1143" t="s">
        <v>353</v>
      </c>
      <c r="AK1143" t="s">
        <v>355</v>
      </c>
      <c r="AU1143" t="s">
        <v>1501</v>
      </c>
      <c r="AV1143" t="s">
        <v>1516</v>
      </c>
    </row>
    <row r="1144" spans="1:48" hidden="1" x14ac:dyDescent="0.25">
      <c r="A1144" t="s">
        <v>1106</v>
      </c>
      <c r="B1144" t="s">
        <v>101</v>
      </c>
      <c r="C1144" t="s">
        <v>387</v>
      </c>
      <c r="D1144">
        <v>221</v>
      </c>
      <c r="E1144" t="s">
        <v>51</v>
      </c>
      <c r="F1144">
        <v>6350</v>
      </c>
      <c r="H1144">
        <v>331710</v>
      </c>
      <c r="I1144">
        <v>169</v>
      </c>
      <c r="J1144" t="s">
        <v>882</v>
      </c>
      <c r="K1144" t="s">
        <v>883</v>
      </c>
      <c r="L1144" t="str">
        <f>VLOOKUP(K1144,'LOOKUP INTERTIES 2023-11-08'!$B$2:$G$206,6,FALSE)</f>
        <v>Lower Yukon-Kuskokwim</v>
      </c>
      <c r="M1144">
        <v>1</v>
      </c>
      <c r="N1144" t="s">
        <v>352</v>
      </c>
      <c r="O1144" s="10" t="s">
        <v>1204</v>
      </c>
      <c r="P1144" s="10">
        <v>2021</v>
      </c>
      <c r="Q1144" s="10" t="s">
        <v>1461</v>
      </c>
      <c r="S1144">
        <v>0.32500000000000001</v>
      </c>
      <c r="AB1144" t="s">
        <v>371</v>
      </c>
      <c r="AI1144" t="s">
        <v>353</v>
      </c>
      <c r="AK1144" t="s">
        <v>355</v>
      </c>
      <c r="AU1144" t="s">
        <v>1501</v>
      </c>
      <c r="AV1144" t="s">
        <v>1549</v>
      </c>
    </row>
    <row r="1145" spans="1:48" hidden="1" x14ac:dyDescent="0.25">
      <c r="A1145" t="s">
        <v>1141</v>
      </c>
      <c r="B1145" t="s">
        <v>105</v>
      </c>
      <c r="C1145" t="s">
        <v>387</v>
      </c>
      <c r="D1145">
        <v>221</v>
      </c>
      <c r="E1145" t="s">
        <v>51</v>
      </c>
      <c r="F1145">
        <v>6351</v>
      </c>
      <c r="H1145">
        <v>331730</v>
      </c>
      <c r="I1145">
        <v>169</v>
      </c>
      <c r="J1145" t="s">
        <v>1142</v>
      </c>
      <c r="K1145" t="s">
        <v>1143</v>
      </c>
      <c r="L1145" t="str">
        <f>VLOOKUP(K1145,'LOOKUP INTERTIES 2023-11-08'!$B$2:$G$206,6,FALSE)</f>
        <v>Bering Straits</v>
      </c>
      <c r="M1145">
        <v>1</v>
      </c>
      <c r="N1145" t="s">
        <v>352</v>
      </c>
      <c r="O1145" s="10" t="s">
        <v>1204</v>
      </c>
      <c r="P1145" s="10">
        <v>2021</v>
      </c>
      <c r="Q1145" s="10" t="s">
        <v>1461</v>
      </c>
      <c r="S1145">
        <v>0.105</v>
      </c>
      <c r="AB1145" t="s">
        <v>371</v>
      </c>
      <c r="AI1145" t="s">
        <v>353</v>
      </c>
      <c r="AK1145" t="s">
        <v>355</v>
      </c>
      <c r="AU1145" t="s">
        <v>1482</v>
      </c>
      <c r="AV1145" t="s">
        <v>1531</v>
      </c>
    </row>
    <row r="1146" spans="1:48" hidden="1" x14ac:dyDescent="0.25">
      <c r="A1146" t="s">
        <v>1141</v>
      </c>
      <c r="B1146" t="s">
        <v>105</v>
      </c>
      <c r="C1146" t="s">
        <v>387</v>
      </c>
      <c r="D1146">
        <v>221</v>
      </c>
      <c r="E1146" t="s">
        <v>51</v>
      </c>
      <c r="F1146">
        <v>6351</v>
      </c>
      <c r="H1146">
        <v>331730</v>
      </c>
      <c r="I1146">
        <v>169</v>
      </c>
      <c r="J1146" t="s">
        <v>1142</v>
      </c>
      <c r="K1146" t="s">
        <v>1143</v>
      </c>
      <c r="L1146" t="str">
        <f>VLOOKUP(K1146,'LOOKUP INTERTIES 2023-11-08'!$B$2:$G$206,6,FALSE)</f>
        <v>Bering Straits</v>
      </c>
      <c r="M1146">
        <v>2</v>
      </c>
      <c r="N1146" t="s">
        <v>352</v>
      </c>
      <c r="O1146" s="10" t="s">
        <v>1204</v>
      </c>
      <c r="P1146" s="10">
        <v>2021</v>
      </c>
      <c r="Q1146" s="10" t="s">
        <v>1461</v>
      </c>
      <c r="S1146">
        <v>0.2</v>
      </c>
      <c r="AB1146" t="s">
        <v>364</v>
      </c>
      <c r="AI1146" t="s">
        <v>353</v>
      </c>
      <c r="AK1146" t="s">
        <v>355</v>
      </c>
      <c r="AU1146" t="s">
        <v>1501</v>
      </c>
      <c r="AV1146" t="s">
        <v>1570</v>
      </c>
    </row>
    <row r="1147" spans="1:48" hidden="1" x14ac:dyDescent="0.25">
      <c r="A1147" t="s">
        <v>1141</v>
      </c>
      <c r="B1147" t="s">
        <v>105</v>
      </c>
      <c r="C1147" t="s">
        <v>387</v>
      </c>
      <c r="D1147">
        <v>221</v>
      </c>
      <c r="E1147" t="s">
        <v>51</v>
      </c>
      <c r="F1147">
        <v>6351</v>
      </c>
      <c r="H1147">
        <v>331730</v>
      </c>
      <c r="I1147">
        <v>169</v>
      </c>
      <c r="J1147" t="s">
        <v>1142</v>
      </c>
      <c r="K1147" t="s">
        <v>1143</v>
      </c>
      <c r="L1147" t="str">
        <f>VLOOKUP(K1147,'LOOKUP INTERTIES 2023-11-08'!$B$2:$G$206,6,FALSE)</f>
        <v>Bering Straits</v>
      </c>
      <c r="M1147">
        <v>3</v>
      </c>
      <c r="N1147" t="s">
        <v>352</v>
      </c>
      <c r="O1147" s="10" t="s">
        <v>1204</v>
      </c>
      <c r="P1147" s="10">
        <v>2021</v>
      </c>
      <c r="Q1147" s="10" t="s">
        <v>1461</v>
      </c>
      <c r="S1147">
        <v>0.19</v>
      </c>
      <c r="AB1147" t="s">
        <v>371</v>
      </c>
      <c r="AI1147" t="s">
        <v>353</v>
      </c>
      <c r="AK1147" t="s">
        <v>355</v>
      </c>
      <c r="AU1147" t="s">
        <v>1482</v>
      </c>
      <c r="AV1147" t="s">
        <v>1531</v>
      </c>
    </row>
    <row r="1148" spans="1:48" hidden="1" x14ac:dyDescent="0.25">
      <c r="A1148" t="s">
        <v>1141</v>
      </c>
      <c r="B1148" t="s">
        <v>105</v>
      </c>
      <c r="C1148" t="s">
        <v>387</v>
      </c>
      <c r="D1148">
        <v>221</v>
      </c>
      <c r="E1148" t="s">
        <v>51</v>
      </c>
      <c r="F1148">
        <v>6351</v>
      </c>
      <c r="H1148">
        <v>331730</v>
      </c>
      <c r="I1148">
        <v>169</v>
      </c>
      <c r="J1148" t="s">
        <v>1142</v>
      </c>
      <c r="K1148" t="s">
        <v>1143</v>
      </c>
      <c r="L1148" t="str">
        <f>VLOOKUP(K1148,'LOOKUP INTERTIES 2023-11-08'!$B$2:$G$206,6,FALSE)</f>
        <v>Bering Straits</v>
      </c>
      <c r="N1148" t="s">
        <v>473</v>
      </c>
      <c r="O1148" s="10" t="s">
        <v>501</v>
      </c>
      <c r="Q1148" s="10" t="s">
        <v>191</v>
      </c>
      <c r="S1148">
        <v>0.13</v>
      </c>
      <c r="AB1148" t="s">
        <v>1411</v>
      </c>
      <c r="AD1148">
        <v>7</v>
      </c>
      <c r="AE1148">
        <v>1998</v>
      </c>
      <c r="AG1148">
        <v>2005</v>
      </c>
      <c r="AI1148" t="s">
        <v>353</v>
      </c>
      <c r="AJ1148">
        <v>1</v>
      </c>
      <c r="AK1148" t="s">
        <v>474</v>
      </c>
      <c r="AO1148">
        <v>2</v>
      </c>
    </row>
    <row r="1149" spans="1:48" x14ac:dyDescent="0.25">
      <c r="A1149" s="10"/>
    </row>
    <row r="1150" spans="1:48" x14ac:dyDescent="0.25">
      <c r="A1150" s="10"/>
    </row>
    <row r="1151" spans="1:48" x14ac:dyDescent="0.25">
      <c r="A1151" s="10"/>
      <c r="B1151" t="s">
        <v>1426</v>
      </c>
    </row>
    <row r="1152" spans="1:48" x14ac:dyDescent="0.25">
      <c r="A1152" s="10"/>
      <c r="B1152" t="s">
        <v>127</v>
      </c>
    </row>
    <row r="1153" spans="1:2" x14ac:dyDescent="0.25">
      <c r="A1153" s="10"/>
      <c r="B1153" t="s">
        <v>164</v>
      </c>
    </row>
    <row r="1154" spans="1:2" x14ac:dyDescent="0.25">
      <c r="A1154" s="52"/>
      <c r="B1154" t="s">
        <v>168</v>
      </c>
    </row>
    <row r="1155" spans="1:2" x14ac:dyDescent="0.25">
      <c r="A1155" s="52"/>
      <c r="B1155" t="s">
        <v>173</v>
      </c>
    </row>
    <row r="1156" spans="1:2" x14ac:dyDescent="0.25">
      <c r="A1156" s="52"/>
      <c r="B1156" t="s">
        <v>245</v>
      </c>
    </row>
    <row r="1157" spans="1:2" x14ac:dyDescent="0.25">
      <c r="A1157" s="52"/>
      <c r="B1157" t="s">
        <v>316</v>
      </c>
    </row>
    <row r="1158" spans="1:2" x14ac:dyDescent="0.25">
      <c r="A1158" s="52"/>
      <c r="B1158" t="s">
        <v>318</v>
      </c>
    </row>
    <row r="1159" spans="1:2" x14ac:dyDescent="0.25">
      <c r="A1159" s="54"/>
      <c r="B1159" t="s">
        <v>2172</v>
      </c>
    </row>
    <row r="1160" spans="1:2" x14ac:dyDescent="0.25">
      <c r="A1160" s="54"/>
      <c r="B1160" t="s">
        <v>33</v>
      </c>
    </row>
    <row r="1161" spans="1:2" x14ac:dyDescent="0.25">
      <c r="A1161" s="54"/>
    </row>
    <row r="1162" spans="1:2" x14ac:dyDescent="0.25">
      <c r="A1162" s="54"/>
    </row>
  </sheetData>
  <autoFilter ref="A1:AW1148" xr:uid="{9C4926F9-0F11-4C23-9785-22FF4A176CCD}">
    <filterColumn colId="1">
      <filters>
        <filter val="Selawik"/>
      </filters>
    </filterColumn>
    <sortState xmlns:xlrd2="http://schemas.microsoft.com/office/spreadsheetml/2017/richdata2" ref="A2:AW1148">
      <sortCondition ref="A1:A1148"/>
    </sortState>
  </autoFilter>
  <conditionalFormatting sqref="C1">
    <cfRule type="duplicateValues" dxfId="76" priority="7"/>
  </conditionalFormatting>
  <conditionalFormatting sqref="P1 J1:L1">
    <cfRule type="duplicateValues" dxfId="75" priority="8"/>
  </conditionalFormatting>
  <conditionalFormatting sqref="Q1:Q1048576">
    <cfRule type="containsText" dxfId="74" priority="5" operator="containsText" text="2020">
      <formula>NOT(ISERROR(SEARCH("2020",Q1)))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F6010-857A-4BC0-BDD5-AFD24B2A4CEC}">
  <sheetPr>
    <tabColor rgb="FFFFFF00"/>
  </sheetPr>
  <dimension ref="A1:H208"/>
  <sheetViews>
    <sheetView workbookViewId="0">
      <pane ySplit="1" topLeftCell="A179" activePane="bottomLeft" state="frozen"/>
      <selection activeCell="G9" sqref="G9"/>
      <selection pane="bottomLeft" sqref="A1:H206"/>
    </sheetView>
  </sheetViews>
  <sheetFormatPr defaultRowHeight="15" x14ac:dyDescent="0.25"/>
  <cols>
    <col min="1" max="1" width="12.5703125" customWidth="1"/>
    <col min="2" max="2" width="22.85546875" bestFit="1" customWidth="1"/>
    <col min="4" max="4" width="50.140625" customWidth="1"/>
    <col min="5" max="5" width="9.140625" style="10"/>
    <col min="7" max="7" width="28.28515625" bestFit="1" customWidth="1"/>
  </cols>
  <sheetData>
    <row r="1" spans="1:8" ht="30" x14ac:dyDescent="0.25">
      <c r="A1" s="2" t="s">
        <v>1695</v>
      </c>
      <c r="B1" s="2" t="s">
        <v>1696</v>
      </c>
      <c r="C1" s="2" t="s">
        <v>1697</v>
      </c>
      <c r="D1" s="2" t="s">
        <v>2180</v>
      </c>
      <c r="E1" s="62" t="s">
        <v>1698</v>
      </c>
      <c r="F1" s="62" t="s">
        <v>1699</v>
      </c>
      <c r="G1" s="2" t="s">
        <v>1700</v>
      </c>
      <c r="H1" s="2" t="s">
        <v>8</v>
      </c>
    </row>
    <row r="2" spans="1:8" x14ac:dyDescent="0.25">
      <c r="A2" t="s">
        <v>369</v>
      </c>
      <c r="B2" t="s">
        <v>370</v>
      </c>
      <c r="C2" t="b">
        <v>1</v>
      </c>
      <c r="D2" t="s">
        <v>11</v>
      </c>
      <c r="F2" s="10"/>
      <c r="G2" t="s">
        <v>218</v>
      </c>
    </row>
    <row r="3" spans="1:8" x14ac:dyDescent="0.25">
      <c r="A3" t="s">
        <v>374</v>
      </c>
      <c r="B3" t="s">
        <v>375</v>
      </c>
      <c r="C3" t="b">
        <v>1</v>
      </c>
      <c r="D3" t="s">
        <v>13</v>
      </c>
      <c r="F3" s="10"/>
      <c r="G3" t="s">
        <v>376</v>
      </c>
    </row>
    <row r="4" spans="1:8" x14ac:dyDescent="0.25">
      <c r="A4" t="s">
        <v>379</v>
      </c>
      <c r="B4" t="s">
        <v>380</v>
      </c>
      <c r="C4" t="b">
        <v>1</v>
      </c>
      <c r="D4" t="s">
        <v>15</v>
      </c>
      <c r="F4" s="10"/>
      <c r="G4" t="s">
        <v>376</v>
      </c>
    </row>
    <row r="5" spans="1:8" x14ac:dyDescent="0.25">
      <c r="A5" t="s">
        <v>383</v>
      </c>
      <c r="B5" t="s">
        <v>384</v>
      </c>
      <c r="C5" t="b">
        <v>1</v>
      </c>
      <c r="D5" t="s">
        <v>17</v>
      </c>
      <c r="F5" s="10"/>
      <c r="G5" t="s">
        <v>356</v>
      </c>
    </row>
    <row r="6" spans="1:8" x14ac:dyDescent="0.25">
      <c r="A6" t="s">
        <v>395</v>
      </c>
      <c r="B6" t="s">
        <v>396</v>
      </c>
      <c r="C6" t="b">
        <v>1</v>
      </c>
      <c r="D6" t="s">
        <v>1701</v>
      </c>
      <c r="F6" s="10"/>
      <c r="G6" t="s">
        <v>397</v>
      </c>
    </row>
    <row r="7" spans="1:8" x14ac:dyDescent="0.25">
      <c r="A7" t="s">
        <v>476</v>
      </c>
      <c r="B7" t="s">
        <v>477</v>
      </c>
      <c r="C7" t="b">
        <v>1</v>
      </c>
      <c r="D7" t="s">
        <v>1702</v>
      </c>
      <c r="F7" s="10"/>
      <c r="G7" t="s">
        <v>397</v>
      </c>
    </row>
    <row r="8" spans="1:8" x14ac:dyDescent="0.25">
      <c r="A8" t="s">
        <v>600</v>
      </c>
      <c r="B8" t="s">
        <v>601</v>
      </c>
      <c r="C8" t="b">
        <v>1</v>
      </c>
      <c r="D8" t="s">
        <v>1703</v>
      </c>
      <c r="F8" s="10"/>
      <c r="G8" t="s">
        <v>397</v>
      </c>
    </row>
    <row r="9" spans="1:8" x14ac:dyDescent="0.25">
      <c r="A9" t="s">
        <v>692</v>
      </c>
      <c r="B9" t="s">
        <v>693</v>
      </c>
      <c r="C9" t="b">
        <v>1</v>
      </c>
      <c r="D9" t="s">
        <v>39</v>
      </c>
      <c r="F9" s="10"/>
      <c r="G9" t="s">
        <v>397</v>
      </c>
    </row>
    <row r="10" spans="1:8" x14ac:dyDescent="0.25">
      <c r="A10" t="s">
        <v>902</v>
      </c>
      <c r="B10" t="s">
        <v>903</v>
      </c>
      <c r="C10" t="b">
        <v>1</v>
      </c>
      <c r="D10" t="s">
        <v>1704</v>
      </c>
      <c r="F10" s="10"/>
      <c r="G10" t="s">
        <v>397</v>
      </c>
    </row>
    <row r="11" spans="1:8" x14ac:dyDescent="0.25">
      <c r="A11" t="s">
        <v>710</v>
      </c>
      <c r="B11" t="s">
        <v>711</v>
      </c>
      <c r="C11" t="b">
        <v>1</v>
      </c>
      <c r="D11" t="s">
        <v>1705</v>
      </c>
      <c r="F11" s="10"/>
      <c r="G11" t="s">
        <v>403</v>
      </c>
    </row>
    <row r="12" spans="1:8" x14ac:dyDescent="0.25">
      <c r="A12" t="s">
        <v>1706</v>
      </c>
      <c r="B12" t="s">
        <v>1096</v>
      </c>
      <c r="C12" t="b">
        <v>0</v>
      </c>
      <c r="D12" t="s">
        <v>1707</v>
      </c>
      <c r="F12" s="10" t="s">
        <v>1708</v>
      </c>
      <c r="G12" t="s">
        <v>397</v>
      </c>
      <c r="H12" t="s">
        <v>1709</v>
      </c>
    </row>
    <row r="13" spans="1:8" x14ac:dyDescent="0.25">
      <c r="A13" t="s">
        <v>1095</v>
      </c>
      <c r="B13" t="s">
        <v>1096</v>
      </c>
      <c r="C13" t="b">
        <v>1</v>
      </c>
      <c r="D13" t="s">
        <v>1710</v>
      </c>
      <c r="E13" s="10">
        <v>3</v>
      </c>
      <c r="F13" s="10">
        <v>2008</v>
      </c>
      <c r="G13" t="s">
        <v>397</v>
      </c>
      <c r="H13" t="s">
        <v>1709</v>
      </c>
    </row>
    <row r="14" spans="1:8" x14ac:dyDescent="0.25">
      <c r="A14" t="s">
        <v>1711</v>
      </c>
      <c r="B14" t="s">
        <v>484</v>
      </c>
      <c r="C14" t="b">
        <v>0</v>
      </c>
      <c r="D14" t="s">
        <v>1712</v>
      </c>
      <c r="F14" s="10" t="s">
        <v>1713</v>
      </c>
      <c r="G14" t="s">
        <v>419</v>
      </c>
    </row>
    <row r="15" spans="1:8" x14ac:dyDescent="0.25">
      <c r="A15" t="s">
        <v>1714</v>
      </c>
      <c r="B15" t="s">
        <v>484</v>
      </c>
      <c r="C15" t="b">
        <v>0</v>
      </c>
      <c r="D15" t="s">
        <v>1715</v>
      </c>
      <c r="F15" s="10" t="s">
        <v>1716</v>
      </c>
      <c r="G15" t="s">
        <v>419</v>
      </c>
      <c r="H15" t="s">
        <v>1717</v>
      </c>
    </row>
    <row r="16" spans="1:8" x14ac:dyDescent="0.25">
      <c r="A16" t="s">
        <v>1718</v>
      </c>
      <c r="B16" t="s">
        <v>484</v>
      </c>
      <c r="C16" t="b">
        <v>0</v>
      </c>
      <c r="D16" t="s">
        <v>1719</v>
      </c>
      <c r="E16" s="10">
        <v>3</v>
      </c>
      <c r="F16" s="10" t="s">
        <v>1720</v>
      </c>
      <c r="G16" t="s">
        <v>419</v>
      </c>
    </row>
    <row r="17" spans="1:8" x14ac:dyDescent="0.25">
      <c r="A17" t="s">
        <v>1721</v>
      </c>
      <c r="B17" t="s">
        <v>484</v>
      </c>
      <c r="C17" t="b">
        <v>0</v>
      </c>
      <c r="D17" t="s">
        <v>1722</v>
      </c>
      <c r="E17" s="10">
        <v>1</v>
      </c>
      <c r="F17" s="10" t="s">
        <v>1723</v>
      </c>
      <c r="G17" t="s">
        <v>419</v>
      </c>
      <c r="H17" t="s">
        <v>1709</v>
      </c>
    </row>
    <row r="18" spans="1:8" x14ac:dyDescent="0.25">
      <c r="A18" t="s">
        <v>1724</v>
      </c>
      <c r="B18" t="s">
        <v>484</v>
      </c>
      <c r="C18" t="b">
        <v>0</v>
      </c>
      <c r="D18" t="s">
        <v>1725</v>
      </c>
      <c r="E18" s="10">
        <v>10</v>
      </c>
      <c r="F18" s="10" t="s">
        <v>1726</v>
      </c>
      <c r="G18" t="s">
        <v>419</v>
      </c>
      <c r="H18" t="s">
        <v>1709</v>
      </c>
    </row>
    <row r="19" spans="1:8" x14ac:dyDescent="0.25">
      <c r="A19" t="s">
        <v>483</v>
      </c>
      <c r="B19" t="s">
        <v>484</v>
      </c>
      <c r="C19" t="b">
        <v>1</v>
      </c>
      <c r="D19" t="s">
        <v>1727</v>
      </c>
      <c r="E19" s="10">
        <v>2</v>
      </c>
      <c r="F19" s="10" t="s">
        <v>1728</v>
      </c>
      <c r="G19" t="s">
        <v>419</v>
      </c>
      <c r="H19" t="s">
        <v>1729</v>
      </c>
    </row>
    <row r="20" spans="1:8" x14ac:dyDescent="0.25">
      <c r="A20" t="s">
        <v>1730</v>
      </c>
      <c r="B20" t="s">
        <v>550</v>
      </c>
      <c r="C20" t="b">
        <v>0</v>
      </c>
      <c r="D20" t="s">
        <v>45</v>
      </c>
      <c r="E20" s="10" t="s">
        <v>354</v>
      </c>
      <c r="G20" t="s">
        <v>403</v>
      </c>
    </row>
    <row r="21" spans="1:8" x14ac:dyDescent="0.25">
      <c r="A21" t="s">
        <v>1731</v>
      </c>
      <c r="B21" t="s">
        <v>550</v>
      </c>
      <c r="C21" t="b">
        <v>0</v>
      </c>
      <c r="D21" t="s">
        <v>1732</v>
      </c>
      <c r="E21" s="10">
        <v>1</v>
      </c>
      <c r="F21" s="10" t="s">
        <v>1733</v>
      </c>
      <c r="G21" t="s">
        <v>403</v>
      </c>
      <c r="H21" t="s">
        <v>1709</v>
      </c>
    </row>
    <row r="22" spans="1:8" x14ac:dyDescent="0.25">
      <c r="A22" t="s">
        <v>549</v>
      </c>
      <c r="B22" t="s">
        <v>550</v>
      </c>
      <c r="C22" t="b">
        <v>1</v>
      </c>
      <c r="D22" t="s">
        <v>1734</v>
      </c>
      <c r="E22" s="10">
        <v>1</v>
      </c>
      <c r="F22" s="10">
        <v>2012</v>
      </c>
      <c r="G22" t="s">
        <v>403</v>
      </c>
      <c r="H22" t="s">
        <v>1709</v>
      </c>
    </row>
    <row r="23" spans="1:8" x14ac:dyDescent="0.25">
      <c r="A23" t="s">
        <v>1735</v>
      </c>
      <c r="B23" t="s">
        <v>1736</v>
      </c>
      <c r="C23" t="b">
        <v>0</v>
      </c>
      <c r="D23" t="s">
        <v>1737</v>
      </c>
      <c r="F23" s="10" t="s">
        <v>1738</v>
      </c>
      <c r="G23" t="s">
        <v>419</v>
      </c>
    </row>
    <row r="24" spans="1:8" x14ac:dyDescent="0.25">
      <c r="A24" t="s">
        <v>546</v>
      </c>
      <c r="B24" t="s">
        <v>547</v>
      </c>
      <c r="C24" t="b">
        <v>1</v>
      </c>
      <c r="D24" t="s">
        <v>1739</v>
      </c>
      <c r="F24" s="10">
        <v>1998</v>
      </c>
      <c r="G24" t="s">
        <v>419</v>
      </c>
      <c r="H24" t="s">
        <v>1729</v>
      </c>
    </row>
    <row r="25" spans="1:8" x14ac:dyDescent="0.25">
      <c r="A25" t="s">
        <v>1740</v>
      </c>
      <c r="B25" t="s">
        <v>472</v>
      </c>
      <c r="C25" t="b">
        <v>0</v>
      </c>
      <c r="D25" t="s">
        <v>1741</v>
      </c>
      <c r="F25" s="10" t="s">
        <v>1742</v>
      </c>
      <c r="G25" t="s">
        <v>376</v>
      </c>
    </row>
    <row r="26" spans="1:8" x14ac:dyDescent="0.25">
      <c r="A26" t="s">
        <v>471</v>
      </c>
      <c r="B26" t="s">
        <v>472</v>
      </c>
      <c r="C26" t="b">
        <v>1</v>
      </c>
      <c r="D26" t="s">
        <v>1743</v>
      </c>
      <c r="F26" s="10">
        <v>1988</v>
      </c>
      <c r="G26" t="s">
        <v>376</v>
      </c>
    </row>
    <row r="27" spans="1:8" x14ac:dyDescent="0.25">
      <c r="A27" t="s">
        <v>405</v>
      </c>
      <c r="B27" t="s">
        <v>406</v>
      </c>
      <c r="C27" t="b">
        <v>1</v>
      </c>
      <c r="D27" t="s">
        <v>53</v>
      </c>
      <c r="F27" s="10"/>
      <c r="G27" t="s">
        <v>407</v>
      </c>
    </row>
    <row r="28" spans="1:8" x14ac:dyDescent="0.25">
      <c r="A28" t="s">
        <v>429</v>
      </c>
      <c r="B28" t="s">
        <v>430</v>
      </c>
      <c r="C28" t="b">
        <v>1</v>
      </c>
      <c r="D28" t="s">
        <v>54</v>
      </c>
      <c r="F28" s="10"/>
      <c r="G28" t="s">
        <v>397</v>
      </c>
    </row>
    <row r="29" spans="1:8" x14ac:dyDescent="0.25">
      <c r="A29" t="s">
        <v>494</v>
      </c>
      <c r="B29" t="s">
        <v>495</v>
      </c>
      <c r="C29" t="b">
        <v>1</v>
      </c>
      <c r="D29" t="s">
        <v>55</v>
      </c>
      <c r="F29" s="10"/>
      <c r="G29" t="s">
        <v>496</v>
      </c>
    </row>
    <row r="30" spans="1:8" x14ac:dyDescent="0.25">
      <c r="A30" t="s">
        <v>529</v>
      </c>
      <c r="B30" t="s">
        <v>530</v>
      </c>
      <c r="C30" t="b">
        <v>1</v>
      </c>
      <c r="D30" t="s">
        <v>56</v>
      </c>
      <c r="F30" s="10"/>
      <c r="G30" t="s">
        <v>376</v>
      </c>
    </row>
    <row r="31" spans="1:8" x14ac:dyDescent="0.25">
      <c r="A31" t="s">
        <v>603</v>
      </c>
      <c r="B31" t="s">
        <v>604</v>
      </c>
      <c r="C31" t="b">
        <v>1</v>
      </c>
      <c r="D31" t="s">
        <v>57</v>
      </c>
      <c r="F31" s="10"/>
      <c r="G31" t="s">
        <v>376</v>
      </c>
    </row>
    <row r="32" spans="1:8" x14ac:dyDescent="0.25">
      <c r="A32" t="s">
        <v>626</v>
      </c>
      <c r="B32" t="s">
        <v>627</v>
      </c>
      <c r="C32" t="b">
        <v>1</v>
      </c>
      <c r="D32" t="s">
        <v>59</v>
      </c>
      <c r="F32" s="10"/>
      <c r="G32" t="s">
        <v>496</v>
      </c>
    </row>
    <row r="33" spans="1:8" x14ac:dyDescent="0.25">
      <c r="A33" t="s">
        <v>629</v>
      </c>
      <c r="B33" t="s">
        <v>630</v>
      </c>
      <c r="C33" t="b">
        <v>0</v>
      </c>
      <c r="D33" t="s">
        <v>60</v>
      </c>
      <c r="E33" s="10" t="s">
        <v>354</v>
      </c>
      <c r="G33" t="s">
        <v>376</v>
      </c>
    </row>
    <row r="34" spans="1:8" x14ac:dyDescent="0.25">
      <c r="A34" t="s">
        <v>1744</v>
      </c>
      <c r="B34" t="s">
        <v>630</v>
      </c>
      <c r="C34" t="b">
        <v>1</v>
      </c>
      <c r="D34" t="s">
        <v>1745</v>
      </c>
      <c r="E34" s="10">
        <v>9</v>
      </c>
      <c r="F34" s="10">
        <v>2016</v>
      </c>
      <c r="G34" t="s">
        <v>376</v>
      </c>
    </row>
    <row r="35" spans="1:8" x14ac:dyDescent="0.25">
      <c r="A35" t="s">
        <v>664</v>
      </c>
      <c r="B35" t="s">
        <v>665</v>
      </c>
      <c r="C35" t="b">
        <v>1</v>
      </c>
      <c r="D35" t="s">
        <v>61</v>
      </c>
      <c r="F35" s="10"/>
      <c r="G35" t="s">
        <v>496</v>
      </c>
    </row>
    <row r="36" spans="1:8" x14ac:dyDescent="0.25">
      <c r="A36" t="s">
        <v>676</v>
      </c>
      <c r="B36" t="s">
        <v>677</v>
      </c>
      <c r="C36" t="b">
        <v>1</v>
      </c>
      <c r="D36" t="s">
        <v>62</v>
      </c>
      <c r="F36" s="10"/>
      <c r="G36" t="s">
        <v>376</v>
      </c>
    </row>
    <row r="37" spans="1:8" x14ac:dyDescent="0.25">
      <c r="A37" t="s">
        <v>679</v>
      </c>
      <c r="B37" t="s">
        <v>680</v>
      </c>
      <c r="C37" t="b">
        <v>1</v>
      </c>
      <c r="D37" t="s">
        <v>63</v>
      </c>
      <c r="F37" s="10"/>
      <c r="G37" t="s">
        <v>397</v>
      </c>
    </row>
    <row r="38" spans="1:8" x14ac:dyDescent="0.25">
      <c r="A38" t="s">
        <v>696</v>
      </c>
      <c r="B38" t="s">
        <v>697</v>
      </c>
      <c r="C38" t="b">
        <v>1</v>
      </c>
      <c r="D38" t="s">
        <v>64</v>
      </c>
      <c r="F38" s="10"/>
      <c r="G38" t="s">
        <v>397</v>
      </c>
    </row>
    <row r="39" spans="1:8" x14ac:dyDescent="0.25">
      <c r="A39" t="s">
        <v>702</v>
      </c>
      <c r="B39" t="s">
        <v>703</v>
      </c>
      <c r="C39" t="b">
        <v>1</v>
      </c>
      <c r="D39" t="s">
        <v>65</v>
      </c>
      <c r="F39" s="10"/>
      <c r="G39" t="s">
        <v>376</v>
      </c>
    </row>
    <row r="40" spans="1:8" x14ac:dyDescent="0.25">
      <c r="A40" t="s">
        <v>713</v>
      </c>
      <c r="B40" t="s">
        <v>714</v>
      </c>
      <c r="C40" t="b">
        <v>1</v>
      </c>
      <c r="D40" t="s">
        <v>66</v>
      </c>
      <c r="F40" s="10"/>
      <c r="G40" t="s">
        <v>397</v>
      </c>
    </row>
    <row r="41" spans="1:8" x14ac:dyDescent="0.25">
      <c r="A41" t="s">
        <v>1746</v>
      </c>
      <c r="B41" t="s">
        <v>1130</v>
      </c>
      <c r="C41" t="b">
        <v>0</v>
      </c>
      <c r="D41" t="s">
        <v>1747</v>
      </c>
      <c r="E41" s="10" t="s">
        <v>354</v>
      </c>
      <c r="G41" t="s">
        <v>376</v>
      </c>
    </row>
    <row r="42" spans="1:8" x14ac:dyDescent="0.25">
      <c r="A42" t="s">
        <v>1129</v>
      </c>
      <c r="B42" t="s">
        <v>1130</v>
      </c>
      <c r="C42" t="b">
        <v>1</v>
      </c>
      <c r="D42" t="s">
        <v>1748</v>
      </c>
      <c r="E42" s="10">
        <v>1</v>
      </c>
      <c r="F42" s="10">
        <v>2005</v>
      </c>
      <c r="G42" t="s">
        <v>376</v>
      </c>
      <c r="H42" t="s">
        <v>1717</v>
      </c>
    </row>
    <row r="43" spans="1:8" x14ac:dyDescent="0.25">
      <c r="A43" t="s">
        <v>738</v>
      </c>
      <c r="B43" t="s">
        <v>739</v>
      </c>
      <c r="C43" t="b">
        <v>1</v>
      </c>
      <c r="D43" t="s">
        <v>67</v>
      </c>
      <c r="F43" s="10"/>
      <c r="G43" t="s">
        <v>397</v>
      </c>
    </row>
    <row r="44" spans="1:8" x14ac:dyDescent="0.25">
      <c r="A44" t="s">
        <v>747</v>
      </c>
      <c r="B44" t="s">
        <v>748</v>
      </c>
      <c r="C44" t="b">
        <v>0</v>
      </c>
      <c r="D44" t="s">
        <v>68</v>
      </c>
      <c r="F44" s="10"/>
      <c r="G44" t="s">
        <v>376</v>
      </c>
    </row>
    <row r="45" spans="1:8" x14ac:dyDescent="0.25">
      <c r="A45" t="s">
        <v>1749</v>
      </c>
      <c r="B45" t="s">
        <v>748</v>
      </c>
      <c r="C45" t="b">
        <v>1</v>
      </c>
      <c r="D45" t="s">
        <v>1750</v>
      </c>
      <c r="E45" s="10">
        <v>10</v>
      </c>
      <c r="F45" s="10">
        <v>2006</v>
      </c>
      <c r="G45" t="s">
        <v>376</v>
      </c>
    </row>
    <row r="46" spans="1:8" x14ac:dyDescent="0.25">
      <c r="A46" t="s">
        <v>751</v>
      </c>
      <c r="B46" t="s">
        <v>752</v>
      </c>
      <c r="C46" t="b">
        <v>1</v>
      </c>
      <c r="D46" t="s">
        <v>69</v>
      </c>
      <c r="F46" s="10"/>
      <c r="G46" t="s">
        <v>407</v>
      </c>
    </row>
    <row r="47" spans="1:8" x14ac:dyDescent="0.25">
      <c r="A47" t="s">
        <v>764</v>
      </c>
      <c r="B47" t="s">
        <v>765</v>
      </c>
      <c r="C47" t="b">
        <v>1</v>
      </c>
      <c r="D47" t="s">
        <v>70</v>
      </c>
      <c r="F47" s="10"/>
      <c r="G47" t="s">
        <v>407</v>
      </c>
    </row>
    <row r="48" spans="1:8" x14ac:dyDescent="0.25">
      <c r="A48" t="s">
        <v>786</v>
      </c>
      <c r="B48" t="s">
        <v>787</v>
      </c>
      <c r="C48" t="b">
        <v>1</v>
      </c>
      <c r="D48" t="s">
        <v>71</v>
      </c>
      <c r="F48" s="10"/>
      <c r="G48" t="s">
        <v>376</v>
      </c>
    </row>
    <row r="49" spans="1:7" x14ac:dyDescent="0.25">
      <c r="A49" t="s">
        <v>793</v>
      </c>
      <c r="B49" t="s">
        <v>794</v>
      </c>
      <c r="C49" t="b">
        <v>1</v>
      </c>
      <c r="D49" t="s">
        <v>72</v>
      </c>
      <c r="F49" s="10"/>
      <c r="G49" t="s">
        <v>496</v>
      </c>
    </row>
    <row r="50" spans="1:7" x14ac:dyDescent="0.25">
      <c r="A50" t="s">
        <v>836</v>
      </c>
      <c r="B50" t="s">
        <v>837</v>
      </c>
      <c r="C50" t="b">
        <v>1</v>
      </c>
      <c r="D50" t="s">
        <v>73</v>
      </c>
      <c r="F50" s="10"/>
      <c r="G50" t="s">
        <v>376</v>
      </c>
    </row>
    <row r="51" spans="1:7" x14ac:dyDescent="0.25">
      <c r="A51" t="s">
        <v>844</v>
      </c>
      <c r="B51" t="s">
        <v>845</v>
      </c>
      <c r="C51" t="b">
        <v>1</v>
      </c>
      <c r="D51" t="s">
        <v>74</v>
      </c>
      <c r="F51" s="10"/>
      <c r="G51" t="s">
        <v>376</v>
      </c>
    </row>
    <row r="52" spans="1:7" x14ac:dyDescent="0.25">
      <c r="A52" t="s">
        <v>847</v>
      </c>
      <c r="B52" t="s">
        <v>848</v>
      </c>
      <c r="C52" t="b">
        <v>1</v>
      </c>
      <c r="D52" t="s">
        <v>75</v>
      </c>
      <c r="F52" s="10"/>
      <c r="G52" t="s">
        <v>397</v>
      </c>
    </row>
    <row r="53" spans="1:7" x14ac:dyDescent="0.25">
      <c r="A53" t="s">
        <v>869</v>
      </c>
      <c r="B53" t="s">
        <v>870</v>
      </c>
      <c r="C53" t="b">
        <v>0</v>
      </c>
      <c r="D53" t="s">
        <v>77</v>
      </c>
      <c r="E53" s="10" t="s">
        <v>354</v>
      </c>
      <c r="G53" t="s">
        <v>536</v>
      </c>
    </row>
    <row r="54" spans="1:7" x14ac:dyDescent="0.25">
      <c r="A54" t="s">
        <v>1751</v>
      </c>
      <c r="B54" t="s">
        <v>1752</v>
      </c>
      <c r="C54" t="b">
        <v>1</v>
      </c>
      <c r="D54" t="s">
        <v>1753</v>
      </c>
      <c r="F54" s="10">
        <v>2016</v>
      </c>
      <c r="G54" t="s">
        <v>536</v>
      </c>
    </row>
    <row r="55" spans="1:7" x14ac:dyDescent="0.25">
      <c r="A55" t="s">
        <v>894</v>
      </c>
      <c r="B55" t="s">
        <v>895</v>
      </c>
      <c r="C55" t="b">
        <v>1</v>
      </c>
      <c r="D55" t="s">
        <v>79</v>
      </c>
      <c r="F55" s="10"/>
      <c r="G55" t="s">
        <v>407</v>
      </c>
    </row>
    <row r="56" spans="1:7" x14ac:dyDescent="0.25">
      <c r="A56" t="s">
        <v>897</v>
      </c>
      <c r="B56" t="s">
        <v>898</v>
      </c>
      <c r="C56" t="b">
        <v>1</v>
      </c>
      <c r="D56" t="s">
        <v>80</v>
      </c>
      <c r="F56" s="10"/>
      <c r="G56" t="s">
        <v>407</v>
      </c>
    </row>
    <row r="57" spans="1:7" x14ac:dyDescent="0.25">
      <c r="A57" t="s">
        <v>908</v>
      </c>
      <c r="B57" t="s">
        <v>909</v>
      </c>
      <c r="C57" t="b">
        <v>1</v>
      </c>
      <c r="D57" t="s">
        <v>81</v>
      </c>
      <c r="F57" s="10"/>
      <c r="G57" t="s">
        <v>397</v>
      </c>
    </row>
    <row r="58" spans="1:7" x14ac:dyDescent="0.25">
      <c r="A58" t="s">
        <v>919</v>
      </c>
      <c r="B58" t="s">
        <v>920</v>
      </c>
      <c r="C58" t="b">
        <v>1</v>
      </c>
      <c r="D58" t="s">
        <v>84</v>
      </c>
      <c r="F58" s="10"/>
      <c r="G58" t="s">
        <v>218</v>
      </c>
    </row>
    <row r="59" spans="1:7" x14ac:dyDescent="0.25">
      <c r="A59" t="s">
        <v>945</v>
      </c>
      <c r="B59" t="s">
        <v>946</v>
      </c>
      <c r="C59" t="b">
        <v>1</v>
      </c>
      <c r="D59" t="s">
        <v>85</v>
      </c>
      <c r="F59" s="10"/>
      <c r="G59" t="s">
        <v>376</v>
      </c>
    </row>
    <row r="60" spans="1:7" x14ac:dyDescent="0.25">
      <c r="A60" t="s">
        <v>969</v>
      </c>
      <c r="B60" t="s">
        <v>970</v>
      </c>
      <c r="C60" t="b">
        <v>1</v>
      </c>
      <c r="D60" t="s">
        <v>86</v>
      </c>
      <c r="F60" s="10"/>
      <c r="G60" t="s">
        <v>376</v>
      </c>
    </row>
    <row r="61" spans="1:7" x14ac:dyDescent="0.25">
      <c r="A61" t="s">
        <v>983</v>
      </c>
      <c r="B61" t="s">
        <v>984</v>
      </c>
      <c r="C61" t="b">
        <v>1</v>
      </c>
      <c r="D61" t="s">
        <v>87</v>
      </c>
      <c r="F61" s="10"/>
      <c r="G61" t="s">
        <v>376</v>
      </c>
    </row>
    <row r="62" spans="1:7" x14ac:dyDescent="0.25">
      <c r="A62" t="s">
        <v>1754</v>
      </c>
      <c r="B62" t="s">
        <v>851</v>
      </c>
      <c r="C62" t="b">
        <v>0</v>
      </c>
      <c r="D62" t="s">
        <v>1755</v>
      </c>
      <c r="F62" s="10" t="s">
        <v>1756</v>
      </c>
      <c r="G62" t="s">
        <v>376</v>
      </c>
    </row>
    <row r="63" spans="1:7" s="21" customFormat="1" ht="13.5" customHeight="1" x14ac:dyDescent="0.25">
      <c r="A63" s="21" t="s">
        <v>850</v>
      </c>
      <c r="B63" s="21" t="s">
        <v>851</v>
      </c>
      <c r="C63" s="21" t="b">
        <v>1</v>
      </c>
      <c r="D63" s="21" t="s">
        <v>1757</v>
      </c>
      <c r="E63" s="65"/>
      <c r="F63" s="65">
        <v>2020</v>
      </c>
      <c r="G63" t="s">
        <v>376</v>
      </c>
    </row>
    <row r="64" spans="1:7" s="21" customFormat="1" x14ac:dyDescent="0.25">
      <c r="A64" s="21" t="s">
        <v>1758</v>
      </c>
      <c r="B64" s="21" t="s">
        <v>1759</v>
      </c>
      <c r="C64" s="21" t="b">
        <v>0</v>
      </c>
      <c r="D64" s="21" t="s">
        <v>76</v>
      </c>
      <c r="E64" s="65" t="s">
        <v>354</v>
      </c>
      <c r="G64" s="21" t="s">
        <v>376</v>
      </c>
    </row>
    <row r="65" spans="1:8" x14ac:dyDescent="0.25">
      <c r="A65" t="s">
        <v>1005</v>
      </c>
      <c r="B65" t="s">
        <v>1006</v>
      </c>
      <c r="C65" t="b">
        <v>1</v>
      </c>
      <c r="D65" t="s">
        <v>90</v>
      </c>
      <c r="F65" s="10"/>
      <c r="G65" t="s">
        <v>496</v>
      </c>
    </row>
    <row r="66" spans="1:8" x14ac:dyDescent="0.25">
      <c r="A66" t="s">
        <v>1008</v>
      </c>
      <c r="B66" t="s">
        <v>1009</v>
      </c>
      <c r="C66" t="b">
        <v>1</v>
      </c>
      <c r="D66" t="s">
        <v>91</v>
      </c>
      <c r="F66" s="10"/>
      <c r="G66" t="s">
        <v>376</v>
      </c>
    </row>
    <row r="67" spans="1:8" x14ac:dyDescent="0.25">
      <c r="A67" t="s">
        <v>1011</v>
      </c>
      <c r="B67" t="s">
        <v>1012</v>
      </c>
      <c r="C67" t="b">
        <v>1</v>
      </c>
      <c r="D67" t="s">
        <v>92</v>
      </c>
      <c r="F67" s="10"/>
      <c r="G67" t="s">
        <v>407</v>
      </c>
    </row>
    <row r="68" spans="1:8" x14ac:dyDescent="0.25">
      <c r="A68" t="s">
        <v>1017</v>
      </c>
      <c r="B68" t="s">
        <v>1018</v>
      </c>
      <c r="C68" t="b">
        <v>1</v>
      </c>
      <c r="D68" t="s">
        <v>93</v>
      </c>
      <c r="F68" s="10"/>
      <c r="G68" t="s">
        <v>397</v>
      </c>
    </row>
    <row r="69" spans="1:8" x14ac:dyDescent="0.25">
      <c r="A69" t="s">
        <v>1020</v>
      </c>
      <c r="B69" t="s">
        <v>1021</v>
      </c>
      <c r="C69" t="b">
        <v>1</v>
      </c>
      <c r="D69" t="s">
        <v>94</v>
      </c>
      <c r="F69" s="10"/>
      <c r="G69" t="s">
        <v>496</v>
      </c>
    </row>
    <row r="70" spans="1:8" x14ac:dyDescent="0.25">
      <c r="A70" t="s">
        <v>1023</v>
      </c>
      <c r="B70" t="s">
        <v>1024</v>
      </c>
      <c r="C70" t="b">
        <v>1</v>
      </c>
      <c r="D70" t="s">
        <v>95</v>
      </c>
      <c r="F70" s="10"/>
      <c r="G70" t="s">
        <v>496</v>
      </c>
    </row>
    <row r="71" spans="1:8" x14ac:dyDescent="0.25">
      <c r="A71" t="s">
        <v>1048</v>
      </c>
      <c r="B71" t="s">
        <v>994</v>
      </c>
      <c r="C71" t="b">
        <v>0</v>
      </c>
      <c r="D71" t="s">
        <v>97</v>
      </c>
      <c r="E71" s="10" t="s">
        <v>354</v>
      </c>
      <c r="G71" t="s">
        <v>496</v>
      </c>
    </row>
    <row r="72" spans="1:8" x14ac:dyDescent="0.25">
      <c r="A72" t="s">
        <v>993</v>
      </c>
      <c r="B72" t="s">
        <v>994</v>
      </c>
      <c r="C72" t="b">
        <v>1</v>
      </c>
      <c r="D72" t="s">
        <v>1760</v>
      </c>
      <c r="E72" s="10">
        <v>9</v>
      </c>
      <c r="F72" s="10">
        <v>2015</v>
      </c>
      <c r="G72" t="s">
        <v>496</v>
      </c>
      <c r="H72" t="s">
        <v>1709</v>
      </c>
    </row>
    <row r="73" spans="1:8" x14ac:dyDescent="0.25">
      <c r="A73" t="s">
        <v>1071</v>
      </c>
      <c r="B73" t="s">
        <v>1072</v>
      </c>
      <c r="C73" t="b">
        <v>1</v>
      </c>
      <c r="D73" t="s">
        <v>98</v>
      </c>
      <c r="F73" s="10"/>
      <c r="G73" t="s">
        <v>496</v>
      </c>
    </row>
    <row r="74" spans="1:8" x14ac:dyDescent="0.25">
      <c r="A74" t="s">
        <v>1092</v>
      </c>
      <c r="B74" t="s">
        <v>1093</v>
      </c>
      <c r="C74" t="b">
        <v>0</v>
      </c>
      <c r="D74" t="s">
        <v>99</v>
      </c>
      <c r="E74" s="10" t="s">
        <v>354</v>
      </c>
      <c r="G74" t="s">
        <v>536</v>
      </c>
    </row>
    <row r="75" spans="1:8" s="21" customFormat="1" x14ac:dyDescent="0.25">
      <c r="A75" s="21" t="s">
        <v>1761</v>
      </c>
      <c r="B75" s="21" t="s">
        <v>1093</v>
      </c>
      <c r="C75" s="21" t="b">
        <v>1</v>
      </c>
      <c r="D75" s="21" t="s">
        <v>1762</v>
      </c>
      <c r="E75" s="65"/>
      <c r="F75" s="65" t="s">
        <v>1763</v>
      </c>
      <c r="G75" t="s">
        <v>536</v>
      </c>
    </row>
    <row r="76" spans="1:8" s="21" customFormat="1" x14ac:dyDescent="0.25">
      <c r="A76" s="21" t="s">
        <v>1109</v>
      </c>
      <c r="B76" s="21" t="s">
        <v>1110</v>
      </c>
      <c r="C76" s="21" t="b">
        <v>0</v>
      </c>
      <c r="D76" s="21" t="s">
        <v>330</v>
      </c>
      <c r="E76" s="65"/>
      <c r="F76" s="65"/>
      <c r="G76" t="s">
        <v>536</v>
      </c>
    </row>
    <row r="77" spans="1:8" x14ac:dyDescent="0.25">
      <c r="A77" t="s">
        <v>1764</v>
      </c>
      <c r="B77" t="s">
        <v>883</v>
      </c>
      <c r="C77" t="b">
        <v>0</v>
      </c>
      <c r="D77" t="s">
        <v>100</v>
      </c>
      <c r="E77" s="10" t="s">
        <v>354</v>
      </c>
      <c r="G77" t="s">
        <v>376</v>
      </c>
    </row>
    <row r="78" spans="1:8" x14ac:dyDescent="0.25">
      <c r="A78" t="s">
        <v>1765</v>
      </c>
      <c r="B78" t="s">
        <v>883</v>
      </c>
      <c r="C78" t="b">
        <v>0</v>
      </c>
      <c r="D78" t="s">
        <v>1766</v>
      </c>
      <c r="E78" s="10">
        <v>4</v>
      </c>
      <c r="F78" s="10" t="s">
        <v>1723</v>
      </c>
      <c r="G78" t="s">
        <v>376</v>
      </c>
      <c r="H78" t="s">
        <v>1709</v>
      </c>
    </row>
    <row r="79" spans="1:8" x14ac:dyDescent="0.25">
      <c r="A79" t="s">
        <v>882</v>
      </c>
      <c r="B79" t="s">
        <v>883</v>
      </c>
      <c r="C79" t="b">
        <v>1</v>
      </c>
      <c r="D79" t="s">
        <v>1767</v>
      </c>
      <c r="E79" s="10">
        <v>5</v>
      </c>
      <c r="F79" s="10">
        <v>2008</v>
      </c>
      <c r="G79" t="s">
        <v>376</v>
      </c>
      <c r="H79" t="s">
        <v>1717</v>
      </c>
    </row>
    <row r="80" spans="1:8" x14ac:dyDescent="0.25">
      <c r="A80" t="s">
        <v>1142</v>
      </c>
      <c r="B80" t="s">
        <v>1143</v>
      </c>
      <c r="C80" t="b">
        <v>1</v>
      </c>
      <c r="D80" t="s">
        <v>105</v>
      </c>
      <c r="F80" s="10"/>
      <c r="G80" t="s">
        <v>496</v>
      </c>
    </row>
    <row r="81" spans="1:7" x14ac:dyDescent="0.25">
      <c r="A81" t="s">
        <v>1164</v>
      </c>
      <c r="B81" t="s">
        <v>1165</v>
      </c>
      <c r="C81" t="b">
        <v>1</v>
      </c>
      <c r="D81" t="s">
        <v>346</v>
      </c>
      <c r="F81" s="10"/>
      <c r="G81" t="s">
        <v>419</v>
      </c>
    </row>
    <row r="82" spans="1:7" x14ac:dyDescent="0.25">
      <c r="A82" t="s">
        <v>742</v>
      </c>
      <c r="B82" t="s">
        <v>743</v>
      </c>
      <c r="C82" t="b">
        <v>1</v>
      </c>
      <c r="D82" t="s">
        <v>107</v>
      </c>
      <c r="F82" s="10"/>
      <c r="G82" t="s">
        <v>218</v>
      </c>
    </row>
    <row r="83" spans="1:7" x14ac:dyDescent="0.25">
      <c r="A83" t="s">
        <v>422</v>
      </c>
      <c r="B83" t="s">
        <v>423</v>
      </c>
      <c r="C83" t="b">
        <v>1</v>
      </c>
      <c r="D83" t="s">
        <v>113</v>
      </c>
      <c r="F83" s="10"/>
      <c r="G83" t="s">
        <v>376</v>
      </c>
    </row>
    <row r="84" spans="1:7" x14ac:dyDescent="0.25">
      <c r="A84" t="s">
        <v>433</v>
      </c>
      <c r="B84" t="s">
        <v>434</v>
      </c>
      <c r="C84" t="b">
        <v>1</v>
      </c>
      <c r="D84" t="s">
        <v>115</v>
      </c>
      <c r="F84" s="10"/>
      <c r="G84" t="s">
        <v>397</v>
      </c>
    </row>
    <row r="85" spans="1:7" x14ac:dyDescent="0.25">
      <c r="A85" t="s">
        <v>437</v>
      </c>
      <c r="B85" t="s">
        <v>438</v>
      </c>
      <c r="C85" t="b">
        <v>1</v>
      </c>
      <c r="D85" t="s">
        <v>117</v>
      </c>
      <c r="F85" s="10"/>
      <c r="G85" t="s">
        <v>356</v>
      </c>
    </row>
    <row r="86" spans="1:7" x14ac:dyDescent="0.25">
      <c r="A86" t="s">
        <v>441</v>
      </c>
      <c r="B86" t="s">
        <v>442</v>
      </c>
      <c r="C86" t="b">
        <v>1</v>
      </c>
      <c r="D86" t="s">
        <v>119</v>
      </c>
      <c r="F86" s="10"/>
      <c r="G86" t="s">
        <v>376</v>
      </c>
    </row>
    <row r="87" spans="1:7" x14ac:dyDescent="0.25">
      <c r="A87" t="s">
        <v>460</v>
      </c>
      <c r="B87" t="s">
        <v>461</v>
      </c>
      <c r="C87" t="b">
        <v>1</v>
      </c>
      <c r="D87" t="s">
        <v>125</v>
      </c>
      <c r="F87" s="10"/>
      <c r="G87" t="s">
        <v>397</v>
      </c>
    </row>
    <row r="88" spans="1:7" x14ac:dyDescent="0.25">
      <c r="A88" t="s">
        <v>480</v>
      </c>
      <c r="B88" t="s">
        <v>481</v>
      </c>
      <c r="C88" t="b">
        <v>1</v>
      </c>
      <c r="D88" t="s">
        <v>127</v>
      </c>
      <c r="F88" s="10"/>
      <c r="G88" t="s">
        <v>397</v>
      </c>
    </row>
    <row r="89" spans="1:7" x14ac:dyDescent="0.25">
      <c r="A89" t="s">
        <v>499</v>
      </c>
      <c r="B89" t="s">
        <v>500</v>
      </c>
      <c r="C89" t="b">
        <v>1</v>
      </c>
      <c r="D89" t="s">
        <v>129</v>
      </c>
      <c r="F89" s="10"/>
      <c r="G89" t="s">
        <v>407</v>
      </c>
    </row>
    <row r="90" spans="1:7" x14ac:dyDescent="0.25">
      <c r="A90" t="s">
        <v>517</v>
      </c>
      <c r="B90" t="s">
        <v>518</v>
      </c>
      <c r="C90" t="b">
        <v>1</v>
      </c>
      <c r="D90" t="s">
        <v>131</v>
      </c>
      <c r="F90" s="10"/>
      <c r="G90" t="s">
        <v>397</v>
      </c>
    </row>
    <row r="91" spans="1:7" x14ac:dyDescent="0.25">
      <c r="A91" t="s">
        <v>525</v>
      </c>
      <c r="B91" t="s">
        <v>526</v>
      </c>
      <c r="C91" t="b">
        <v>1</v>
      </c>
      <c r="D91" t="s">
        <v>133</v>
      </c>
      <c r="F91" s="10"/>
      <c r="G91" t="s">
        <v>403</v>
      </c>
    </row>
    <row r="92" spans="1:7" x14ac:dyDescent="0.25">
      <c r="A92" t="s">
        <v>539</v>
      </c>
      <c r="B92" t="s">
        <v>540</v>
      </c>
      <c r="C92" t="b">
        <v>1</v>
      </c>
      <c r="D92" t="s">
        <v>137</v>
      </c>
      <c r="F92" s="10"/>
      <c r="G92" t="s">
        <v>536</v>
      </c>
    </row>
    <row r="93" spans="1:7" x14ac:dyDescent="0.25">
      <c r="A93" t="s">
        <v>543</v>
      </c>
      <c r="B93" t="s">
        <v>544</v>
      </c>
      <c r="C93" t="b">
        <v>1</v>
      </c>
      <c r="D93" t="s">
        <v>139</v>
      </c>
      <c r="F93" s="10"/>
      <c r="G93" t="s">
        <v>536</v>
      </c>
    </row>
    <row r="94" spans="1:7" x14ac:dyDescent="0.25">
      <c r="A94" t="s">
        <v>534</v>
      </c>
      <c r="B94" t="s">
        <v>535</v>
      </c>
      <c r="C94" t="b">
        <v>1</v>
      </c>
      <c r="D94" t="s">
        <v>135</v>
      </c>
      <c r="F94" s="10"/>
      <c r="G94" t="s">
        <v>536</v>
      </c>
    </row>
    <row r="95" spans="1:7" x14ac:dyDescent="0.25">
      <c r="A95" t="s">
        <v>553</v>
      </c>
      <c r="B95" t="s">
        <v>554</v>
      </c>
      <c r="C95" t="b">
        <v>1</v>
      </c>
      <c r="D95" t="s">
        <v>141</v>
      </c>
      <c r="F95" s="10"/>
      <c r="G95" t="s">
        <v>403</v>
      </c>
    </row>
    <row r="96" spans="1:7" x14ac:dyDescent="0.25">
      <c r="A96" t="s">
        <v>564</v>
      </c>
      <c r="B96" t="s">
        <v>565</v>
      </c>
      <c r="C96" t="b">
        <v>1</v>
      </c>
      <c r="D96" t="s">
        <v>148</v>
      </c>
      <c r="F96" s="10"/>
      <c r="G96" t="s">
        <v>397</v>
      </c>
    </row>
    <row r="97" spans="1:8" x14ac:dyDescent="0.25">
      <c r="A97" t="s">
        <v>568</v>
      </c>
      <c r="B97" t="s">
        <v>569</v>
      </c>
      <c r="C97" t="b">
        <v>1</v>
      </c>
      <c r="D97" t="s">
        <v>150</v>
      </c>
      <c r="F97" s="10"/>
      <c r="G97" t="s">
        <v>536</v>
      </c>
    </row>
    <row r="98" spans="1:8" x14ac:dyDescent="0.25">
      <c r="A98" t="s">
        <v>1643</v>
      </c>
      <c r="B98" t="s">
        <v>1644</v>
      </c>
      <c r="C98" t="b">
        <v>1</v>
      </c>
      <c r="D98" t="s">
        <v>1640</v>
      </c>
      <c r="F98" s="10"/>
      <c r="G98" t="s">
        <v>496</v>
      </c>
    </row>
    <row r="99" spans="1:8" x14ac:dyDescent="0.25">
      <c r="A99" t="s">
        <v>607</v>
      </c>
      <c r="B99" t="s">
        <v>608</v>
      </c>
      <c r="C99" t="b">
        <v>1</v>
      </c>
      <c r="D99" t="s">
        <v>162</v>
      </c>
      <c r="F99" s="10"/>
      <c r="G99" t="s">
        <v>536</v>
      </c>
    </row>
    <row r="100" spans="1:8" x14ac:dyDescent="0.25">
      <c r="A100" t="s">
        <v>623</v>
      </c>
      <c r="B100" t="s">
        <v>624</v>
      </c>
      <c r="C100" t="b">
        <v>1</v>
      </c>
      <c r="D100" t="s">
        <v>164</v>
      </c>
      <c r="F100" s="10"/>
      <c r="G100" t="s">
        <v>419</v>
      </c>
    </row>
    <row r="101" spans="1:8" x14ac:dyDescent="0.25">
      <c r="A101" t="s">
        <v>641</v>
      </c>
      <c r="B101" t="s">
        <v>642</v>
      </c>
      <c r="C101" t="b">
        <v>1</v>
      </c>
      <c r="D101" t="s">
        <v>168</v>
      </c>
      <c r="F101" s="10"/>
      <c r="G101" t="s">
        <v>356</v>
      </c>
    </row>
    <row r="102" spans="1:8" x14ac:dyDescent="0.25">
      <c r="A102" t="s">
        <v>572</v>
      </c>
      <c r="B102" t="s">
        <v>573</v>
      </c>
      <c r="C102" t="b">
        <v>1</v>
      </c>
      <c r="D102" t="s">
        <v>173</v>
      </c>
      <c r="F102" s="10"/>
      <c r="G102" t="s">
        <v>356</v>
      </c>
    </row>
    <row r="103" spans="1:8" x14ac:dyDescent="0.25">
      <c r="A103" t="s">
        <v>661</v>
      </c>
      <c r="B103" t="s">
        <v>662</v>
      </c>
      <c r="C103" t="b">
        <v>1</v>
      </c>
      <c r="D103" t="s">
        <v>171</v>
      </c>
      <c r="F103" s="10"/>
      <c r="G103" t="s">
        <v>397</v>
      </c>
    </row>
    <row r="104" spans="1:8" x14ac:dyDescent="0.25">
      <c r="A104" t="s">
        <v>513</v>
      </c>
      <c r="B104" t="s">
        <v>514</v>
      </c>
      <c r="C104" t="b">
        <v>1</v>
      </c>
      <c r="D104" t="s">
        <v>175</v>
      </c>
      <c r="F104" s="10"/>
      <c r="G104" t="s">
        <v>397</v>
      </c>
    </row>
    <row r="105" spans="1:8" x14ac:dyDescent="0.25">
      <c r="A105" t="s">
        <v>673</v>
      </c>
      <c r="B105" t="s">
        <v>674</v>
      </c>
      <c r="C105" t="b">
        <v>1</v>
      </c>
      <c r="D105" t="s">
        <v>182</v>
      </c>
      <c r="F105" s="10"/>
      <c r="G105" t="s">
        <v>496</v>
      </c>
    </row>
    <row r="106" spans="1:8" x14ac:dyDescent="0.25">
      <c r="A106" t="s">
        <v>683</v>
      </c>
      <c r="B106" t="s">
        <v>684</v>
      </c>
      <c r="C106" t="b">
        <v>1</v>
      </c>
      <c r="D106" t="s">
        <v>185</v>
      </c>
      <c r="F106" s="10"/>
      <c r="G106" t="s">
        <v>419</v>
      </c>
    </row>
    <row r="107" spans="1:8" x14ac:dyDescent="0.25">
      <c r="A107" t="s">
        <v>657</v>
      </c>
      <c r="B107" t="s">
        <v>658</v>
      </c>
      <c r="C107" t="b">
        <v>1</v>
      </c>
      <c r="D107" t="s">
        <v>187</v>
      </c>
      <c r="F107" s="10"/>
      <c r="G107" t="s">
        <v>397</v>
      </c>
    </row>
    <row r="108" spans="1:8" x14ac:dyDescent="0.25">
      <c r="A108" t="s">
        <v>706</v>
      </c>
      <c r="B108" t="s">
        <v>707</v>
      </c>
      <c r="C108" t="b">
        <v>1</v>
      </c>
      <c r="D108" t="s">
        <v>195</v>
      </c>
      <c r="F108" s="10"/>
      <c r="G108" t="s">
        <v>397</v>
      </c>
    </row>
    <row r="109" spans="1:8" x14ac:dyDescent="0.25">
      <c r="A109" t="s">
        <v>718</v>
      </c>
      <c r="B109" t="s">
        <v>719</v>
      </c>
      <c r="C109" t="b">
        <v>1</v>
      </c>
      <c r="D109" t="s">
        <v>197</v>
      </c>
      <c r="F109" s="10"/>
      <c r="G109" t="s">
        <v>536</v>
      </c>
    </row>
    <row r="110" spans="1:8" x14ac:dyDescent="0.25">
      <c r="A110" t="s">
        <v>873</v>
      </c>
      <c r="B110" t="s">
        <v>874</v>
      </c>
      <c r="C110" t="b">
        <v>1</v>
      </c>
      <c r="D110" t="s">
        <v>1768</v>
      </c>
      <c r="F110" s="10">
        <v>1983</v>
      </c>
      <c r="G110" t="s">
        <v>536</v>
      </c>
      <c r="H110" t="s">
        <v>1769</v>
      </c>
    </row>
    <row r="111" spans="1:8" x14ac:dyDescent="0.25">
      <c r="A111" t="s">
        <v>416</v>
      </c>
      <c r="B111" t="s">
        <v>417</v>
      </c>
      <c r="C111" t="b">
        <v>1</v>
      </c>
      <c r="D111" t="s">
        <v>201</v>
      </c>
      <c r="F111" s="10"/>
      <c r="G111" t="s">
        <v>419</v>
      </c>
    </row>
    <row r="112" spans="1:8" x14ac:dyDescent="0.25">
      <c r="A112" t="s">
        <v>699</v>
      </c>
      <c r="B112" t="s">
        <v>700</v>
      </c>
      <c r="C112" t="b">
        <v>1</v>
      </c>
      <c r="D112" t="s">
        <v>203</v>
      </c>
      <c r="F112" s="10"/>
      <c r="G112" t="s">
        <v>419</v>
      </c>
    </row>
    <row r="113" spans="1:7" x14ac:dyDescent="0.25">
      <c r="A113" t="s">
        <v>732</v>
      </c>
      <c r="B113" t="s">
        <v>733</v>
      </c>
      <c r="C113" t="b">
        <v>1</v>
      </c>
      <c r="D113" t="s">
        <v>204</v>
      </c>
      <c r="F113" s="10"/>
      <c r="G113" t="s">
        <v>419</v>
      </c>
    </row>
    <row r="114" spans="1:7" x14ac:dyDescent="0.25">
      <c r="A114" t="s">
        <v>581</v>
      </c>
      <c r="B114" t="s">
        <v>582</v>
      </c>
      <c r="C114" t="b">
        <v>1</v>
      </c>
      <c r="D114" t="s">
        <v>206</v>
      </c>
      <c r="F114" s="10"/>
      <c r="G114" t="s">
        <v>407</v>
      </c>
    </row>
    <row r="115" spans="1:7" x14ac:dyDescent="0.25">
      <c r="A115" t="s">
        <v>755</v>
      </c>
      <c r="B115" t="s">
        <v>756</v>
      </c>
      <c r="C115" t="b">
        <v>1</v>
      </c>
      <c r="D115" t="s">
        <v>214</v>
      </c>
      <c r="F115" s="10"/>
      <c r="G115" t="s">
        <v>356</v>
      </c>
    </row>
    <row r="116" spans="1:7" x14ac:dyDescent="0.25">
      <c r="A116" t="s">
        <v>761</v>
      </c>
      <c r="B116" t="s">
        <v>762</v>
      </c>
      <c r="C116" t="b">
        <v>1</v>
      </c>
      <c r="D116" t="s">
        <v>758</v>
      </c>
      <c r="F116" s="10"/>
      <c r="G116" t="s">
        <v>376</v>
      </c>
    </row>
    <row r="117" spans="1:7" x14ac:dyDescent="0.25">
      <c r="A117" t="s">
        <v>775</v>
      </c>
      <c r="B117" t="s">
        <v>776</v>
      </c>
      <c r="C117" t="b">
        <v>1</v>
      </c>
      <c r="D117" t="s">
        <v>221</v>
      </c>
      <c r="F117" s="10"/>
      <c r="G117" t="s">
        <v>536</v>
      </c>
    </row>
    <row r="118" spans="1:7" x14ac:dyDescent="0.25">
      <c r="A118" t="s">
        <v>790</v>
      </c>
      <c r="B118" t="s">
        <v>791</v>
      </c>
      <c r="C118" t="b">
        <v>1</v>
      </c>
      <c r="D118" t="s">
        <v>223</v>
      </c>
      <c r="F118" s="10"/>
      <c r="G118" t="s">
        <v>407</v>
      </c>
    </row>
    <row r="119" spans="1:7" x14ac:dyDescent="0.25">
      <c r="A119" t="s">
        <v>797</v>
      </c>
      <c r="B119" t="s">
        <v>798</v>
      </c>
      <c r="C119" t="b">
        <v>1</v>
      </c>
      <c r="D119" t="s">
        <v>225</v>
      </c>
      <c r="F119" s="10"/>
      <c r="G119" t="s">
        <v>397</v>
      </c>
    </row>
    <row r="120" spans="1:7" x14ac:dyDescent="0.25">
      <c r="A120" t="s">
        <v>801</v>
      </c>
      <c r="B120" t="s">
        <v>802</v>
      </c>
      <c r="C120" t="b">
        <v>1</v>
      </c>
      <c r="D120" t="s">
        <v>227</v>
      </c>
      <c r="F120" s="10"/>
      <c r="G120" t="s">
        <v>376</v>
      </c>
    </row>
    <row r="121" spans="1:7" x14ac:dyDescent="0.25">
      <c r="A121" t="s">
        <v>805</v>
      </c>
      <c r="B121" t="s">
        <v>806</v>
      </c>
      <c r="C121" t="b">
        <v>1</v>
      </c>
      <c r="D121" t="s">
        <v>229</v>
      </c>
      <c r="F121" s="10"/>
      <c r="G121" t="s">
        <v>376</v>
      </c>
    </row>
    <row r="122" spans="1:7" x14ac:dyDescent="0.25">
      <c r="A122" t="s">
        <v>811</v>
      </c>
      <c r="B122" t="s">
        <v>812</v>
      </c>
      <c r="C122" t="b">
        <v>1</v>
      </c>
      <c r="D122" t="s">
        <v>231</v>
      </c>
      <c r="F122" s="10"/>
      <c r="G122" t="s">
        <v>218</v>
      </c>
    </row>
    <row r="123" spans="1:7" x14ac:dyDescent="0.25">
      <c r="A123" t="s">
        <v>816</v>
      </c>
      <c r="B123" t="s">
        <v>817</v>
      </c>
      <c r="C123" t="b">
        <v>1</v>
      </c>
      <c r="D123" t="s">
        <v>233</v>
      </c>
      <c r="F123" s="10"/>
      <c r="G123" t="s">
        <v>536</v>
      </c>
    </row>
    <row r="124" spans="1:7" x14ac:dyDescent="0.25">
      <c r="A124" t="s">
        <v>822</v>
      </c>
      <c r="B124" t="s">
        <v>823</v>
      </c>
      <c r="C124" t="b">
        <v>1</v>
      </c>
      <c r="D124" t="s">
        <v>819</v>
      </c>
      <c r="F124" s="10"/>
      <c r="G124" t="s">
        <v>376</v>
      </c>
    </row>
    <row r="125" spans="1:7" x14ac:dyDescent="0.25">
      <c r="A125" t="s">
        <v>831</v>
      </c>
      <c r="B125" t="s">
        <v>832</v>
      </c>
      <c r="C125" t="b">
        <v>1</v>
      </c>
      <c r="D125" t="s">
        <v>235</v>
      </c>
      <c r="F125" s="10"/>
      <c r="G125" t="s">
        <v>536</v>
      </c>
    </row>
    <row r="126" spans="1:7" x14ac:dyDescent="0.25">
      <c r="A126" t="s">
        <v>840</v>
      </c>
      <c r="B126" t="s">
        <v>841</v>
      </c>
      <c r="C126" t="b">
        <v>1</v>
      </c>
      <c r="D126" t="s">
        <v>237</v>
      </c>
      <c r="F126" s="10"/>
      <c r="G126" t="s">
        <v>397</v>
      </c>
    </row>
    <row r="127" spans="1:7" x14ac:dyDescent="0.25">
      <c r="A127" t="s">
        <v>557</v>
      </c>
      <c r="B127" t="s">
        <v>558</v>
      </c>
      <c r="C127" t="b">
        <v>1</v>
      </c>
      <c r="D127" t="s">
        <v>243</v>
      </c>
      <c r="F127" s="10"/>
      <c r="G127" t="s">
        <v>376</v>
      </c>
    </row>
    <row r="128" spans="1:7" x14ac:dyDescent="0.25">
      <c r="A128" t="s">
        <v>577</v>
      </c>
      <c r="B128" t="s">
        <v>578</v>
      </c>
      <c r="C128" t="b">
        <v>1</v>
      </c>
      <c r="D128" t="s">
        <v>244</v>
      </c>
      <c r="F128" s="10"/>
      <c r="G128" t="s">
        <v>376</v>
      </c>
    </row>
    <row r="129" spans="1:7" x14ac:dyDescent="0.25">
      <c r="A129" t="s">
        <v>976</v>
      </c>
      <c r="B129" t="s">
        <v>977</v>
      </c>
      <c r="C129" t="b">
        <v>1</v>
      </c>
      <c r="D129" t="s">
        <v>245</v>
      </c>
      <c r="F129" s="10"/>
      <c r="G129" t="s">
        <v>376</v>
      </c>
    </row>
    <row r="130" spans="1:7" x14ac:dyDescent="0.25">
      <c r="A130" t="s">
        <v>1030</v>
      </c>
      <c r="B130" t="s">
        <v>1031</v>
      </c>
      <c r="C130" t="b">
        <v>1</v>
      </c>
      <c r="D130" t="s">
        <v>246</v>
      </c>
      <c r="F130" s="10"/>
      <c r="G130" t="s">
        <v>376</v>
      </c>
    </row>
    <row r="131" spans="1:7" x14ac:dyDescent="0.25">
      <c r="A131" t="s">
        <v>1054</v>
      </c>
      <c r="B131" t="s">
        <v>1055</v>
      </c>
      <c r="C131" t="b">
        <v>1</v>
      </c>
      <c r="D131" t="s">
        <v>247</v>
      </c>
      <c r="F131" s="10"/>
      <c r="G131" t="s">
        <v>376</v>
      </c>
    </row>
    <row r="132" spans="1:7" x14ac:dyDescent="0.25">
      <c r="A132" t="s">
        <v>770</v>
      </c>
      <c r="B132" t="s">
        <v>771</v>
      </c>
      <c r="C132" t="b">
        <v>1</v>
      </c>
      <c r="D132" t="s">
        <v>1770</v>
      </c>
      <c r="F132" s="10">
        <v>1980</v>
      </c>
      <c r="G132" t="s">
        <v>407</v>
      </c>
    </row>
    <row r="133" spans="1:7" x14ac:dyDescent="0.25">
      <c r="A133" t="s">
        <v>854</v>
      </c>
      <c r="B133" t="s">
        <v>855</v>
      </c>
      <c r="C133" t="b">
        <v>1</v>
      </c>
      <c r="D133" t="s">
        <v>1771</v>
      </c>
      <c r="F133" s="10"/>
      <c r="G133" t="s">
        <v>536</v>
      </c>
    </row>
    <row r="134" spans="1:7" x14ac:dyDescent="0.25">
      <c r="A134" t="s">
        <v>862</v>
      </c>
      <c r="B134" t="s">
        <v>863</v>
      </c>
      <c r="C134" t="b">
        <v>1</v>
      </c>
      <c r="D134" t="s">
        <v>859</v>
      </c>
      <c r="F134" s="10"/>
      <c r="G134" t="s">
        <v>376</v>
      </c>
    </row>
    <row r="135" spans="1:7" x14ac:dyDescent="0.25">
      <c r="A135" t="s">
        <v>521</v>
      </c>
      <c r="B135" t="s">
        <v>522</v>
      </c>
      <c r="C135" t="b">
        <v>1</v>
      </c>
      <c r="D135" t="s">
        <v>253</v>
      </c>
      <c r="F135" s="10"/>
      <c r="G135" t="s">
        <v>376</v>
      </c>
    </row>
    <row r="136" spans="1:7" x14ac:dyDescent="0.25">
      <c r="A136" t="s">
        <v>936</v>
      </c>
      <c r="B136" t="s">
        <v>937</v>
      </c>
      <c r="C136" t="b">
        <v>1</v>
      </c>
      <c r="D136" t="s">
        <v>255</v>
      </c>
      <c r="F136" s="10"/>
      <c r="G136" t="s">
        <v>536</v>
      </c>
    </row>
    <row r="137" spans="1:7" x14ac:dyDescent="0.25">
      <c r="A137" t="s">
        <v>866</v>
      </c>
      <c r="B137" t="s">
        <v>867</v>
      </c>
      <c r="C137" t="b">
        <v>1</v>
      </c>
      <c r="D137" t="s">
        <v>257</v>
      </c>
      <c r="F137" s="10"/>
      <c r="G137" t="s">
        <v>356</v>
      </c>
    </row>
    <row r="138" spans="1:7" x14ac:dyDescent="0.25">
      <c r="A138" t="s">
        <v>779</v>
      </c>
      <c r="B138" t="s">
        <v>780</v>
      </c>
      <c r="C138" t="b">
        <v>1</v>
      </c>
      <c r="D138" t="s">
        <v>259</v>
      </c>
      <c r="F138" s="10"/>
      <c r="G138" t="s">
        <v>536</v>
      </c>
    </row>
    <row r="139" spans="1:7" x14ac:dyDescent="0.25">
      <c r="A139" t="s">
        <v>887</v>
      </c>
      <c r="B139" t="s">
        <v>888</v>
      </c>
      <c r="C139" t="b">
        <v>1</v>
      </c>
      <c r="D139" t="s">
        <v>261</v>
      </c>
      <c r="F139" s="10"/>
      <c r="G139" t="s">
        <v>397</v>
      </c>
    </row>
    <row r="140" spans="1:7" x14ac:dyDescent="0.25">
      <c r="A140" t="s">
        <v>1034</v>
      </c>
      <c r="B140" t="s">
        <v>1035</v>
      </c>
      <c r="C140" t="b">
        <v>1</v>
      </c>
      <c r="D140" t="s">
        <v>121</v>
      </c>
      <c r="F140" s="10"/>
      <c r="G140" t="s">
        <v>496</v>
      </c>
    </row>
    <row r="141" spans="1:7" x14ac:dyDescent="0.25">
      <c r="A141" t="s">
        <v>410</v>
      </c>
      <c r="B141" t="s">
        <v>411</v>
      </c>
      <c r="C141" t="b">
        <v>1</v>
      </c>
      <c r="D141" t="s">
        <v>265</v>
      </c>
      <c r="F141" s="10"/>
      <c r="G141" t="s">
        <v>412</v>
      </c>
    </row>
    <row r="142" spans="1:7" x14ac:dyDescent="0.25">
      <c r="A142" t="s">
        <v>444</v>
      </c>
      <c r="B142" t="s">
        <v>445</v>
      </c>
      <c r="C142" t="b">
        <v>1</v>
      </c>
      <c r="D142" t="s">
        <v>266</v>
      </c>
      <c r="F142" s="10"/>
      <c r="G142" t="s">
        <v>412</v>
      </c>
    </row>
    <row r="143" spans="1:7" x14ac:dyDescent="0.25">
      <c r="A143" t="s">
        <v>735</v>
      </c>
      <c r="B143" t="s">
        <v>736</v>
      </c>
      <c r="C143" t="b">
        <v>1</v>
      </c>
      <c r="D143" t="s">
        <v>267</v>
      </c>
      <c r="F143" s="10"/>
      <c r="G143" t="s">
        <v>412</v>
      </c>
    </row>
    <row r="144" spans="1:7" x14ac:dyDescent="0.25">
      <c r="A144" t="s">
        <v>905</v>
      </c>
      <c r="B144" t="s">
        <v>906</v>
      </c>
      <c r="C144" t="b">
        <v>1</v>
      </c>
      <c r="D144" t="s">
        <v>268</v>
      </c>
      <c r="F144" s="10"/>
      <c r="G144" t="s">
        <v>412</v>
      </c>
    </row>
    <row r="145" spans="1:7" x14ac:dyDescent="0.25">
      <c r="A145" t="s">
        <v>952</v>
      </c>
      <c r="B145" t="s">
        <v>953</v>
      </c>
      <c r="C145" t="b">
        <v>1</v>
      </c>
      <c r="D145" t="s">
        <v>269</v>
      </c>
      <c r="F145" s="10"/>
      <c r="G145" t="s">
        <v>412</v>
      </c>
    </row>
    <row r="146" spans="1:7" x14ac:dyDescent="0.25">
      <c r="A146" t="s">
        <v>955</v>
      </c>
      <c r="B146" t="s">
        <v>956</v>
      </c>
      <c r="C146" t="b">
        <v>1</v>
      </c>
      <c r="D146" t="s">
        <v>270</v>
      </c>
      <c r="F146" s="10"/>
      <c r="G146" t="s">
        <v>412</v>
      </c>
    </row>
    <row r="147" spans="1:7" x14ac:dyDescent="0.25">
      <c r="A147" t="s">
        <v>1139</v>
      </c>
      <c r="B147" t="s">
        <v>1140</v>
      </c>
      <c r="C147" t="b">
        <v>1</v>
      </c>
      <c r="D147" t="s">
        <v>271</v>
      </c>
      <c r="F147" s="10"/>
      <c r="G147" t="s">
        <v>412</v>
      </c>
    </row>
    <row r="148" spans="1:7" x14ac:dyDescent="0.25">
      <c r="A148" t="s">
        <v>912</v>
      </c>
      <c r="B148" t="s">
        <v>913</v>
      </c>
      <c r="C148" t="b">
        <v>1</v>
      </c>
      <c r="D148" t="s">
        <v>273</v>
      </c>
      <c r="F148" s="10"/>
      <c r="G148" t="s">
        <v>376</v>
      </c>
    </row>
    <row r="149" spans="1:7" x14ac:dyDescent="0.25">
      <c r="A149" t="s">
        <v>590</v>
      </c>
      <c r="B149" t="s">
        <v>591</v>
      </c>
      <c r="C149" t="b">
        <v>1</v>
      </c>
      <c r="D149" t="s">
        <v>1772</v>
      </c>
      <c r="F149" s="10"/>
      <c r="G149" t="s">
        <v>536</v>
      </c>
    </row>
    <row r="150" spans="1:7" x14ac:dyDescent="0.25">
      <c r="A150" t="s">
        <v>924</v>
      </c>
      <c r="B150" t="s">
        <v>925</v>
      </c>
      <c r="C150" t="b">
        <v>1</v>
      </c>
      <c r="D150" t="s">
        <v>277</v>
      </c>
      <c r="F150" s="10"/>
      <c r="G150" t="s">
        <v>218</v>
      </c>
    </row>
    <row r="151" spans="1:7" x14ac:dyDescent="0.25">
      <c r="A151" t="s">
        <v>928</v>
      </c>
      <c r="B151" t="s">
        <v>929</v>
      </c>
      <c r="C151" t="b">
        <v>1</v>
      </c>
      <c r="D151" t="s">
        <v>279</v>
      </c>
      <c r="F151" s="10"/>
      <c r="G151" t="s">
        <v>536</v>
      </c>
    </row>
    <row r="152" spans="1:7" x14ac:dyDescent="0.25">
      <c r="A152" t="s">
        <v>932</v>
      </c>
      <c r="B152" t="s">
        <v>933</v>
      </c>
      <c r="C152" t="b">
        <v>1</v>
      </c>
      <c r="D152" t="s">
        <v>281</v>
      </c>
      <c r="F152" s="10"/>
      <c r="G152" t="s">
        <v>419</v>
      </c>
    </row>
    <row r="153" spans="1:7" x14ac:dyDescent="0.25">
      <c r="A153" t="s">
        <v>942</v>
      </c>
      <c r="B153" t="s">
        <v>943</v>
      </c>
      <c r="C153" t="b">
        <v>1</v>
      </c>
      <c r="D153" t="s">
        <v>285</v>
      </c>
      <c r="F153" s="10"/>
      <c r="G153" t="s">
        <v>536</v>
      </c>
    </row>
    <row r="154" spans="1:7" x14ac:dyDescent="0.25">
      <c r="A154" t="s">
        <v>949</v>
      </c>
      <c r="B154" t="s">
        <v>950</v>
      </c>
      <c r="C154" t="b">
        <v>1</v>
      </c>
      <c r="D154" t="s">
        <v>287</v>
      </c>
      <c r="F154" s="10"/>
      <c r="G154" t="s">
        <v>376</v>
      </c>
    </row>
    <row r="155" spans="1:7" x14ac:dyDescent="0.25">
      <c r="A155" t="s">
        <v>963</v>
      </c>
      <c r="B155" t="s">
        <v>964</v>
      </c>
      <c r="C155" t="b">
        <v>1</v>
      </c>
      <c r="D155" t="s">
        <v>289</v>
      </c>
      <c r="F155" s="10"/>
      <c r="G155" t="s">
        <v>536</v>
      </c>
    </row>
    <row r="156" spans="1:7" x14ac:dyDescent="0.25">
      <c r="A156" t="s">
        <v>783</v>
      </c>
      <c r="B156" t="s">
        <v>784</v>
      </c>
      <c r="C156" t="b">
        <v>1</v>
      </c>
      <c r="D156" t="s">
        <v>291</v>
      </c>
      <c r="F156" s="10"/>
      <c r="G156" t="s">
        <v>376</v>
      </c>
    </row>
    <row r="157" spans="1:7" x14ac:dyDescent="0.25">
      <c r="A157" t="s">
        <v>973</v>
      </c>
      <c r="B157" t="s">
        <v>974</v>
      </c>
      <c r="C157" t="b">
        <v>1</v>
      </c>
      <c r="D157" t="s">
        <v>293</v>
      </c>
      <c r="F157" s="10"/>
      <c r="G157" t="s">
        <v>397</v>
      </c>
    </row>
    <row r="158" spans="1:7" x14ac:dyDescent="0.25">
      <c r="A158" t="s">
        <v>980</v>
      </c>
      <c r="B158" t="s">
        <v>981</v>
      </c>
      <c r="C158" t="b">
        <v>1</v>
      </c>
      <c r="D158" t="s">
        <v>295</v>
      </c>
      <c r="F158" s="10"/>
      <c r="G158" t="s">
        <v>397</v>
      </c>
    </row>
    <row r="159" spans="1:7" x14ac:dyDescent="0.25">
      <c r="A159" t="s">
        <v>988</v>
      </c>
      <c r="B159" t="s">
        <v>989</v>
      </c>
      <c r="C159" t="b">
        <v>1</v>
      </c>
      <c r="D159" t="s">
        <v>297</v>
      </c>
      <c r="F159" s="10"/>
      <c r="G159" t="s">
        <v>356</v>
      </c>
    </row>
    <row r="160" spans="1:7" x14ac:dyDescent="0.25">
      <c r="A160" t="s">
        <v>997</v>
      </c>
      <c r="B160" t="s">
        <v>998</v>
      </c>
      <c r="C160" t="b">
        <v>1</v>
      </c>
      <c r="D160" t="s">
        <v>299</v>
      </c>
      <c r="F160" s="10"/>
      <c r="G160" t="s">
        <v>356</v>
      </c>
    </row>
    <row r="161" spans="1:7" x14ac:dyDescent="0.25">
      <c r="A161" t="s">
        <v>1051</v>
      </c>
      <c r="B161" t="s">
        <v>1052</v>
      </c>
      <c r="C161" t="b">
        <v>1</v>
      </c>
      <c r="D161" t="s">
        <v>308</v>
      </c>
      <c r="F161" s="10"/>
      <c r="G161" t="s">
        <v>397</v>
      </c>
    </row>
    <row r="162" spans="1:7" x14ac:dyDescent="0.25">
      <c r="A162" t="s">
        <v>1060</v>
      </c>
      <c r="B162" t="s">
        <v>1061</v>
      </c>
      <c r="C162" t="b">
        <v>1</v>
      </c>
      <c r="D162" t="s">
        <v>310</v>
      </c>
      <c r="F162" s="10"/>
      <c r="G162" t="s">
        <v>397</v>
      </c>
    </row>
    <row r="163" spans="1:7" x14ac:dyDescent="0.25">
      <c r="A163" t="s">
        <v>959</v>
      </c>
      <c r="B163" t="s">
        <v>960</v>
      </c>
      <c r="C163" t="b">
        <v>1</v>
      </c>
      <c r="D163" t="s">
        <v>312</v>
      </c>
      <c r="F163" s="10"/>
      <c r="G163" t="s">
        <v>536</v>
      </c>
    </row>
    <row r="164" spans="1:7" x14ac:dyDescent="0.25">
      <c r="A164" t="s">
        <v>1064</v>
      </c>
      <c r="B164" t="s">
        <v>1065</v>
      </c>
      <c r="C164" t="b">
        <v>1</v>
      </c>
      <c r="D164" t="s">
        <v>314</v>
      </c>
      <c r="F164" s="10"/>
      <c r="G164" t="s">
        <v>397</v>
      </c>
    </row>
    <row r="165" spans="1:7" x14ac:dyDescent="0.25">
      <c r="A165" t="s">
        <v>1067</v>
      </c>
      <c r="B165" t="s">
        <v>1068</v>
      </c>
      <c r="C165" t="b">
        <v>1</v>
      </c>
      <c r="D165" t="s">
        <v>316</v>
      </c>
      <c r="F165" s="10"/>
      <c r="G165" t="s">
        <v>403</v>
      </c>
    </row>
    <row r="166" spans="1:7" x14ac:dyDescent="0.25">
      <c r="A166" t="s">
        <v>350</v>
      </c>
      <c r="B166" t="s">
        <v>351</v>
      </c>
      <c r="C166" t="b">
        <v>1</v>
      </c>
      <c r="D166" t="s">
        <v>318</v>
      </c>
      <c r="F166" s="10"/>
      <c r="G166" t="s">
        <v>356</v>
      </c>
    </row>
    <row r="167" spans="1:7" x14ac:dyDescent="0.25">
      <c r="A167" t="s">
        <v>1002</v>
      </c>
      <c r="B167" t="s">
        <v>1003</v>
      </c>
      <c r="C167" t="b">
        <v>1</v>
      </c>
      <c r="D167" t="s">
        <v>320</v>
      </c>
      <c r="F167" s="10"/>
      <c r="G167" t="s">
        <v>356</v>
      </c>
    </row>
    <row r="168" spans="1:7" x14ac:dyDescent="0.25">
      <c r="A168" t="s">
        <v>827</v>
      </c>
      <c r="B168" t="s">
        <v>828</v>
      </c>
      <c r="C168" t="b">
        <v>1</v>
      </c>
      <c r="D168" t="s">
        <v>322</v>
      </c>
      <c r="F168" s="10"/>
      <c r="G168" t="s">
        <v>397</v>
      </c>
    </row>
    <row r="169" spans="1:7" x14ac:dyDescent="0.25">
      <c r="A169" t="s">
        <v>1075</v>
      </c>
      <c r="B169" t="s">
        <v>1076</v>
      </c>
      <c r="C169" t="b">
        <v>1</v>
      </c>
      <c r="D169" t="s">
        <v>324</v>
      </c>
      <c r="F169" s="10"/>
      <c r="G169" t="s">
        <v>419</v>
      </c>
    </row>
    <row r="170" spans="1:7" x14ac:dyDescent="0.25">
      <c r="A170" t="s">
        <v>1100</v>
      </c>
      <c r="B170" t="s">
        <v>1101</v>
      </c>
      <c r="C170" t="b">
        <v>1</v>
      </c>
      <c r="D170" t="s">
        <v>326</v>
      </c>
      <c r="F170" s="10"/>
      <c r="G170" t="s">
        <v>376</v>
      </c>
    </row>
    <row r="171" spans="1:7" x14ac:dyDescent="0.25">
      <c r="A171" t="s">
        <v>1104</v>
      </c>
      <c r="B171" t="s">
        <v>1105</v>
      </c>
      <c r="C171" t="b">
        <v>1</v>
      </c>
      <c r="D171" t="s">
        <v>328</v>
      </c>
      <c r="F171" s="10"/>
      <c r="G171" t="s">
        <v>376</v>
      </c>
    </row>
    <row r="172" spans="1:7" x14ac:dyDescent="0.25">
      <c r="A172" t="s">
        <v>891</v>
      </c>
      <c r="B172" t="s">
        <v>892</v>
      </c>
      <c r="C172" t="b">
        <v>1</v>
      </c>
      <c r="D172" t="s">
        <v>332</v>
      </c>
      <c r="F172" s="10"/>
      <c r="G172" t="s">
        <v>356</v>
      </c>
    </row>
    <row r="173" spans="1:7" x14ac:dyDescent="0.25">
      <c r="A173" t="s">
        <v>1116</v>
      </c>
      <c r="B173" t="s">
        <v>1117</v>
      </c>
      <c r="C173" t="b">
        <v>1</v>
      </c>
      <c r="D173" t="s">
        <v>334</v>
      </c>
      <c r="F173" s="10"/>
      <c r="G173" t="s">
        <v>496</v>
      </c>
    </row>
    <row r="174" spans="1:7" x14ac:dyDescent="0.25">
      <c r="A174" t="s">
        <v>597</v>
      </c>
      <c r="B174" t="s">
        <v>598</v>
      </c>
      <c r="C174" t="b">
        <v>1</v>
      </c>
      <c r="D174" t="s">
        <v>337</v>
      </c>
      <c r="F174" s="10"/>
      <c r="G174" t="s">
        <v>356</v>
      </c>
    </row>
    <row r="175" spans="1:7" x14ac:dyDescent="0.25">
      <c r="A175" t="s">
        <v>879</v>
      </c>
      <c r="B175" t="s">
        <v>880</v>
      </c>
      <c r="C175" t="b">
        <v>1</v>
      </c>
      <c r="D175" t="s">
        <v>876</v>
      </c>
      <c r="F175" s="10"/>
      <c r="G175" t="s">
        <v>376</v>
      </c>
    </row>
    <row r="176" spans="1:7" x14ac:dyDescent="0.25">
      <c r="A176" t="s">
        <v>1135</v>
      </c>
      <c r="B176" t="s">
        <v>1136</v>
      </c>
      <c r="C176" t="b">
        <v>1</v>
      </c>
      <c r="D176" t="s">
        <v>340</v>
      </c>
      <c r="F176" s="10"/>
      <c r="G176" t="s">
        <v>397</v>
      </c>
    </row>
    <row r="177" spans="1:7" x14ac:dyDescent="0.25">
      <c r="A177" t="s">
        <v>1153</v>
      </c>
      <c r="B177" t="s">
        <v>1154</v>
      </c>
      <c r="C177" t="b">
        <v>1</v>
      </c>
      <c r="D177" t="s">
        <v>342</v>
      </c>
      <c r="F177" s="10"/>
      <c r="G177" t="s">
        <v>496</v>
      </c>
    </row>
    <row r="178" spans="1:7" x14ac:dyDescent="0.25">
      <c r="A178" t="s">
        <v>1773</v>
      </c>
      <c r="B178" t="s">
        <v>1774</v>
      </c>
      <c r="C178" t="b">
        <v>0</v>
      </c>
      <c r="D178" t="s">
        <v>216</v>
      </c>
      <c r="E178" s="10" t="s">
        <v>354</v>
      </c>
      <c r="G178" t="s">
        <v>407</v>
      </c>
    </row>
    <row r="179" spans="1:7" x14ac:dyDescent="0.25">
      <c r="A179" t="s">
        <v>1775</v>
      </c>
      <c r="B179" t="s">
        <v>1776</v>
      </c>
      <c r="C179" t="b">
        <v>0</v>
      </c>
      <c r="D179" t="s">
        <v>101</v>
      </c>
      <c r="E179" s="10" t="s">
        <v>354</v>
      </c>
      <c r="G179" t="s">
        <v>376</v>
      </c>
    </row>
    <row r="180" spans="1:7" x14ac:dyDescent="0.25">
      <c r="A180" t="s">
        <v>1777</v>
      </c>
      <c r="B180" t="s">
        <v>1778</v>
      </c>
      <c r="C180" t="b">
        <v>0</v>
      </c>
      <c r="D180" t="s">
        <v>78</v>
      </c>
      <c r="E180" s="10" t="s">
        <v>354</v>
      </c>
      <c r="G180" t="s">
        <v>376</v>
      </c>
    </row>
    <row r="181" spans="1:7" x14ac:dyDescent="0.25">
      <c r="A181" t="s">
        <v>1779</v>
      </c>
      <c r="B181" t="s">
        <v>1780</v>
      </c>
      <c r="C181" t="b">
        <v>0</v>
      </c>
      <c r="D181" t="s">
        <v>89</v>
      </c>
      <c r="E181" s="10" t="s">
        <v>354</v>
      </c>
      <c r="G181" t="s">
        <v>496</v>
      </c>
    </row>
    <row r="182" spans="1:7" x14ac:dyDescent="0.25">
      <c r="A182" t="s">
        <v>1781</v>
      </c>
      <c r="B182" t="s">
        <v>1782</v>
      </c>
      <c r="C182" t="b">
        <v>0</v>
      </c>
      <c r="D182" t="s">
        <v>1783</v>
      </c>
      <c r="E182" s="10" t="s">
        <v>354</v>
      </c>
      <c r="G182" t="s">
        <v>376</v>
      </c>
    </row>
    <row r="183" spans="1:7" x14ac:dyDescent="0.25">
      <c r="A183" t="s">
        <v>915</v>
      </c>
      <c r="B183" t="s">
        <v>916</v>
      </c>
      <c r="C183" t="b">
        <v>0</v>
      </c>
      <c r="D183" t="s">
        <v>82</v>
      </c>
      <c r="E183" s="10" t="s">
        <v>354</v>
      </c>
      <c r="G183" t="s">
        <v>376</v>
      </c>
    </row>
    <row r="184" spans="1:7" x14ac:dyDescent="0.25">
      <c r="A184" t="s">
        <v>1784</v>
      </c>
      <c r="B184" t="s">
        <v>1785</v>
      </c>
      <c r="C184" t="b">
        <v>0</v>
      </c>
      <c r="D184" t="s">
        <v>103</v>
      </c>
      <c r="E184" s="10" t="s">
        <v>354</v>
      </c>
      <c r="G184" t="s">
        <v>376</v>
      </c>
    </row>
    <row r="185" spans="1:7" x14ac:dyDescent="0.25">
      <c r="A185" t="s">
        <v>1786</v>
      </c>
      <c r="B185" t="s">
        <v>1787</v>
      </c>
      <c r="C185" t="b">
        <v>0</v>
      </c>
      <c r="D185" t="s">
        <v>33</v>
      </c>
      <c r="E185" s="10" t="s">
        <v>354</v>
      </c>
      <c r="G185" t="s">
        <v>403</v>
      </c>
    </row>
    <row r="186" spans="1:7" x14ac:dyDescent="0.25">
      <c r="A186" t="s">
        <v>1788</v>
      </c>
      <c r="B186" t="s">
        <v>1789</v>
      </c>
      <c r="C186" t="b">
        <v>0</v>
      </c>
      <c r="D186" t="s">
        <v>34</v>
      </c>
      <c r="E186" s="10" t="s">
        <v>354</v>
      </c>
      <c r="G186" t="s">
        <v>419</v>
      </c>
    </row>
    <row r="187" spans="1:7" x14ac:dyDescent="0.25">
      <c r="A187" t="s">
        <v>620</v>
      </c>
      <c r="B187" t="s">
        <v>621</v>
      </c>
      <c r="C187" t="b">
        <v>0</v>
      </c>
      <c r="D187" t="s">
        <v>58</v>
      </c>
      <c r="E187" s="10" t="s">
        <v>354</v>
      </c>
      <c r="G187" t="s">
        <v>419</v>
      </c>
    </row>
    <row r="188" spans="1:7" x14ac:dyDescent="0.25">
      <c r="A188" t="s">
        <v>1790</v>
      </c>
      <c r="B188" t="s">
        <v>1791</v>
      </c>
      <c r="C188" t="b">
        <v>0</v>
      </c>
      <c r="D188" t="s">
        <v>40</v>
      </c>
      <c r="E188" s="10" t="s">
        <v>354</v>
      </c>
      <c r="G188" t="s">
        <v>419</v>
      </c>
    </row>
    <row r="189" spans="1:7" x14ac:dyDescent="0.25">
      <c r="A189" t="s">
        <v>1792</v>
      </c>
      <c r="B189" t="s">
        <v>1793</v>
      </c>
      <c r="C189" t="b">
        <v>0</v>
      </c>
      <c r="D189" t="s">
        <v>41</v>
      </c>
      <c r="E189" s="10" t="s">
        <v>354</v>
      </c>
      <c r="G189" t="s">
        <v>419</v>
      </c>
    </row>
    <row r="190" spans="1:7" x14ac:dyDescent="0.25">
      <c r="A190" t="s">
        <v>1794</v>
      </c>
      <c r="B190" t="s">
        <v>1795</v>
      </c>
      <c r="C190" t="b">
        <v>0</v>
      </c>
      <c r="D190" t="s">
        <v>42</v>
      </c>
      <c r="E190" s="10" t="s">
        <v>354</v>
      </c>
      <c r="G190" t="s">
        <v>419</v>
      </c>
    </row>
    <row r="191" spans="1:7" x14ac:dyDescent="0.25">
      <c r="A191" t="s">
        <v>1796</v>
      </c>
      <c r="B191" t="s">
        <v>1797</v>
      </c>
      <c r="C191" t="b">
        <v>0</v>
      </c>
      <c r="D191" t="s">
        <v>1798</v>
      </c>
      <c r="E191" s="10" t="s">
        <v>354</v>
      </c>
      <c r="G191" t="s">
        <v>397</v>
      </c>
    </row>
    <row r="192" spans="1:7" x14ac:dyDescent="0.25">
      <c r="A192" t="s">
        <v>1149</v>
      </c>
      <c r="B192" t="s">
        <v>1150</v>
      </c>
      <c r="C192" t="b">
        <v>1</v>
      </c>
      <c r="D192" t="s">
        <v>50</v>
      </c>
      <c r="E192" s="10" t="s">
        <v>354</v>
      </c>
      <c r="G192" t="s">
        <v>419</v>
      </c>
    </row>
    <row r="193" spans="1:8" x14ac:dyDescent="0.25">
      <c r="A193" t="s">
        <v>1799</v>
      </c>
      <c r="B193" t="s">
        <v>1800</v>
      </c>
      <c r="C193" t="b">
        <v>0</v>
      </c>
      <c r="D193" t="s">
        <v>1801</v>
      </c>
      <c r="E193" s="10" t="s">
        <v>354</v>
      </c>
      <c r="G193" t="s">
        <v>403</v>
      </c>
    </row>
    <row r="194" spans="1:8" x14ac:dyDescent="0.25">
      <c r="A194" t="s">
        <v>361</v>
      </c>
      <c r="B194" t="s">
        <v>362</v>
      </c>
      <c r="C194" t="b">
        <v>1</v>
      </c>
      <c r="F194" s="10">
        <v>1985</v>
      </c>
      <c r="G194" t="s">
        <v>366</v>
      </c>
      <c r="H194" t="s">
        <v>1717</v>
      </c>
    </row>
    <row r="195" spans="1:8" x14ac:dyDescent="0.25">
      <c r="A195" t="s">
        <v>401</v>
      </c>
      <c r="B195" t="s">
        <v>402</v>
      </c>
      <c r="C195" t="b">
        <v>1</v>
      </c>
      <c r="F195" s="10">
        <v>1982</v>
      </c>
      <c r="G195" t="s">
        <v>403</v>
      </c>
      <c r="H195" t="s">
        <v>1717</v>
      </c>
    </row>
    <row r="196" spans="1:8" x14ac:dyDescent="0.25">
      <c r="A196" t="s">
        <v>464</v>
      </c>
      <c r="B196" t="s">
        <v>465</v>
      </c>
      <c r="C196" t="b">
        <v>1</v>
      </c>
      <c r="D196" t="s">
        <v>2181</v>
      </c>
      <c r="E196" s="10">
        <v>10</v>
      </c>
      <c r="F196" s="10">
        <v>2009</v>
      </c>
      <c r="G196" t="s">
        <v>419</v>
      </c>
      <c r="H196" t="s">
        <v>1802</v>
      </c>
    </row>
    <row r="197" spans="1:8" x14ac:dyDescent="0.25">
      <c r="A197" t="s">
        <v>388</v>
      </c>
      <c r="B197" t="s">
        <v>389</v>
      </c>
      <c r="C197" t="b">
        <v>0</v>
      </c>
      <c r="D197" t="s">
        <v>52</v>
      </c>
      <c r="E197" s="10" t="s">
        <v>354</v>
      </c>
      <c r="G197" t="s">
        <v>376</v>
      </c>
    </row>
    <row r="198" spans="1:8" x14ac:dyDescent="0.25">
      <c r="A198" t="s">
        <v>490</v>
      </c>
      <c r="B198" t="s">
        <v>491</v>
      </c>
      <c r="C198" t="b">
        <v>1</v>
      </c>
      <c r="D198" t="s">
        <v>2182</v>
      </c>
      <c r="F198" s="10"/>
      <c r="G198" t="s">
        <v>419</v>
      </c>
    </row>
    <row r="199" spans="1:8" x14ac:dyDescent="0.25">
      <c r="A199" t="s">
        <v>452</v>
      </c>
      <c r="B199" t="s">
        <v>453</v>
      </c>
      <c r="C199" t="b">
        <v>1</v>
      </c>
      <c r="D199" t="s">
        <v>2183</v>
      </c>
      <c r="F199" s="10"/>
      <c r="G199" t="s">
        <v>412</v>
      </c>
    </row>
    <row r="200" spans="1:8" x14ac:dyDescent="0.25">
      <c r="A200" t="s">
        <v>426</v>
      </c>
      <c r="B200" t="s">
        <v>427</v>
      </c>
      <c r="C200" t="b">
        <v>1</v>
      </c>
      <c r="D200" t="s">
        <v>2184</v>
      </c>
      <c r="F200" s="10"/>
      <c r="G200" t="s">
        <v>419</v>
      </c>
    </row>
    <row r="201" spans="1:8" x14ac:dyDescent="0.25">
      <c r="A201" t="s">
        <v>634</v>
      </c>
      <c r="B201" t="s">
        <v>635</v>
      </c>
      <c r="C201" t="b">
        <v>1</v>
      </c>
      <c r="D201" t="s">
        <v>2185</v>
      </c>
      <c r="F201" s="10"/>
      <c r="G201" t="s">
        <v>218</v>
      </c>
    </row>
    <row r="202" spans="1:8" x14ac:dyDescent="0.25">
      <c r="A202" t="s">
        <v>1087</v>
      </c>
      <c r="B202" t="s">
        <v>1088</v>
      </c>
      <c r="C202" t="b">
        <v>1</v>
      </c>
      <c r="D202" t="s">
        <v>2186</v>
      </c>
      <c r="F202" s="10"/>
      <c r="G202" t="s">
        <v>412</v>
      </c>
    </row>
    <row r="203" spans="1:8" x14ac:dyDescent="0.25">
      <c r="A203" t="s">
        <v>509</v>
      </c>
      <c r="B203" t="s">
        <v>510</v>
      </c>
      <c r="C203" t="b">
        <v>1</v>
      </c>
      <c r="D203" t="s">
        <v>2187</v>
      </c>
      <c r="F203" s="10"/>
      <c r="G203" t="s">
        <v>419</v>
      </c>
    </row>
    <row r="204" spans="1:8" x14ac:dyDescent="0.25">
      <c r="A204" t="s">
        <v>1803</v>
      </c>
      <c r="B204" t="s">
        <v>1804</v>
      </c>
      <c r="C204" t="b">
        <v>1</v>
      </c>
      <c r="D204" t="s">
        <v>2188</v>
      </c>
      <c r="F204" s="10"/>
      <c r="G204" t="s">
        <v>403</v>
      </c>
    </row>
    <row r="205" spans="1:8" x14ac:dyDescent="0.25">
      <c r="A205" t="s">
        <v>1805</v>
      </c>
      <c r="B205" t="s">
        <v>1806</v>
      </c>
      <c r="C205" t="b">
        <v>0</v>
      </c>
      <c r="D205" t="s">
        <v>209</v>
      </c>
      <c r="F205" s="10"/>
      <c r="G205" t="s">
        <v>419</v>
      </c>
    </row>
    <row r="206" spans="1:8" x14ac:dyDescent="0.25">
      <c r="A206" t="s">
        <v>1807</v>
      </c>
      <c r="B206" t="s">
        <v>1808</v>
      </c>
      <c r="C206" t="b">
        <v>0</v>
      </c>
      <c r="D206" t="s">
        <v>2189</v>
      </c>
      <c r="F206" s="10">
        <v>1981</v>
      </c>
      <c r="G206" t="s">
        <v>419</v>
      </c>
      <c r="H206" t="s">
        <v>1809</v>
      </c>
    </row>
    <row r="207" spans="1:8" x14ac:dyDescent="0.25">
      <c r="F207" s="10"/>
    </row>
    <row r="208" spans="1:8" x14ac:dyDescent="0.25">
      <c r="F208" s="10"/>
    </row>
  </sheetData>
  <autoFilter ref="A1:H206" xr:uid="{00000000-0009-0000-0000-000003000000}">
    <sortState xmlns:xlrd2="http://schemas.microsoft.com/office/spreadsheetml/2017/richdata2" ref="A2:K400">
      <sortCondition ref="A1:A201"/>
    </sortState>
  </autoFilter>
  <conditionalFormatting sqref="A207:A208">
    <cfRule type="duplicateValues" dxfId="68" priority="3"/>
  </conditionalFormatting>
  <conditionalFormatting sqref="A207:A1048576 A77:A101 A1:A75">
    <cfRule type="duplicateValues" dxfId="67" priority="2"/>
  </conditionalFormatting>
  <conditionalFormatting sqref="D1:D1048576">
    <cfRule type="duplicateValues" dxfId="66" priority="1"/>
  </conditionalFormatting>
  <conditionalFormatting sqref="A102:A206 A76">
    <cfRule type="duplicateValues" dxfId="65" priority="4"/>
  </conditionalFormatting>
  <conditionalFormatting sqref="D102:D206 D76">
    <cfRule type="duplicateValues" dxfId="64" priority="5"/>
  </conditionalFormatting>
  <conditionalFormatting sqref="A77:A85 A1:A75">
    <cfRule type="duplicateValues" dxfId="63" priority="6"/>
  </conditionalFormatting>
  <conditionalFormatting sqref="A77:A101 A1:A75">
    <cfRule type="duplicateValues" dxfId="62" priority="7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10E1B-8151-49E9-B374-B452F6C2CDD8}">
  <sheetPr filterMode="1">
    <tabColor rgb="FFFFFF00"/>
  </sheetPr>
  <dimension ref="A1:O172"/>
  <sheetViews>
    <sheetView workbookViewId="0">
      <pane ySplit="1" topLeftCell="A134" activePane="bottomLeft" state="frozen"/>
      <selection activeCell="A317" sqref="A317"/>
      <selection pane="bottomLeft" activeCell="C176" sqref="C176"/>
    </sheetView>
  </sheetViews>
  <sheetFormatPr defaultRowHeight="15" x14ac:dyDescent="0.25"/>
  <cols>
    <col min="1" max="1" width="17.85546875" style="40" bestFit="1" customWidth="1"/>
    <col min="2" max="2" width="9.140625" style="39"/>
    <col min="3" max="3" width="11.140625" style="39" bestFit="1" customWidth="1"/>
    <col min="4" max="4" width="13.42578125" style="40" bestFit="1" customWidth="1"/>
    <col min="5" max="5" width="57.5703125" style="50" bestFit="1" customWidth="1"/>
    <col min="6" max="6" width="12.42578125" style="40" bestFit="1" customWidth="1"/>
    <col min="7" max="7" width="9.140625" style="39"/>
    <col min="8" max="8" width="20.140625" style="39" bestFit="1" customWidth="1"/>
    <col min="9" max="9" width="9.140625" style="40"/>
    <col min="10" max="10" width="22.7109375" style="40" customWidth="1"/>
    <col min="11" max="11" width="38.42578125" style="39" bestFit="1" customWidth="1"/>
    <col min="12" max="12" width="29.85546875" style="39" bestFit="1" customWidth="1"/>
    <col min="13" max="14" width="9.140625" style="39"/>
    <col min="15" max="15" width="14.5703125" style="40" bestFit="1" customWidth="1"/>
    <col min="16" max="16384" width="9.140625" style="39"/>
  </cols>
  <sheetData>
    <row r="1" spans="1:15" s="35" customFormat="1" ht="75" x14ac:dyDescent="0.25">
      <c r="A1" s="35" t="s">
        <v>1856</v>
      </c>
      <c r="B1" s="35" t="s">
        <v>1857</v>
      </c>
      <c r="C1" s="35" t="s">
        <v>1858</v>
      </c>
      <c r="D1" s="36" t="s">
        <v>1855</v>
      </c>
      <c r="E1" s="81" t="s">
        <v>1859</v>
      </c>
      <c r="F1" s="35" t="s">
        <v>1860</v>
      </c>
      <c r="G1" s="36" t="s">
        <v>1861</v>
      </c>
      <c r="H1" s="36" t="s">
        <v>1862</v>
      </c>
      <c r="I1" s="36" t="s">
        <v>1863</v>
      </c>
      <c r="J1" s="37" t="s">
        <v>1864</v>
      </c>
      <c r="K1" s="37" t="s">
        <v>1865</v>
      </c>
      <c r="L1" s="37" t="s">
        <v>1866</v>
      </c>
      <c r="M1" s="37" t="s">
        <v>1867</v>
      </c>
      <c r="N1" s="37" t="s">
        <v>1868</v>
      </c>
      <c r="O1" s="38" t="s">
        <v>9</v>
      </c>
    </row>
    <row r="2" spans="1:15" hidden="1" x14ac:dyDescent="0.25">
      <c r="A2" s="39" t="s">
        <v>359</v>
      </c>
      <c r="C2" s="39">
        <v>179</v>
      </c>
      <c r="E2" s="50" t="s">
        <v>360</v>
      </c>
      <c r="F2" s="39">
        <v>4</v>
      </c>
      <c r="G2" s="40" t="s">
        <v>2021</v>
      </c>
      <c r="H2" s="40">
        <v>7</v>
      </c>
      <c r="I2" s="40" t="s">
        <v>1968</v>
      </c>
      <c r="J2" s="40" t="b">
        <v>0</v>
      </c>
      <c r="K2" s="39" t="s">
        <v>2022</v>
      </c>
      <c r="L2" s="39" t="s">
        <v>1968</v>
      </c>
      <c r="M2" s="40" t="b">
        <v>0</v>
      </c>
      <c r="N2" s="39" t="s">
        <v>2018</v>
      </c>
    </row>
    <row r="3" spans="1:15" hidden="1" x14ac:dyDescent="0.25">
      <c r="A3" s="39" t="s">
        <v>368</v>
      </c>
      <c r="B3" s="39" t="s">
        <v>1869</v>
      </c>
      <c r="C3" s="39" t="s">
        <v>390</v>
      </c>
      <c r="D3" s="40">
        <v>449</v>
      </c>
      <c r="E3" s="50" t="s">
        <v>10</v>
      </c>
      <c r="F3" s="39">
        <v>1</v>
      </c>
      <c r="G3" s="40" t="s">
        <v>353</v>
      </c>
      <c r="H3" s="40">
        <v>1</v>
      </c>
      <c r="I3" s="40" t="s">
        <v>1870</v>
      </c>
      <c r="J3" s="40" t="b">
        <v>1</v>
      </c>
      <c r="K3" s="39" t="s">
        <v>1871</v>
      </c>
      <c r="L3" s="39" t="s">
        <v>1872</v>
      </c>
      <c r="M3" s="40" t="b">
        <v>1</v>
      </c>
      <c r="N3" s="39" t="s">
        <v>1873</v>
      </c>
    </row>
    <row r="4" spans="1:15" hidden="1" x14ac:dyDescent="0.25">
      <c r="A4" s="39" t="s">
        <v>373</v>
      </c>
      <c r="B4" s="39" t="s">
        <v>1875</v>
      </c>
      <c r="C4" s="39">
        <v>192</v>
      </c>
      <c r="D4" s="40">
        <v>412</v>
      </c>
      <c r="E4" s="50" t="s">
        <v>12</v>
      </c>
      <c r="F4" s="39">
        <v>1</v>
      </c>
      <c r="G4" s="40" t="s">
        <v>353</v>
      </c>
      <c r="H4" s="40">
        <v>1</v>
      </c>
      <c r="I4" s="40" t="s">
        <v>1870</v>
      </c>
      <c r="J4" s="40" t="b">
        <v>1</v>
      </c>
      <c r="K4" s="39" t="s">
        <v>1876</v>
      </c>
      <c r="L4" s="39" t="s">
        <v>1872</v>
      </c>
      <c r="M4" s="40" t="b">
        <v>1</v>
      </c>
      <c r="N4" s="39" t="s">
        <v>1873</v>
      </c>
    </row>
    <row r="5" spans="1:15" hidden="1" x14ac:dyDescent="0.25">
      <c r="A5" s="39" t="s">
        <v>378</v>
      </c>
      <c r="B5" s="39" t="s">
        <v>1874</v>
      </c>
      <c r="C5" s="39" t="s">
        <v>390</v>
      </c>
      <c r="D5" s="40">
        <v>635</v>
      </c>
      <c r="E5" s="50" t="s">
        <v>14</v>
      </c>
      <c r="F5" s="39">
        <v>1</v>
      </c>
      <c r="G5" s="40" t="s">
        <v>353</v>
      </c>
      <c r="H5" s="40">
        <v>1</v>
      </c>
      <c r="I5" s="40" t="s">
        <v>1870</v>
      </c>
      <c r="J5" s="40" t="b">
        <v>1</v>
      </c>
      <c r="K5" s="39" t="s">
        <v>1871</v>
      </c>
      <c r="L5" s="39" t="s">
        <v>1872</v>
      </c>
      <c r="M5" s="40" t="b">
        <v>1</v>
      </c>
      <c r="N5" s="39" t="s">
        <v>1873</v>
      </c>
    </row>
    <row r="6" spans="1:15" hidden="1" x14ac:dyDescent="0.25">
      <c r="A6" s="39" t="s">
        <v>382</v>
      </c>
      <c r="B6" s="39" t="s">
        <v>1877</v>
      </c>
      <c r="C6" s="39">
        <v>24486</v>
      </c>
      <c r="D6" s="40">
        <v>293</v>
      </c>
      <c r="E6" s="50" t="s">
        <v>16</v>
      </c>
      <c r="F6" s="39">
        <v>1</v>
      </c>
      <c r="G6" s="40" t="s">
        <v>353</v>
      </c>
      <c r="H6" s="40">
        <v>1</v>
      </c>
      <c r="I6" s="40" t="s">
        <v>1870</v>
      </c>
      <c r="J6" s="40" t="b">
        <v>1</v>
      </c>
      <c r="K6" s="39" t="s">
        <v>1871</v>
      </c>
      <c r="L6" s="39" t="s">
        <v>1872</v>
      </c>
      <c r="M6" s="40" t="b">
        <v>1</v>
      </c>
      <c r="N6" s="39" t="s">
        <v>1873</v>
      </c>
    </row>
    <row r="7" spans="1:15" hidden="1" x14ac:dyDescent="0.25">
      <c r="A7" s="39" t="s">
        <v>2008</v>
      </c>
      <c r="C7" s="39">
        <v>49803</v>
      </c>
      <c r="D7" s="40">
        <v>640</v>
      </c>
      <c r="E7" s="50" t="s">
        <v>2009</v>
      </c>
      <c r="F7" s="39">
        <v>1</v>
      </c>
      <c r="G7" s="40" t="s">
        <v>353</v>
      </c>
      <c r="H7" s="40">
        <v>1</v>
      </c>
      <c r="I7" s="40" t="s">
        <v>1879</v>
      </c>
      <c r="J7" s="40" t="b">
        <v>1</v>
      </c>
      <c r="K7" s="39" t="s">
        <v>1881</v>
      </c>
      <c r="L7" s="39" t="s">
        <v>1872</v>
      </c>
      <c r="M7" s="40" t="b">
        <v>0</v>
      </c>
      <c r="N7" s="39" t="s">
        <v>2010</v>
      </c>
    </row>
    <row r="8" spans="1:15" hidden="1" x14ac:dyDescent="0.25">
      <c r="A8" s="39" t="s">
        <v>1617</v>
      </c>
      <c r="C8" s="39">
        <v>288</v>
      </c>
      <c r="D8" s="40">
        <v>345</v>
      </c>
      <c r="E8" s="50" t="s">
        <v>1039</v>
      </c>
      <c r="F8" s="39">
        <v>1</v>
      </c>
      <c r="G8" s="40" t="s">
        <v>353</v>
      </c>
      <c r="H8" s="40">
        <v>1</v>
      </c>
      <c r="I8" s="40" t="s">
        <v>1879</v>
      </c>
      <c r="J8" s="40" t="b">
        <v>1</v>
      </c>
      <c r="K8" s="39" t="s">
        <v>1876</v>
      </c>
      <c r="L8" s="39" t="s">
        <v>1872</v>
      </c>
      <c r="M8" s="40" t="b">
        <v>0</v>
      </c>
      <c r="N8" s="39" t="s">
        <v>2010</v>
      </c>
    </row>
    <row r="9" spans="1:15" hidden="1" x14ac:dyDescent="0.25">
      <c r="A9" s="39" t="s">
        <v>425</v>
      </c>
      <c r="C9" s="39">
        <v>213</v>
      </c>
      <c r="D9" s="40">
        <v>1</v>
      </c>
      <c r="E9" s="50" t="s">
        <v>18</v>
      </c>
      <c r="F9" s="39">
        <v>1</v>
      </c>
      <c r="G9" s="40" t="s">
        <v>353</v>
      </c>
      <c r="H9" s="40">
        <v>1</v>
      </c>
      <c r="I9" s="40" t="s">
        <v>1879</v>
      </c>
      <c r="J9" s="40" t="b">
        <v>1</v>
      </c>
      <c r="K9" s="39" t="s">
        <v>1876</v>
      </c>
      <c r="L9" s="39" t="s">
        <v>1872</v>
      </c>
      <c r="M9" s="40" t="b">
        <v>0</v>
      </c>
      <c r="N9" s="39" t="s">
        <v>1873</v>
      </c>
    </row>
    <row r="10" spans="1:15" hidden="1" x14ac:dyDescent="0.25">
      <c r="A10" s="39" t="s">
        <v>1459</v>
      </c>
      <c r="C10" s="39">
        <v>42889</v>
      </c>
      <c r="E10" s="50" t="s">
        <v>1460</v>
      </c>
      <c r="F10" s="39"/>
      <c r="G10" s="40"/>
      <c r="H10" s="40"/>
      <c r="I10" s="40" t="s">
        <v>1968</v>
      </c>
      <c r="J10" s="40" t="b">
        <v>0</v>
      </c>
      <c r="K10" s="39" t="s">
        <v>2029</v>
      </c>
      <c r="L10" s="39" t="s">
        <v>1968</v>
      </c>
      <c r="M10" s="40" t="b">
        <v>0</v>
      </c>
      <c r="N10" s="39" t="s">
        <v>2010</v>
      </c>
    </row>
    <row r="11" spans="1:15" hidden="1" x14ac:dyDescent="0.25">
      <c r="A11" s="39" t="s">
        <v>585</v>
      </c>
      <c r="C11" s="39">
        <v>58488</v>
      </c>
      <c r="D11" s="40">
        <v>742</v>
      </c>
      <c r="E11" s="50" t="s">
        <v>25</v>
      </c>
      <c r="F11" s="39">
        <v>7</v>
      </c>
      <c r="G11" s="40" t="s">
        <v>2011</v>
      </c>
      <c r="H11" s="40">
        <v>2</v>
      </c>
      <c r="I11" s="40" t="s">
        <v>1879</v>
      </c>
      <c r="J11" s="40" t="b">
        <v>1</v>
      </c>
      <c r="K11" s="39" t="s">
        <v>2012</v>
      </c>
      <c r="L11" s="39" t="s">
        <v>1872</v>
      </c>
      <c r="M11" s="40" t="b">
        <v>0</v>
      </c>
      <c r="N11" s="39" t="s">
        <v>2010</v>
      </c>
    </row>
    <row r="12" spans="1:15" hidden="1" x14ac:dyDescent="0.25">
      <c r="A12" s="39" t="s">
        <v>2035</v>
      </c>
      <c r="D12" s="40">
        <v>523</v>
      </c>
      <c r="E12" s="50" t="s">
        <v>2036</v>
      </c>
      <c r="F12" s="39">
        <v>1</v>
      </c>
      <c r="G12" s="40" t="s">
        <v>353</v>
      </c>
      <c r="H12" s="40">
        <v>1</v>
      </c>
      <c r="I12" s="40" t="s">
        <v>1870</v>
      </c>
      <c r="J12" s="40" t="b">
        <v>1</v>
      </c>
      <c r="K12" s="39" t="s">
        <v>2029</v>
      </c>
      <c r="L12" s="39" t="s">
        <v>1872</v>
      </c>
      <c r="M12" s="40" t="b">
        <v>0</v>
      </c>
      <c r="N12" s="39" t="s">
        <v>2010</v>
      </c>
    </row>
    <row r="13" spans="1:15" hidden="1" x14ac:dyDescent="0.25">
      <c r="A13" s="39" t="s">
        <v>2037</v>
      </c>
      <c r="D13" s="40">
        <v>549</v>
      </c>
      <c r="E13" s="50" t="s">
        <v>2036</v>
      </c>
      <c r="F13" s="39">
        <v>1</v>
      </c>
      <c r="G13" s="40" t="s">
        <v>353</v>
      </c>
      <c r="H13" s="40">
        <v>1</v>
      </c>
      <c r="I13" s="40" t="s">
        <v>1870</v>
      </c>
      <c r="J13" s="40" t="b">
        <v>1</v>
      </c>
      <c r="K13" s="39" t="s">
        <v>2029</v>
      </c>
      <c r="L13" s="39" t="s">
        <v>1872</v>
      </c>
      <c r="M13" s="40" t="b">
        <v>0</v>
      </c>
      <c r="N13" s="39" t="s">
        <v>2010</v>
      </c>
    </row>
    <row r="14" spans="1:15" hidden="1" x14ac:dyDescent="0.25">
      <c r="A14" s="39" t="s">
        <v>394</v>
      </c>
      <c r="B14" s="39" t="s">
        <v>1878</v>
      </c>
      <c r="C14" s="39">
        <v>219</v>
      </c>
      <c r="D14" s="40">
        <v>2</v>
      </c>
      <c r="E14" s="50" t="s">
        <v>29</v>
      </c>
      <c r="F14" s="39">
        <v>1</v>
      </c>
      <c r="G14" s="40" t="s">
        <v>353</v>
      </c>
      <c r="H14" s="40">
        <v>1</v>
      </c>
      <c r="I14" s="40" t="s">
        <v>1879</v>
      </c>
      <c r="J14" s="40" t="b">
        <v>1</v>
      </c>
      <c r="K14" s="39" t="s">
        <v>1876</v>
      </c>
      <c r="L14" s="39" t="s">
        <v>1872</v>
      </c>
      <c r="M14" s="40" t="b">
        <v>1</v>
      </c>
      <c r="N14" s="39" t="s">
        <v>1873</v>
      </c>
    </row>
    <row r="15" spans="1:15" hidden="1" x14ac:dyDescent="0.25">
      <c r="A15" s="39" t="s">
        <v>387</v>
      </c>
      <c r="B15" s="39" t="s">
        <v>1880</v>
      </c>
      <c r="C15" s="39">
        <v>221</v>
      </c>
      <c r="D15" s="40">
        <v>169</v>
      </c>
      <c r="E15" s="50" t="s">
        <v>51</v>
      </c>
      <c r="F15" s="39">
        <v>1</v>
      </c>
      <c r="G15" s="40" t="s">
        <v>353</v>
      </c>
      <c r="H15" s="40">
        <v>1</v>
      </c>
      <c r="I15" s="40" t="s">
        <v>1870</v>
      </c>
      <c r="J15" s="40" t="b">
        <v>1</v>
      </c>
      <c r="K15" s="39" t="s">
        <v>1881</v>
      </c>
      <c r="L15" s="39" t="s">
        <v>1872</v>
      </c>
      <c r="M15" s="40" t="b">
        <v>1</v>
      </c>
      <c r="N15" s="39" t="s">
        <v>1873</v>
      </c>
    </row>
    <row r="16" spans="1:15" hidden="1" x14ac:dyDescent="0.25">
      <c r="A16" s="39" t="s">
        <v>2038</v>
      </c>
      <c r="D16" s="40">
        <v>735</v>
      </c>
      <c r="E16" s="50" t="s">
        <v>2039</v>
      </c>
      <c r="F16" s="39">
        <v>1</v>
      </c>
      <c r="G16" s="40" t="s">
        <v>353</v>
      </c>
      <c r="H16" s="40">
        <v>1</v>
      </c>
      <c r="I16" s="40" t="s">
        <v>1879</v>
      </c>
      <c r="J16" s="40" t="b">
        <v>1</v>
      </c>
      <c r="K16" s="39" t="s">
        <v>1876</v>
      </c>
      <c r="L16" s="39" t="s">
        <v>1872</v>
      </c>
      <c r="M16" s="40" t="b">
        <v>0</v>
      </c>
      <c r="N16" s="39" t="s">
        <v>2010</v>
      </c>
      <c r="O16" s="40" t="s">
        <v>2040</v>
      </c>
    </row>
    <row r="17" spans="1:14" hidden="1" x14ac:dyDescent="0.25">
      <c r="A17" s="39" t="s">
        <v>741</v>
      </c>
      <c r="B17" s="39" t="s">
        <v>1882</v>
      </c>
      <c r="C17" s="39" t="s">
        <v>390</v>
      </c>
      <c r="D17" s="40">
        <v>683</v>
      </c>
      <c r="E17" s="50" t="s">
        <v>106</v>
      </c>
      <c r="F17" s="39">
        <v>1</v>
      </c>
      <c r="G17" s="40" t="s">
        <v>353</v>
      </c>
      <c r="H17" s="40">
        <v>1</v>
      </c>
      <c r="I17" s="40" t="s">
        <v>1870</v>
      </c>
      <c r="J17" s="40" t="b">
        <v>1</v>
      </c>
      <c r="K17" s="39" t="s">
        <v>1876</v>
      </c>
      <c r="L17" s="39" t="s">
        <v>1872</v>
      </c>
      <c r="M17" s="40" t="b">
        <v>1</v>
      </c>
      <c r="N17" s="39" t="s">
        <v>1873</v>
      </c>
    </row>
    <row r="18" spans="1:14" hidden="1" x14ac:dyDescent="0.25">
      <c r="A18" s="39" t="s">
        <v>2064</v>
      </c>
      <c r="C18" s="39">
        <v>431</v>
      </c>
      <c r="D18" s="41"/>
      <c r="E18" s="50" t="s">
        <v>2065</v>
      </c>
      <c r="F18" s="39">
        <v>6</v>
      </c>
      <c r="G18" s="40" t="s">
        <v>2016</v>
      </c>
      <c r="H18" s="40">
        <v>4</v>
      </c>
      <c r="I18" s="40" t="s">
        <v>1968</v>
      </c>
      <c r="J18" s="40" t="b">
        <v>0</v>
      </c>
      <c r="K18" s="39" t="s">
        <v>2022</v>
      </c>
      <c r="L18" s="39" t="s">
        <v>1968</v>
      </c>
      <c r="M18" s="40" t="b">
        <v>0</v>
      </c>
      <c r="N18" s="39" t="s">
        <v>2018</v>
      </c>
    </row>
    <row r="19" spans="1:14" hidden="1" x14ac:dyDescent="0.25">
      <c r="A19" s="39" t="s">
        <v>2006</v>
      </c>
      <c r="C19" s="39">
        <v>599</v>
      </c>
      <c r="D19" s="40">
        <v>121</v>
      </c>
      <c r="E19" s="50" t="s">
        <v>2007</v>
      </c>
      <c r="F19" s="39">
        <v>1</v>
      </c>
      <c r="G19" s="40" t="s">
        <v>353</v>
      </c>
      <c r="H19" s="40">
        <v>1</v>
      </c>
      <c r="I19" s="40" t="s">
        <v>1879</v>
      </c>
      <c r="J19" s="40" t="b">
        <v>1</v>
      </c>
      <c r="K19" s="39" t="s">
        <v>1871</v>
      </c>
      <c r="L19" s="39" t="s">
        <v>1872</v>
      </c>
      <c r="M19" s="40" t="b">
        <v>0</v>
      </c>
      <c r="N19" s="39" t="s">
        <v>1873</v>
      </c>
    </row>
    <row r="20" spans="1:14" hidden="1" x14ac:dyDescent="0.25">
      <c r="A20" s="39" t="s">
        <v>1883</v>
      </c>
      <c r="B20" s="39" t="s">
        <v>1884</v>
      </c>
      <c r="C20" s="39">
        <v>653</v>
      </c>
      <c r="D20" s="40">
        <v>291</v>
      </c>
      <c r="E20" s="50" t="s">
        <v>1885</v>
      </c>
      <c r="F20" s="39">
        <v>1</v>
      </c>
      <c r="G20" s="40" t="s">
        <v>353</v>
      </c>
      <c r="H20" s="40">
        <v>1</v>
      </c>
      <c r="I20" s="40" t="s">
        <v>1870</v>
      </c>
      <c r="J20" s="40" t="b">
        <v>1</v>
      </c>
      <c r="K20" s="39" t="s">
        <v>1876</v>
      </c>
      <c r="L20" s="39" t="s">
        <v>1886</v>
      </c>
      <c r="M20" s="40" t="b">
        <v>0</v>
      </c>
      <c r="N20" s="39" t="s">
        <v>1873</v>
      </c>
    </row>
    <row r="21" spans="1:14" hidden="1" x14ac:dyDescent="0.25">
      <c r="A21" s="39" t="s">
        <v>421</v>
      </c>
      <c r="B21" s="39" t="s">
        <v>1887</v>
      </c>
      <c r="C21" s="39">
        <v>4959</v>
      </c>
      <c r="D21" s="40">
        <v>5</v>
      </c>
      <c r="E21" s="50" t="s">
        <v>112</v>
      </c>
      <c r="F21" s="39">
        <v>1</v>
      </c>
      <c r="G21" s="40" t="s">
        <v>353</v>
      </c>
      <c r="H21" s="40">
        <v>1</v>
      </c>
      <c r="I21" s="40" t="s">
        <v>1879</v>
      </c>
      <c r="J21" s="40" t="b">
        <v>1</v>
      </c>
      <c r="K21" s="39" t="s">
        <v>1876</v>
      </c>
      <c r="L21" s="39" t="s">
        <v>1872</v>
      </c>
      <c r="M21" s="40" t="b">
        <v>1</v>
      </c>
      <c r="N21" s="39" t="s">
        <v>1873</v>
      </c>
    </row>
    <row r="22" spans="1:14" hidden="1" x14ac:dyDescent="0.25">
      <c r="A22" s="39" t="s">
        <v>2080</v>
      </c>
      <c r="C22" s="39">
        <v>409</v>
      </c>
      <c r="E22" s="50" t="s">
        <v>2081</v>
      </c>
      <c r="F22" s="39">
        <v>1</v>
      </c>
      <c r="G22" s="40" t="s">
        <v>353</v>
      </c>
      <c r="H22" s="40">
        <v>1</v>
      </c>
      <c r="I22" s="40" t="s">
        <v>1879</v>
      </c>
      <c r="J22" s="40" t="b">
        <v>1</v>
      </c>
      <c r="K22" s="39" t="s">
        <v>1876</v>
      </c>
      <c r="L22" s="39" t="s">
        <v>1886</v>
      </c>
      <c r="M22" s="40" t="b">
        <v>0</v>
      </c>
      <c r="N22" s="39" t="s">
        <v>2018</v>
      </c>
    </row>
    <row r="23" spans="1:14" hidden="1" x14ac:dyDescent="0.25">
      <c r="A23" s="39" t="s">
        <v>432</v>
      </c>
      <c r="B23" s="39" t="s">
        <v>1888</v>
      </c>
      <c r="C23" s="39" t="s">
        <v>390</v>
      </c>
      <c r="D23" s="40">
        <v>747</v>
      </c>
      <c r="E23" s="50" t="s">
        <v>114</v>
      </c>
      <c r="F23" s="39">
        <v>1</v>
      </c>
      <c r="G23" s="40" t="s">
        <v>353</v>
      </c>
      <c r="H23" s="40">
        <v>1</v>
      </c>
      <c r="I23" s="40" t="s">
        <v>1870</v>
      </c>
      <c r="J23" s="40" t="b">
        <v>1</v>
      </c>
      <c r="K23" s="39" t="s">
        <v>1881</v>
      </c>
      <c r="L23" s="39" t="s">
        <v>1872</v>
      </c>
      <c r="M23" s="40" t="b">
        <v>1</v>
      </c>
      <c r="N23" s="39" t="s">
        <v>1873</v>
      </c>
    </row>
    <row r="24" spans="1:14" hidden="1" x14ac:dyDescent="0.25">
      <c r="A24" s="39" t="s">
        <v>436</v>
      </c>
      <c r="B24" s="39" t="s">
        <v>1889</v>
      </c>
      <c r="C24" s="39">
        <v>56256</v>
      </c>
      <c r="D24" s="40">
        <v>291</v>
      </c>
      <c r="E24" s="50" t="s">
        <v>116</v>
      </c>
      <c r="F24" s="39">
        <v>1</v>
      </c>
      <c r="G24" s="40" t="s">
        <v>353</v>
      </c>
      <c r="H24" s="40">
        <v>1</v>
      </c>
      <c r="I24" s="40" t="s">
        <v>1870</v>
      </c>
      <c r="J24" s="40" t="b">
        <v>1</v>
      </c>
      <c r="K24" s="39" t="s">
        <v>1871</v>
      </c>
      <c r="L24" s="39" t="s">
        <v>1872</v>
      </c>
      <c r="M24" s="40" t="b">
        <v>1</v>
      </c>
      <c r="N24" s="39" t="s">
        <v>1873</v>
      </c>
    </row>
    <row r="25" spans="1:14" hidden="1" x14ac:dyDescent="0.25">
      <c r="A25" s="39" t="s">
        <v>440</v>
      </c>
      <c r="B25" s="39" t="s">
        <v>1890</v>
      </c>
      <c r="C25" s="39">
        <v>878</v>
      </c>
      <c r="D25" s="40">
        <v>337</v>
      </c>
      <c r="E25" s="50" t="s">
        <v>118</v>
      </c>
      <c r="F25" s="39">
        <v>1</v>
      </c>
      <c r="G25" s="40" t="s">
        <v>353</v>
      </c>
      <c r="H25" s="40">
        <v>1</v>
      </c>
      <c r="I25" s="40" t="s">
        <v>1870</v>
      </c>
      <c r="J25" s="40" t="b">
        <v>1</v>
      </c>
      <c r="K25" s="39" t="s">
        <v>1876</v>
      </c>
      <c r="L25" s="39" t="s">
        <v>1872</v>
      </c>
      <c r="M25" s="40" t="b">
        <v>1</v>
      </c>
      <c r="N25" s="39" t="s">
        <v>1873</v>
      </c>
    </row>
    <row r="26" spans="1:14" hidden="1" x14ac:dyDescent="0.25">
      <c r="A26" s="39" t="s">
        <v>448</v>
      </c>
      <c r="C26" s="39">
        <v>986</v>
      </c>
      <c r="D26" s="40">
        <v>520</v>
      </c>
      <c r="E26" s="50" t="s">
        <v>2013</v>
      </c>
      <c r="F26" s="39">
        <v>2</v>
      </c>
      <c r="G26" s="40" t="s">
        <v>2014</v>
      </c>
      <c r="H26" s="40">
        <v>3</v>
      </c>
      <c r="I26" s="40" t="s">
        <v>1879</v>
      </c>
      <c r="J26" s="40" t="b">
        <v>1</v>
      </c>
      <c r="K26" s="39" t="s">
        <v>2012</v>
      </c>
      <c r="L26" s="39" t="s">
        <v>1872</v>
      </c>
      <c r="M26" s="40" t="b">
        <v>0</v>
      </c>
      <c r="N26" s="39" t="s">
        <v>2010</v>
      </c>
    </row>
    <row r="27" spans="1:14" hidden="1" x14ac:dyDescent="0.25">
      <c r="A27" s="39" t="s">
        <v>451</v>
      </c>
      <c r="C27" s="39">
        <v>1276</v>
      </c>
      <c r="D27" s="40">
        <v>214</v>
      </c>
      <c r="E27" s="50" t="s">
        <v>122</v>
      </c>
      <c r="F27" s="39">
        <v>1</v>
      </c>
      <c r="G27" s="40" t="s">
        <v>353</v>
      </c>
      <c r="H27" s="40">
        <v>1</v>
      </c>
      <c r="J27" s="40" t="b">
        <v>1</v>
      </c>
      <c r="K27" s="39" t="s">
        <v>1871</v>
      </c>
      <c r="L27" s="39" t="s">
        <v>1872</v>
      </c>
      <c r="M27" s="40" t="b">
        <v>0</v>
      </c>
      <c r="N27" s="39" t="s">
        <v>1873</v>
      </c>
    </row>
    <row r="28" spans="1:14" hidden="1" x14ac:dyDescent="0.25">
      <c r="A28" s="39" t="s">
        <v>2041</v>
      </c>
      <c r="C28" s="39">
        <v>219</v>
      </c>
      <c r="D28" s="40">
        <v>573</v>
      </c>
      <c r="E28" s="50" t="s">
        <v>2042</v>
      </c>
      <c r="F28" s="39">
        <v>1</v>
      </c>
      <c r="G28" s="40" t="s">
        <v>353</v>
      </c>
      <c r="H28" s="40">
        <v>1</v>
      </c>
      <c r="I28" s="40" t="s">
        <v>1879</v>
      </c>
      <c r="J28" s="40" t="b">
        <v>1</v>
      </c>
      <c r="K28" s="39" t="s">
        <v>1876</v>
      </c>
      <c r="L28" s="39" t="s">
        <v>1872</v>
      </c>
      <c r="M28" s="40" t="b">
        <v>0</v>
      </c>
      <c r="N28" s="39" t="s">
        <v>2010</v>
      </c>
    </row>
    <row r="29" spans="1:14" hidden="1" x14ac:dyDescent="0.25">
      <c r="A29" s="39" t="s">
        <v>459</v>
      </c>
      <c r="B29" s="39" t="s">
        <v>1891</v>
      </c>
      <c r="C29" s="39" t="s">
        <v>390</v>
      </c>
      <c r="D29" s="40">
        <v>420</v>
      </c>
      <c r="E29" s="50" t="s">
        <v>124</v>
      </c>
      <c r="F29" s="39">
        <v>1</v>
      </c>
      <c r="G29" s="40" t="s">
        <v>353</v>
      </c>
      <c r="H29" s="40">
        <v>1</v>
      </c>
      <c r="I29" s="40" t="s">
        <v>1870</v>
      </c>
      <c r="J29" s="40" t="b">
        <v>1</v>
      </c>
      <c r="K29" s="39" t="s">
        <v>1876</v>
      </c>
      <c r="L29" s="39" t="s">
        <v>1872</v>
      </c>
      <c r="M29" s="40" t="b">
        <v>1</v>
      </c>
      <c r="N29" s="39" t="s">
        <v>1873</v>
      </c>
    </row>
    <row r="30" spans="1:14" hidden="1" x14ac:dyDescent="0.25">
      <c r="A30" s="39" t="s">
        <v>1892</v>
      </c>
      <c r="B30" s="39" t="s">
        <v>1893</v>
      </c>
      <c r="C30" s="39">
        <v>1651</v>
      </c>
      <c r="D30" s="40">
        <v>43</v>
      </c>
      <c r="E30" s="50" t="s">
        <v>1894</v>
      </c>
      <c r="F30" s="39">
        <v>1</v>
      </c>
      <c r="G30" s="40" t="s">
        <v>353</v>
      </c>
      <c r="H30" s="40">
        <v>1</v>
      </c>
      <c r="I30" s="40" t="s">
        <v>1879</v>
      </c>
      <c r="J30" s="40" t="b">
        <v>1</v>
      </c>
      <c r="K30" s="39" t="s">
        <v>1876</v>
      </c>
      <c r="L30" s="39" t="s">
        <v>1886</v>
      </c>
      <c r="M30" s="40" t="b">
        <v>0</v>
      </c>
      <c r="N30" s="39" t="s">
        <v>1873</v>
      </c>
    </row>
    <row r="31" spans="1:14" hidden="1" x14ac:dyDescent="0.25">
      <c r="A31" s="39" t="s">
        <v>1895</v>
      </c>
      <c r="B31" s="39" t="s">
        <v>1896</v>
      </c>
      <c r="C31" s="39">
        <v>1747</v>
      </c>
      <c r="D31" s="40">
        <v>767</v>
      </c>
      <c r="E31" s="50" t="s">
        <v>479</v>
      </c>
      <c r="F31" s="39">
        <v>1</v>
      </c>
      <c r="G31" s="40" t="s">
        <v>353</v>
      </c>
      <c r="H31" s="40">
        <v>1</v>
      </c>
      <c r="I31" s="40" t="s">
        <v>1870</v>
      </c>
      <c r="J31" s="40" t="b">
        <v>1</v>
      </c>
      <c r="K31" s="39" t="s">
        <v>1871</v>
      </c>
      <c r="L31" s="39" t="s">
        <v>1872</v>
      </c>
      <c r="M31" s="40" t="b">
        <v>1</v>
      </c>
      <c r="N31" s="39" t="s">
        <v>1873</v>
      </c>
    </row>
    <row r="32" spans="1:14" hidden="1" x14ac:dyDescent="0.25">
      <c r="A32" s="39" t="s">
        <v>2074</v>
      </c>
      <c r="C32" s="39">
        <v>1388</v>
      </c>
      <c r="E32" s="50" t="s">
        <v>2075</v>
      </c>
      <c r="F32" s="39">
        <v>6</v>
      </c>
      <c r="G32" s="40" t="s">
        <v>2016</v>
      </c>
      <c r="H32" s="40">
        <v>4</v>
      </c>
      <c r="I32" s="40" t="s">
        <v>1968</v>
      </c>
      <c r="J32" s="40" t="b">
        <v>0</v>
      </c>
      <c r="K32" s="39" t="s">
        <v>2022</v>
      </c>
      <c r="L32" s="39" t="s">
        <v>1968</v>
      </c>
      <c r="M32" s="40" t="b">
        <v>0</v>
      </c>
      <c r="N32" s="39" t="s">
        <v>2018</v>
      </c>
    </row>
    <row r="33" spans="1:14" hidden="1" x14ac:dyDescent="0.25">
      <c r="A33" s="39" t="s">
        <v>498</v>
      </c>
      <c r="B33" s="39" t="s">
        <v>1897</v>
      </c>
      <c r="C33" s="39" t="s">
        <v>390</v>
      </c>
      <c r="D33" s="40">
        <v>432</v>
      </c>
      <c r="E33" s="50" t="s">
        <v>128</v>
      </c>
      <c r="F33" s="39">
        <v>1</v>
      </c>
      <c r="G33" s="40" t="s">
        <v>353</v>
      </c>
      <c r="H33" s="40">
        <v>1</v>
      </c>
      <c r="I33" s="40" t="s">
        <v>1870</v>
      </c>
      <c r="J33" s="40" t="b">
        <v>1</v>
      </c>
      <c r="K33" s="39" t="s">
        <v>1871</v>
      </c>
      <c r="L33" s="39" t="s">
        <v>1872</v>
      </c>
      <c r="M33" s="40" t="b">
        <v>1</v>
      </c>
      <c r="N33" s="39" t="s">
        <v>1873</v>
      </c>
    </row>
    <row r="34" spans="1:14" hidden="1" x14ac:dyDescent="0.25">
      <c r="A34" s="39" t="s">
        <v>1898</v>
      </c>
      <c r="B34" s="39" t="s">
        <v>1899</v>
      </c>
      <c r="C34" s="39">
        <v>6111</v>
      </c>
      <c r="D34" s="40">
        <v>341</v>
      </c>
      <c r="E34" s="50" t="s">
        <v>1900</v>
      </c>
      <c r="F34" s="39">
        <v>1</v>
      </c>
      <c r="G34" s="40" t="s">
        <v>353</v>
      </c>
      <c r="H34" s="40">
        <v>1</v>
      </c>
      <c r="I34" s="40" t="s">
        <v>1879</v>
      </c>
      <c r="J34" s="40" t="b">
        <v>1</v>
      </c>
      <c r="K34" s="39" t="s">
        <v>1876</v>
      </c>
      <c r="L34" s="39" t="s">
        <v>1886</v>
      </c>
      <c r="M34" s="40" t="b">
        <v>0</v>
      </c>
      <c r="N34" s="39" t="s">
        <v>1873</v>
      </c>
    </row>
    <row r="35" spans="1:14" hidden="1" x14ac:dyDescent="0.25">
      <c r="A35" s="39" t="s">
        <v>516</v>
      </c>
      <c r="B35" s="39" t="s">
        <v>1901</v>
      </c>
      <c r="C35" s="39" t="s">
        <v>390</v>
      </c>
      <c r="D35" s="40">
        <v>682</v>
      </c>
      <c r="E35" s="50" t="s">
        <v>130</v>
      </c>
      <c r="F35" s="39">
        <v>1</v>
      </c>
      <c r="G35" s="40" t="s">
        <v>353</v>
      </c>
      <c r="H35" s="40">
        <v>1</v>
      </c>
      <c r="I35" s="40" t="s">
        <v>1870</v>
      </c>
      <c r="J35" s="40" t="b">
        <v>1</v>
      </c>
      <c r="K35" s="39" t="s">
        <v>1876</v>
      </c>
      <c r="L35" s="39" t="s">
        <v>1872</v>
      </c>
      <c r="M35" s="40" t="b">
        <v>1</v>
      </c>
      <c r="N35" s="39" t="s">
        <v>1873</v>
      </c>
    </row>
    <row r="36" spans="1:14" hidden="1" x14ac:dyDescent="0.25">
      <c r="A36" s="39" t="s">
        <v>2043</v>
      </c>
      <c r="D36" s="40">
        <v>704</v>
      </c>
      <c r="E36" s="50" t="s">
        <v>2192</v>
      </c>
      <c r="F36" s="39">
        <v>1</v>
      </c>
      <c r="G36" s="40" t="s">
        <v>353</v>
      </c>
      <c r="H36" s="40">
        <v>1</v>
      </c>
      <c r="I36" s="40" t="s">
        <v>1870</v>
      </c>
      <c r="J36" s="40" t="b">
        <v>1</v>
      </c>
      <c r="K36" s="39" t="s">
        <v>1876</v>
      </c>
      <c r="L36" s="39" t="s">
        <v>1872</v>
      </c>
      <c r="M36" s="40" t="b">
        <v>0</v>
      </c>
      <c r="N36" s="39" t="s">
        <v>2018</v>
      </c>
    </row>
    <row r="37" spans="1:14" hidden="1" x14ac:dyDescent="0.25">
      <c r="A37" s="39" t="s">
        <v>524</v>
      </c>
      <c r="B37" s="39" t="s">
        <v>1902</v>
      </c>
      <c r="C37" s="39" t="s">
        <v>390</v>
      </c>
      <c r="D37" s="40">
        <v>686</v>
      </c>
      <c r="E37" s="50" t="s">
        <v>132</v>
      </c>
      <c r="F37" s="39">
        <v>1</v>
      </c>
      <c r="G37" s="40" t="s">
        <v>353</v>
      </c>
      <c r="H37" s="40">
        <v>1</v>
      </c>
      <c r="I37" s="40" t="s">
        <v>1870</v>
      </c>
      <c r="J37" s="40" t="b">
        <v>1</v>
      </c>
      <c r="K37" s="39" t="s">
        <v>1876</v>
      </c>
      <c r="L37" s="39" t="s">
        <v>1872</v>
      </c>
      <c r="M37" s="40" t="b">
        <v>1</v>
      </c>
      <c r="N37" s="39" t="s">
        <v>1873</v>
      </c>
    </row>
    <row r="38" spans="1:14" hidden="1" x14ac:dyDescent="0.25">
      <c r="A38" s="39" t="s">
        <v>538</v>
      </c>
      <c r="B38" s="39" t="s">
        <v>1905</v>
      </c>
      <c r="C38" s="39" t="s">
        <v>390</v>
      </c>
      <c r="D38" s="40">
        <v>658</v>
      </c>
      <c r="E38" s="50" t="s">
        <v>136</v>
      </c>
      <c r="F38" s="39">
        <v>1</v>
      </c>
      <c r="G38" s="40" t="s">
        <v>353</v>
      </c>
      <c r="H38" s="40">
        <v>1</v>
      </c>
      <c r="I38" s="40" t="s">
        <v>1870</v>
      </c>
      <c r="J38" s="40" t="b">
        <v>1</v>
      </c>
      <c r="K38" s="39" t="s">
        <v>1876</v>
      </c>
      <c r="L38" s="39" t="s">
        <v>1872</v>
      </c>
      <c r="M38" s="40" t="b">
        <v>1</v>
      </c>
      <c r="N38" s="39" t="s">
        <v>1873</v>
      </c>
    </row>
    <row r="39" spans="1:14" hidden="1" x14ac:dyDescent="0.25">
      <c r="A39" s="39" t="s">
        <v>542</v>
      </c>
      <c r="B39" s="39" t="s">
        <v>1904</v>
      </c>
      <c r="C39" s="39" t="s">
        <v>390</v>
      </c>
      <c r="D39" s="40">
        <v>437</v>
      </c>
      <c r="E39" s="50" t="s">
        <v>138</v>
      </c>
      <c r="F39" s="39">
        <v>1</v>
      </c>
      <c r="G39" s="40" t="s">
        <v>353</v>
      </c>
      <c r="H39" s="40">
        <v>1</v>
      </c>
      <c r="I39" s="40" t="s">
        <v>1870</v>
      </c>
      <c r="J39" s="40" t="b">
        <v>1</v>
      </c>
      <c r="K39" s="39" t="s">
        <v>1876</v>
      </c>
      <c r="L39" s="39" t="s">
        <v>1872</v>
      </c>
      <c r="M39" s="40" t="b">
        <v>1</v>
      </c>
      <c r="N39" s="39" t="s">
        <v>1873</v>
      </c>
    </row>
    <row r="40" spans="1:14" hidden="1" x14ac:dyDescent="0.25">
      <c r="A40" s="39" t="s">
        <v>533</v>
      </c>
      <c r="B40" s="39" t="s">
        <v>1903</v>
      </c>
      <c r="C40" s="39">
        <v>3421</v>
      </c>
      <c r="D40" s="40">
        <v>297</v>
      </c>
      <c r="E40" s="50" t="s">
        <v>134</v>
      </c>
      <c r="F40" s="39">
        <v>1</v>
      </c>
      <c r="G40" s="40" t="s">
        <v>353</v>
      </c>
      <c r="H40" s="40">
        <v>1</v>
      </c>
      <c r="I40" s="40" t="s">
        <v>1870</v>
      </c>
      <c r="J40" s="40" t="b">
        <v>1</v>
      </c>
      <c r="K40" s="39" t="s">
        <v>1876</v>
      </c>
      <c r="L40" s="39" t="s">
        <v>1872</v>
      </c>
      <c r="M40" s="40" t="b">
        <v>1</v>
      </c>
      <c r="N40" s="39" t="s">
        <v>1873</v>
      </c>
    </row>
    <row r="41" spans="1:14" hidden="1" x14ac:dyDescent="0.25">
      <c r="A41" s="39" t="s">
        <v>552</v>
      </c>
      <c r="B41" s="39" t="s">
        <v>1906</v>
      </c>
      <c r="C41" s="39">
        <v>3465</v>
      </c>
      <c r="D41" s="40">
        <v>368</v>
      </c>
      <c r="E41" s="50" t="s">
        <v>140</v>
      </c>
      <c r="F41" s="39">
        <v>1</v>
      </c>
      <c r="G41" s="40" t="s">
        <v>353</v>
      </c>
      <c r="H41" s="40">
        <v>1</v>
      </c>
      <c r="I41" s="40" t="s">
        <v>1870</v>
      </c>
      <c r="J41" s="40" t="b">
        <v>1</v>
      </c>
      <c r="K41" s="39" t="s">
        <v>1876</v>
      </c>
      <c r="L41" s="39" t="s">
        <v>1872</v>
      </c>
      <c r="M41" s="40" t="b">
        <v>1</v>
      </c>
      <c r="N41" s="39" t="s">
        <v>1873</v>
      </c>
    </row>
    <row r="42" spans="1:14" hidden="1" x14ac:dyDescent="0.25">
      <c r="A42" s="39" t="s">
        <v>467</v>
      </c>
      <c r="C42" s="39">
        <v>3522</v>
      </c>
      <c r="D42" s="40">
        <v>8</v>
      </c>
      <c r="E42" s="50" t="s">
        <v>142</v>
      </c>
      <c r="F42" s="39">
        <v>1</v>
      </c>
      <c r="G42" s="40" t="s">
        <v>353</v>
      </c>
      <c r="H42" s="40">
        <v>1</v>
      </c>
      <c r="J42" s="40" t="b">
        <v>1</v>
      </c>
      <c r="K42" s="39" t="s">
        <v>1881</v>
      </c>
      <c r="L42" s="39" t="s">
        <v>1872</v>
      </c>
      <c r="M42" s="40" t="b">
        <v>0</v>
      </c>
      <c r="N42" s="39" t="s">
        <v>1873</v>
      </c>
    </row>
    <row r="43" spans="1:14" hidden="1" x14ac:dyDescent="0.25">
      <c r="A43" s="39" t="s">
        <v>563</v>
      </c>
      <c r="B43" s="39" t="s">
        <v>1907</v>
      </c>
      <c r="C43" s="39" t="s">
        <v>390</v>
      </c>
      <c r="D43" s="40">
        <v>256</v>
      </c>
      <c r="E43" s="50" t="s">
        <v>147</v>
      </c>
      <c r="F43" s="39">
        <v>1</v>
      </c>
      <c r="G43" s="40" t="s">
        <v>353</v>
      </c>
      <c r="H43" s="40">
        <v>1</v>
      </c>
      <c r="I43" s="40" t="s">
        <v>1870</v>
      </c>
      <c r="J43" s="40" t="b">
        <v>1</v>
      </c>
      <c r="K43" s="39" t="s">
        <v>1876</v>
      </c>
      <c r="L43" s="39" t="s">
        <v>1872</v>
      </c>
      <c r="M43" s="40" t="b">
        <v>1</v>
      </c>
      <c r="N43" s="39" t="s">
        <v>1873</v>
      </c>
    </row>
    <row r="44" spans="1:14" hidden="1" x14ac:dyDescent="0.25">
      <c r="A44" s="39" t="s">
        <v>1015</v>
      </c>
      <c r="C44" s="39">
        <v>16955</v>
      </c>
      <c r="D44" s="40">
        <v>108</v>
      </c>
      <c r="E44" s="50" t="s">
        <v>2193</v>
      </c>
      <c r="F44" s="39">
        <v>1</v>
      </c>
      <c r="G44" s="40" t="s">
        <v>353</v>
      </c>
      <c r="H44" s="40">
        <v>1</v>
      </c>
      <c r="I44" s="40" t="s">
        <v>1870</v>
      </c>
      <c r="J44" s="40" t="b">
        <v>1</v>
      </c>
      <c r="K44" s="39" t="s">
        <v>1871</v>
      </c>
      <c r="L44" s="39" t="s">
        <v>1872</v>
      </c>
      <c r="M44" s="40" t="b">
        <v>0</v>
      </c>
      <c r="N44" s="39" t="s">
        <v>1873</v>
      </c>
    </row>
    <row r="45" spans="1:14" hidden="1" x14ac:dyDescent="0.25">
      <c r="A45" s="39" t="s">
        <v>2082</v>
      </c>
      <c r="C45" s="39">
        <v>18877</v>
      </c>
      <c r="E45" s="50" t="s">
        <v>2083</v>
      </c>
      <c r="F45" s="39">
        <v>1</v>
      </c>
      <c r="G45" s="40" t="s">
        <v>353</v>
      </c>
      <c r="H45" s="40">
        <v>1</v>
      </c>
      <c r="I45" s="40" t="s">
        <v>1968</v>
      </c>
      <c r="J45" s="40" t="b">
        <v>0</v>
      </c>
      <c r="K45" s="39" t="s">
        <v>1871</v>
      </c>
      <c r="L45" s="39" t="s">
        <v>1968</v>
      </c>
      <c r="M45" s="40" t="b">
        <v>0</v>
      </c>
      <c r="N45" s="39" t="s">
        <v>1873</v>
      </c>
    </row>
    <row r="46" spans="1:14" hidden="1" x14ac:dyDescent="0.25">
      <c r="A46" s="39" t="s">
        <v>567</v>
      </c>
      <c r="B46" s="39" t="s">
        <v>1908</v>
      </c>
      <c r="C46" s="39" t="s">
        <v>390</v>
      </c>
      <c r="D46" s="40">
        <v>360</v>
      </c>
      <c r="E46" s="50" t="s">
        <v>149</v>
      </c>
      <c r="F46" s="39">
        <v>1</v>
      </c>
      <c r="G46" s="40" t="s">
        <v>353</v>
      </c>
      <c r="H46" s="40">
        <v>1</v>
      </c>
      <c r="I46" s="40" t="s">
        <v>1870</v>
      </c>
      <c r="J46" s="40" t="b">
        <v>1</v>
      </c>
      <c r="K46" s="39" t="s">
        <v>1871</v>
      </c>
      <c r="L46" s="39" t="s">
        <v>1872</v>
      </c>
      <c r="M46" s="40" t="b">
        <v>1</v>
      </c>
      <c r="N46" s="39" t="s">
        <v>1873</v>
      </c>
    </row>
    <row r="47" spans="1:14" hidden="1" x14ac:dyDescent="0.25">
      <c r="A47" s="39" t="s">
        <v>2078</v>
      </c>
      <c r="C47" s="39">
        <v>14811</v>
      </c>
      <c r="E47" s="50" t="s">
        <v>2079</v>
      </c>
      <c r="F47" s="39">
        <v>6</v>
      </c>
      <c r="G47" s="40" t="s">
        <v>2016</v>
      </c>
      <c r="H47" s="40">
        <v>4</v>
      </c>
      <c r="I47" s="40" t="s">
        <v>1968</v>
      </c>
      <c r="J47" s="40" t="b">
        <v>0</v>
      </c>
      <c r="K47" s="39" t="s">
        <v>2022</v>
      </c>
      <c r="L47" s="39" t="s">
        <v>1968</v>
      </c>
      <c r="M47" s="40" t="b">
        <v>0</v>
      </c>
      <c r="N47" s="39" t="s">
        <v>2018</v>
      </c>
    </row>
    <row r="48" spans="1:14" hidden="1" x14ac:dyDescent="0.25">
      <c r="A48" s="39" t="s">
        <v>400</v>
      </c>
      <c r="C48" s="39">
        <v>4329</v>
      </c>
      <c r="D48" s="40">
        <v>10</v>
      </c>
      <c r="E48" s="50" t="s">
        <v>2004</v>
      </c>
      <c r="F48" s="39">
        <v>1</v>
      </c>
      <c r="G48" s="40" t="s">
        <v>353</v>
      </c>
      <c r="H48" s="40">
        <v>1</v>
      </c>
      <c r="I48" s="40" t="s">
        <v>1870</v>
      </c>
      <c r="J48" s="40" t="b">
        <v>1</v>
      </c>
      <c r="K48" s="39" t="s">
        <v>1876</v>
      </c>
      <c r="L48" s="39" t="s">
        <v>1872</v>
      </c>
      <c r="M48" s="40" t="b">
        <v>0</v>
      </c>
      <c r="N48" s="39" t="s">
        <v>1873</v>
      </c>
    </row>
    <row r="49" spans="1:14" hidden="1" x14ac:dyDescent="0.25">
      <c r="A49" s="39" t="s">
        <v>709</v>
      </c>
      <c r="B49" s="39" t="s">
        <v>1909</v>
      </c>
      <c r="C49" s="39">
        <v>40215</v>
      </c>
      <c r="D49" s="40">
        <v>160</v>
      </c>
      <c r="E49" s="50" t="s">
        <v>157</v>
      </c>
      <c r="F49" s="39">
        <v>1</v>
      </c>
      <c r="G49" s="40" t="s">
        <v>353</v>
      </c>
      <c r="H49" s="40">
        <v>1</v>
      </c>
      <c r="I49" s="40" t="s">
        <v>1870</v>
      </c>
      <c r="J49" s="40" t="b">
        <v>1</v>
      </c>
      <c r="K49" s="39" t="s">
        <v>1881</v>
      </c>
      <c r="L49" s="39" t="s">
        <v>1872</v>
      </c>
      <c r="M49" s="40" t="b">
        <v>1</v>
      </c>
      <c r="N49" s="39" t="s">
        <v>1873</v>
      </c>
    </row>
    <row r="50" spans="1:14" hidden="1" x14ac:dyDescent="0.25">
      <c r="A50" s="39" t="s">
        <v>1641</v>
      </c>
      <c r="B50" s="39" t="s">
        <v>1910</v>
      </c>
      <c r="C50" s="39" t="s">
        <v>390</v>
      </c>
      <c r="D50" s="40">
        <v>383</v>
      </c>
      <c r="E50" s="50" t="s">
        <v>1642</v>
      </c>
      <c r="F50" s="39">
        <v>1</v>
      </c>
      <c r="G50" s="40" t="s">
        <v>353</v>
      </c>
      <c r="H50" s="40">
        <v>1</v>
      </c>
      <c r="I50" s="40" t="s">
        <v>1870</v>
      </c>
      <c r="J50" s="40" t="b">
        <v>1</v>
      </c>
      <c r="K50" s="39" t="s">
        <v>1871</v>
      </c>
      <c r="L50" s="39" t="s">
        <v>1872</v>
      </c>
      <c r="M50" s="40" t="b">
        <v>1</v>
      </c>
      <c r="N50" s="39" t="s">
        <v>1873</v>
      </c>
    </row>
    <row r="51" spans="1:14" hidden="1" x14ac:dyDescent="0.25">
      <c r="A51" s="39" t="s">
        <v>650</v>
      </c>
      <c r="C51" s="39">
        <v>19272</v>
      </c>
      <c r="D51" s="40">
        <v>720</v>
      </c>
      <c r="E51" s="50" t="s">
        <v>2015</v>
      </c>
      <c r="F51" s="39">
        <v>6</v>
      </c>
      <c r="G51" s="40" t="s">
        <v>2016</v>
      </c>
      <c r="H51" s="40">
        <v>4</v>
      </c>
      <c r="I51" s="40" t="s">
        <v>1870</v>
      </c>
      <c r="J51" s="40" t="b">
        <v>1</v>
      </c>
      <c r="K51" s="39" t="s">
        <v>2017</v>
      </c>
      <c r="L51" s="39" t="s">
        <v>1872</v>
      </c>
      <c r="M51" s="40" t="b">
        <v>0</v>
      </c>
      <c r="N51" s="39" t="s">
        <v>2018</v>
      </c>
    </row>
    <row r="52" spans="1:14" hidden="1" x14ac:dyDescent="0.25">
      <c r="A52" s="39" t="s">
        <v>653</v>
      </c>
      <c r="C52" s="39">
        <v>56389</v>
      </c>
      <c r="D52" s="40">
        <v>726</v>
      </c>
      <c r="E52" s="50" t="s">
        <v>2190</v>
      </c>
      <c r="F52" s="39">
        <v>1</v>
      </c>
      <c r="G52" s="40" t="s">
        <v>353</v>
      </c>
      <c r="H52" s="40">
        <v>1</v>
      </c>
      <c r="I52" s="40" t="s">
        <v>1870</v>
      </c>
      <c r="J52" s="40" t="b">
        <v>1</v>
      </c>
      <c r="K52" s="39" t="s">
        <v>2017</v>
      </c>
      <c r="L52" s="39" t="s">
        <v>1872</v>
      </c>
      <c r="M52" s="40" t="b">
        <v>0</v>
      </c>
      <c r="N52" s="39" t="s">
        <v>2018</v>
      </c>
    </row>
    <row r="53" spans="1:14" hidden="1" x14ac:dyDescent="0.25">
      <c r="A53" s="39" t="s">
        <v>728</v>
      </c>
      <c r="C53" s="39">
        <v>58368</v>
      </c>
      <c r="D53" s="40">
        <v>724</v>
      </c>
      <c r="E53" s="50" t="s">
        <v>2023</v>
      </c>
      <c r="F53" s="39">
        <v>6</v>
      </c>
      <c r="G53" s="40" t="s">
        <v>2016</v>
      </c>
      <c r="H53" s="40">
        <v>4</v>
      </c>
      <c r="I53" s="40" t="s">
        <v>1968</v>
      </c>
      <c r="J53" s="40" t="b">
        <v>0</v>
      </c>
      <c r="K53" s="39" t="s">
        <v>2012</v>
      </c>
      <c r="L53" s="39" t="s">
        <v>1872</v>
      </c>
      <c r="M53" s="40" t="b">
        <v>0</v>
      </c>
      <c r="N53" s="39" t="s">
        <v>2018</v>
      </c>
    </row>
    <row r="54" spans="1:14" hidden="1" x14ac:dyDescent="0.25">
      <c r="A54" s="39" t="s">
        <v>606</v>
      </c>
      <c r="B54" s="39" t="s">
        <v>1911</v>
      </c>
      <c r="C54" s="39">
        <v>5553</v>
      </c>
      <c r="D54" s="40">
        <v>320</v>
      </c>
      <c r="E54" s="50" t="s">
        <v>161</v>
      </c>
      <c r="F54" s="39">
        <v>1</v>
      </c>
      <c r="G54" s="40" t="s">
        <v>353</v>
      </c>
      <c r="H54" s="40">
        <v>1</v>
      </c>
      <c r="I54" s="40" t="s">
        <v>1870</v>
      </c>
      <c r="J54" s="40" t="b">
        <v>1</v>
      </c>
      <c r="K54" s="39" t="s">
        <v>1871</v>
      </c>
      <c r="L54" s="39" t="s">
        <v>1872</v>
      </c>
      <c r="M54" s="40" t="b">
        <v>1</v>
      </c>
      <c r="N54" s="39" t="s">
        <v>1873</v>
      </c>
    </row>
    <row r="55" spans="1:14" hidden="1" x14ac:dyDescent="0.25">
      <c r="A55" s="39" t="s">
        <v>606</v>
      </c>
      <c r="B55" s="39" t="s">
        <v>1911</v>
      </c>
      <c r="C55" s="39">
        <v>57351</v>
      </c>
      <c r="D55" s="40">
        <v>320</v>
      </c>
      <c r="E55" s="50" t="s">
        <v>161</v>
      </c>
      <c r="F55" s="39">
        <v>1</v>
      </c>
      <c r="G55" s="40" t="s">
        <v>353</v>
      </c>
      <c r="H55" s="40">
        <v>1</v>
      </c>
      <c r="I55" s="40" t="s">
        <v>1870</v>
      </c>
      <c r="J55" s="40" t="b">
        <v>1</v>
      </c>
      <c r="K55" s="39" t="s">
        <v>1871</v>
      </c>
      <c r="L55" s="39" t="s">
        <v>1872</v>
      </c>
      <c r="M55" s="40" t="b">
        <v>1</v>
      </c>
      <c r="N55" s="39" t="s">
        <v>1873</v>
      </c>
    </row>
    <row r="56" spans="1:14" hidden="1" x14ac:dyDescent="0.25">
      <c r="A56" s="39" t="s">
        <v>1912</v>
      </c>
      <c r="B56" s="39" t="s">
        <v>1913</v>
      </c>
      <c r="C56" s="39" t="s">
        <v>390</v>
      </c>
      <c r="D56" s="40">
        <v>688</v>
      </c>
      <c r="E56" s="50" t="s">
        <v>1914</v>
      </c>
      <c r="F56" s="39">
        <v>1</v>
      </c>
      <c r="G56" s="40" t="s">
        <v>353</v>
      </c>
      <c r="H56" s="40">
        <v>1</v>
      </c>
      <c r="I56" s="40" t="s">
        <v>1870</v>
      </c>
      <c r="J56" s="40" t="b">
        <v>1</v>
      </c>
      <c r="K56" s="39" t="s">
        <v>1876</v>
      </c>
      <c r="L56" s="39" t="s">
        <v>1886</v>
      </c>
      <c r="M56" s="40" t="b">
        <v>0</v>
      </c>
      <c r="N56" s="39" t="s">
        <v>1873</v>
      </c>
    </row>
    <row r="57" spans="1:14" hidden="1" x14ac:dyDescent="0.25">
      <c r="A57" s="39" t="s">
        <v>1915</v>
      </c>
      <c r="B57" s="39" t="s">
        <v>1916</v>
      </c>
      <c r="C57" s="39">
        <v>5721</v>
      </c>
      <c r="D57" s="40">
        <v>701</v>
      </c>
      <c r="E57" s="50" t="s">
        <v>163</v>
      </c>
      <c r="F57" s="39">
        <v>1</v>
      </c>
      <c r="G57" s="40" t="s">
        <v>353</v>
      </c>
      <c r="H57" s="40">
        <v>1</v>
      </c>
      <c r="I57" s="40" t="s">
        <v>1870</v>
      </c>
      <c r="J57" s="40" t="b">
        <v>1</v>
      </c>
      <c r="K57" s="39" t="s">
        <v>1881</v>
      </c>
      <c r="L57" s="39" t="s">
        <v>1872</v>
      </c>
      <c r="M57" s="40" t="b">
        <v>1</v>
      </c>
      <c r="N57" s="39" t="s">
        <v>1873</v>
      </c>
    </row>
    <row r="58" spans="1:14" hidden="1" x14ac:dyDescent="0.25">
      <c r="A58" s="39" t="s">
        <v>1917</v>
      </c>
      <c r="B58" s="39" t="s">
        <v>1918</v>
      </c>
      <c r="C58" s="39" t="s">
        <v>390</v>
      </c>
      <c r="D58" s="40">
        <v>442</v>
      </c>
      <c r="E58" s="50" t="s">
        <v>167</v>
      </c>
      <c r="F58" s="39">
        <v>1</v>
      </c>
      <c r="G58" s="40" t="s">
        <v>353</v>
      </c>
      <c r="H58" s="40">
        <v>1</v>
      </c>
      <c r="I58" s="40" t="s">
        <v>1870</v>
      </c>
      <c r="J58" s="40" t="b">
        <v>1</v>
      </c>
      <c r="K58" s="39" t="s">
        <v>1871</v>
      </c>
      <c r="L58" s="39" t="s">
        <v>1872</v>
      </c>
      <c r="M58" s="40" t="b">
        <v>1</v>
      </c>
      <c r="N58" s="39" t="s">
        <v>1873</v>
      </c>
    </row>
    <row r="59" spans="1:14" hidden="1" x14ac:dyDescent="0.25">
      <c r="A59" s="39" t="s">
        <v>645</v>
      </c>
      <c r="C59" s="39">
        <v>58422</v>
      </c>
      <c r="E59" s="50" t="s">
        <v>169</v>
      </c>
      <c r="F59" s="39">
        <v>7</v>
      </c>
      <c r="G59" s="40" t="s">
        <v>2011</v>
      </c>
      <c r="H59" s="40">
        <v>2</v>
      </c>
      <c r="I59" s="40" t="s">
        <v>1968</v>
      </c>
      <c r="J59" s="40" t="b">
        <v>0</v>
      </c>
      <c r="K59" s="39" t="s">
        <v>2012</v>
      </c>
      <c r="L59" s="39" t="s">
        <v>1968</v>
      </c>
      <c r="M59" s="40" t="b">
        <v>0</v>
      </c>
      <c r="N59" s="39" t="s">
        <v>2010</v>
      </c>
    </row>
    <row r="60" spans="1:14" hidden="1" x14ac:dyDescent="0.25">
      <c r="A60" s="39" t="s">
        <v>1920</v>
      </c>
      <c r="B60" s="39" t="s">
        <v>1921</v>
      </c>
      <c r="C60" s="39">
        <v>6866</v>
      </c>
      <c r="D60" s="40">
        <v>88</v>
      </c>
      <c r="E60" s="50" t="s">
        <v>172</v>
      </c>
      <c r="F60" s="39">
        <v>1</v>
      </c>
      <c r="G60" s="40" t="s">
        <v>353</v>
      </c>
      <c r="H60" s="40">
        <v>1</v>
      </c>
      <c r="I60" s="40" t="s">
        <v>1879</v>
      </c>
      <c r="J60" s="40" t="b">
        <v>1</v>
      </c>
      <c r="K60" s="39" t="s">
        <v>1876</v>
      </c>
      <c r="L60" s="39" t="s">
        <v>1872</v>
      </c>
      <c r="M60" s="40" t="b">
        <v>1</v>
      </c>
      <c r="N60" s="39" t="s">
        <v>1873</v>
      </c>
    </row>
    <row r="61" spans="1:14" hidden="1" x14ac:dyDescent="0.25">
      <c r="A61" s="39" t="s">
        <v>660</v>
      </c>
      <c r="B61" s="39" t="s">
        <v>1919</v>
      </c>
      <c r="C61" s="39">
        <v>6915</v>
      </c>
      <c r="D61" s="40">
        <v>274</v>
      </c>
      <c r="E61" s="50" t="s">
        <v>170</v>
      </c>
      <c r="F61" s="39">
        <v>1</v>
      </c>
      <c r="G61" s="40" t="s">
        <v>353</v>
      </c>
      <c r="H61" s="40">
        <v>1</v>
      </c>
      <c r="I61" s="40" t="s">
        <v>1870</v>
      </c>
      <c r="J61" s="40" t="b">
        <v>1</v>
      </c>
      <c r="K61" s="39" t="s">
        <v>1871</v>
      </c>
      <c r="L61" s="39" t="s">
        <v>1872</v>
      </c>
      <c r="M61" s="40" t="b">
        <v>1</v>
      </c>
      <c r="N61" s="39" t="s">
        <v>1873</v>
      </c>
    </row>
    <row r="62" spans="1:14" hidden="1" x14ac:dyDescent="0.25">
      <c r="A62" s="39" t="s">
        <v>2044</v>
      </c>
      <c r="C62" s="39">
        <v>219</v>
      </c>
      <c r="D62" s="40">
        <v>521</v>
      </c>
      <c r="E62" s="50" t="s">
        <v>2045</v>
      </c>
      <c r="F62" s="39">
        <v>1</v>
      </c>
      <c r="G62" s="40" t="s">
        <v>353</v>
      </c>
      <c r="H62" s="40">
        <v>1</v>
      </c>
      <c r="I62" s="40" t="s">
        <v>1879</v>
      </c>
      <c r="J62" s="40" t="b">
        <v>1</v>
      </c>
      <c r="K62" s="39" t="s">
        <v>1876</v>
      </c>
      <c r="L62" s="39" t="s">
        <v>1872</v>
      </c>
      <c r="M62" s="40" t="b">
        <v>0</v>
      </c>
      <c r="N62" s="39" t="s">
        <v>2010</v>
      </c>
    </row>
    <row r="63" spans="1:14" hidden="1" x14ac:dyDescent="0.25">
      <c r="A63" s="39" t="s">
        <v>512</v>
      </c>
      <c r="B63" s="39" t="s">
        <v>2034</v>
      </c>
      <c r="C63" s="39">
        <v>56739</v>
      </c>
      <c r="D63" s="40">
        <v>341</v>
      </c>
      <c r="E63" s="50" t="s">
        <v>174</v>
      </c>
      <c r="F63" s="39">
        <v>1</v>
      </c>
      <c r="G63" s="40" t="s">
        <v>353</v>
      </c>
      <c r="H63" s="40">
        <v>1</v>
      </c>
      <c r="I63" s="40" t="s">
        <v>1879</v>
      </c>
      <c r="J63" s="40" t="b">
        <v>1</v>
      </c>
      <c r="K63" s="39" t="s">
        <v>1876</v>
      </c>
      <c r="L63" s="39" t="s">
        <v>1872</v>
      </c>
      <c r="M63" s="40" t="b">
        <v>1</v>
      </c>
      <c r="N63" s="39" t="s">
        <v>1873</v>
      </c>
    </row>
    <row r="64" spans="1:14" hidden="1" x14ac:dyDescent="0.25">
      <c r="A64" s="39" t="s">
        <v>455</v>
      </c>
      <c r="C64" s="39">
        <v>7353</v>
      </c>
      <c r="D64" s="40">
        <v>13</v>
      </c>
      <c r="E64" s="50" t="s">
        <v>176</v>
      </c>
      <c r="F64" s="39">
        <v>1</v>
      </c>
      <c r="G64" s="40" t="s">
        <v>353</v>
      </c>
      <c r="H64" s="40">
        <v>1</v>
      </c>
      <c r="I64" s="40" t="s">
        <v>1879</v>
      </c>
      <c r="J64" s="40" t="b">
        <v>1</v>
      </c>
      <c r="K64" s="39" t="s">
        <v>1876</v>
      </c>
      <c r="L64" s="39" t="s">
        <v>1872</v>
      </c>
      <c r="M64" s="40" t="b">
        <v>0</v>
      </c>
      <c r="N64" s="39" t="s">
        <v>1873</v>
      </c>
    </row>
    <row r="65" spans="1:15" hidden="1" x14ac:dyDescent="0.25">
      <c r="A65" s="39" t="s">
        <v>672</v>
      </c>
      <c r="B65" s="39" t="s">
        <v>1922</v>
      </c>
      <c r="C65" s="39" t="s">
        <v>390</v>
      </c>
      <c r="D65" s="40">
        <v>373</v>
      </c>
      <c r="E65" s="50" t="s">
        <v>181</v>
      </c>
      <c r="F65" s="39">
        <v>1</v>
      </c>
      <c r="G65" s="40" t="s">
        <v>353</v>
      </c>
      <c r="H65" s="40">
        <v>1</v>
      </c>
      <c r="I65" s="40" t="s">
        <v>1870</v>
      </c>
      <c r="J65" s="40" t="b">
        <v>1</v>
      </c>
      <c r="K65" s="39" t="s">
        <v>1871</v>
      </c>
      <c r="L65" s="39" t="s">
        <v>1872</v>
      </c>
      <c r="M65" s="40" t="b">
        <v>1</v>
      </c>
      <c r="N65" s="39" t="s">
        <v>1873</v>
      </c>
    </row>
    <row r="66" spans="1:15" hidden="1" x14ac:dyDescent="0.25">
      <c r="A66" s="39" t="s">
        <v>1923</v>
      </c>
      <c r="B66" s="39" t="s">
        <v>1924</v>
      </c>
      <c r="C66" s="39">
        <v>7822</v>
      </c>
      <c r="D66" s="40">
        <v>417</v>
      </c>
      <c r="E66" s="50" t="s">
        <v>183</v>
      </c>
      <c r="F66" s="39">
        <v>1</v>
      </c>
      <c r="G66" s="40" t="s">
        <v>353</v>
      </c>
      <c r="H66" s="40">
        <v>1</v>
      </c>
      <c r="I66" s="40" t="s">
        <v>1879</v>
      </c>
      <c r="J66" s="40" t="b">
        <v>1</v>
      </c>
      <c r="K66" s="39" t="s">
        <v>1876</v>
      </c>
      <c r="L66" s="39" t="s">
        <v>1886</v>
      </c>
      <c r="M66" s="40" t="b">
        <v>0</v>
      </c>
      <c r="N66" s="39" t="s">
        <v>1873</v>
      </c>
    </row>
    <row r="67" spans="1:15" hidden="1" x14ac:dyDescent="0.25">
      <c r="A67" s="39" t="s">
        <v>656</v>
      </c>
      <c r="B67" s="39" t="s">
        <v>1925</v>
      </c>
      <c r="C67" s="39">
        <v>7833</v>
      </c>
      <c r="D67" s="40">
        <v>63</v>
      </c>
      <c r="E67" s="50" t="s">
        <v>186</v>
      </c>
      <c r="F67" s="39">
        <v>1</v>
      </c>
      <c r="G67" s="40" t="s">
        <v>353</v>
      </c>
      <c r="H67" s="40">
        <v>1</v>
      </c>
      <c r="I67" s="40" t="s">
        <v>1879</v>
      </c>
      <c r="J67" s="40" t="b">
        <v>1</v>
      </c>
      <c r="K67" s="39" t="s">
        <v>1876</v>
      </c>
      <c r="L67" s="39" t="s">
        <v>1872</v>
      </c>
      <c r="M67" s="40" t="b">
        <v>1</v>
      </c>
      <c r="N67" s="39" t="s">
        <v>1873</v>
      </c>
    </row>
    <row r="68" spans="1:15" hidden="1" x14ac:dyDescent="0.25">
      <c r="A68" s="39" t="s">
        <v>1686</v>
      </c>
      <c r="C68" s="39">
        <v>60222</v>
      </c>
      <c r="D68" s="40">
        <v>760</v>
      </c>
      <c r="E68" s="50" t="s">
        <v>1402</v>
      </c>
      <c r="F68" s="39"/>
      <c r="G68" s="40"/>
      <c r="H68" s="40"/>
      <c r="J68" s="40" t="b">
        <v>1</v>
      </c>
      <c r="K68" s="39" t="s">
        <v>1876</v>
      </c>
      <c r="L68" s="39" t="s">
        <v>1968</v>
      </c>
      <c r="M68" s="40" t="b">
        <v>0</v>
      </c>
      <c r="N68" s="39" t="s">
        <v>2010</v>
      </c>
    </row>
    <row r="69" spans="1:15" hidden="1" x14ac:dyDescent="0.25">
      <c r="A69" s="39" t="s">
        <v>469</v>
      </c>
      <c r="C69" s="39">
        <v>19558</v>
      </c>
      <c r="D69" s="40">
        <v>32</v>
      </c>
      <c r="E69" s="50" t="s">
        <v>188</v>
      </c>
      <c r="F69" s="39">
        <v>1</v>
      </c>
      <c r="G69" s="40" t="s">
        <v>353</v>
      </c>
      <c r="H69" s="40">
        <v>1</v>
      </c>
      <c r="I69" s="40" t="s">
        <v>1879</v>
      </c>
      <c r="J69" s="40" t="b">
        <v>1</v>
      </c>
      <c r="K69" s="39" t="s">
        <v>1876</v>
      </c>
      <c r="L69" s="39" t="s">
        <v>1872</v>
      </c>
      <c r="M69" s="40" t="b">
        <v>0</v>
      </c>
      <c r="N69" s="39" t="s">
        <v>1873</v>
      </c>
    </row>
    <row r="70" spans="1:15" hidden="1" x14ac:dyDescent="0.25">
      <c r="A70" s="39" t="s">
        <v>705</v>
      </c>
      <c r="B70" s="39" t="s">
        <v>1926</v>
      </c>
      <c r="C70" s="39">
        <v>9000</v>
      </c>
      <c r="D70" s="40">
        <v>332</v>
      </c>
      <c r="E70" s="50" t="s">
        <v>194</v>
      </c>
      <c r="F70" s="39">
        <v>1</v>
      </c>
      <c r="G70" s="40" t="s">
        <v>353</v>
      </c>
      <c r="H70" s="40">
        <v>1</v>
      </c>
      <c r="I70" s="40" t="s">
        <v>1870</v>
      </c>
      <c r="J70" s="40" t="b">
        <v>1</v>
      </c>
      <c r="K70" s="39" t="s">
        <v>1871</v>
      </c>
      <c r="L70" s="39" t="s">
        <v>1872</v>
      </c>
      <c r="M70" s="40" t="b">
        <v>1</v>
      </c>
      <c r="N70" s="39" t="s">
        <v>1873</v>
      </c>
    </row>
    <row r="71" spans="1:15" hidden="1" x14ac:dyDescent="0.25">
      <c r="A71" s="39" t="s">
        <v>2068</v>
      </c>
      <c r="C71" s="39">
        <v>9183</v>
      </c>
      <c r="E71" s="50" t="s">
        <v>2069</v>
      </c>
      <c r="F71" s="39">
        <v>6</v>
      </c>
      <c r="G71" s="40" t="s">
        <v>2016</v>
      </c>
      <c r="H71" s="40">
        <v>4</v>
      </c>
      <c r="I71" s="40" t="s">
        <v>1968</v>
      </c>
      <c r="J71" s="40" t="b">
        <v>0</v>
      </c>
      <c r="K71" s="39" t="s">
        <v>2022</v>
      </c>
      <c r="L71" s="39" t="s">
        <v>1968</v>
      </c>
      <c r="M71" s="40" t="b">
        <v>0</v>
      </c>
      <c r="N71" s="39" t="s">
        <v>2018</v>
      </c>
    </row>
    <row r="72" spans="1:15" hidden="1" x14ac:dyDescent="0.25">
      <c r="A72" s="39" t="s">
        <v>717</v>
      </c>
      <c r="B72" s="39" t="s">
        <v>1927</v>
      </c>
      <c r="C72" s="39">
        <v>9192</v>
      </c>
      <c r="D72" s="40">
        <v>681</v>
      </c>
      <c r="E72" s="50" t="s">
        <v>196</v>
      </c>
      <c r="F72" s="39">
        <v>1</v>
      </c>
      <c r="G72" s="40" t="s">
        <v>353</v>
      </c>
      <c r="H72" s="40">
        <v>1</v>
      </c>
      <c r="I72" s="40" t="s">
        <v>1870</v>
      </c>
      <c r="J72" s="40" t="b">
        <v>1</v>
      </c>
      <c r="K72" s="39" t="s">
        <v>1876</v>
      </c>
      <c r="L72" s="39" t="s">
        <v>1872</v>
      </c>
      <c r="M72" s="40" t="b">
        <v>1</v>
      </c>
      <c r="N72" s="39" t="s">
        <v>1873</v>
      </c>
    </row>
    <row r="73" spans="1:15" hidden="1" x14ac:dyDescent="0.25">
      <c r="A73" s="39" t="s">
        <v>872</v>
      </c>
      <c r="B73" s="39" t="s">
        <v>1928</v>
      </c>
      <c r="C73" s="39">
        <v>9188</v>
      </c>
      <c r="D73" s="40">
        <v>280</v>
      </c>
      <c r="E73" s="50" t="s">
        <v>198</v>
      </c>
      <c r="F73" s="39">
        <v>1</v>
      </c>
      <c r="G73" s="40" t="s">
        <v>353</v>
      </c>
      <c r="H73" s="40">
        <v>1</v>
      </c>
      <c r="I73" s="40" t="s">
        <v>1870</v>
      </c>
      <c r="J73" s="40" t="b">
        <v>1</v>
      </c>
      <c r="K73" s="39" t="s">
        <v>1881</v>
      </c>
      <c r="L73" s="39" t="s">
        <v>1872</v>
      </c>
      <c r="M73" s="40" t="b">
        <v>1</v>
      </c>
      <c r="N73" s="39" t="s">
        <v>1873</v>
      </c>
    </row>
    <row r="74" spans="1:15" hidden="1" x14ac:dyDescent="0.25">
      <c r="A74" s="39" t="s">
        <v>415</v>
      </c>
      <c r="B74" s="39" t="s">
        <v>1929</v>
      </c>
      <c r="C74" s="39">
        <v>18963</v>
      </c>
      <c r="D74" s="40">
        <v>240</v>
      </c>
      <c r="E74" s="50" t="s">
        <v>1326</v>
      </c>
      <c r="F74" s="39">
        <v>1</v>
      </c>
      <c r="G74" s="40" t="s">
        <v>353</v>
      </c>
      <c r="H74" s="40">
        <v>1</v>
      </c>
      <c r="I74" s="40" t="s">
        <v>1870</v>
      </c>
      <c r="J74" s="40" t="b">
        <v>1</v>
      </c>
      <c r="K74" s="39" t="s">
        <v>1881</v>
      </c>
      <c r="L74" s="39" t="s">
        <v>1872</v>
      </c>
      <c r="M74" s="40" t="b">
        <v>1</v>
      </c>
      <c r="N74" s="39" t="s">
        <v>1873</v>
      </c>
      <c r="O74" s="40" t="s">
        <v>1930</v>
      </c>
    </row>
    <row r="75" spans="1:15" hidden="1" x14ac:dyDescent="0.25">
      <c r="A75" s="39" t="s">
        <v>580</v>
      </c>
      <c r="B75" s="39" t="s">
        <v>1931</v>
      </c>
      <c r="C75" s="39">
        <v>9416</v>
      </c>
      <c r="D75" s="40">
        <v>369</v>
      </c>
      <c r="E75" s="50" t="s">
        <v>205</v>
      </c>
      <c r="F75" s="39">
        <v>1</v>
      </c>
      <c r="G75" s="40" t="s">
        <v>353</v>
      </c>
      <c r="H75" s="40">
        <v>1</v>
      </c>
      <c r="I75" s="40" t="s">
        <v>1870</v>
      </c>
      <c r="J75" s="40" t="b">
        <v>1</v>
      </c>
      <c r="K75" s="39" t="s">
        <v>1876</v>
      </c>
      <c r="L75" s="39" t="s">
        <v>1872</v>
      </c>
      <c r="M75" s="40" t="b">
        <v>1</v>
      </c>
      <c r="N75" s="39" t="s">
        <v>1873</v>
      </c>
    </row>
    <row r="76" spans="1:15" hidden="1" x14ac:dyDescent="0.25">
      <c r="A76" s="39" t="s">
        <v>2046</v>
      </c>
      <c r="E76" s="50" t="s">
        <v>724</v>
      </c>
      <c r="F76" s="39"/>
      <c r="G76" s="40"/>
      <c r="H76" s="40"/>
      <c r="I76" s="40" t="s">
        <v>1968</v>
      </c>
      <c r="J76" s="40" t="b">
        <v>0</v>
      </c>
      <c r="L76" s="39" t="s">
        <v>1968</v>
      </c>
      <c r="M76" s="40" t="b">
        <v>0</v>
      </c>
    </row>
    <row r="77" spans="1:15" hidden="1" x14ac:dyDescent="0.25">
      <c r="A77" s="39" t="s">
        <v>2062</v>
      </c>
      <c r="C77" s="39">
        <v>60223</v>
      </c>
      <c r="E77" s="50" t="s">
        <v>2063</v>
      </c>
      <c r="F77" s="39"/>
      <c r="G77" s="40"/>
      <c r="H77" s="40"/>
      <c r="J77" s="40" t="b">
        <v>0</v>
      </c>
      <c r="L77" s="39" t="s">
        <v>1968</v>
      </c>
      <c r="M77" s="40" t="b">
        <v>0</v>
      </c>
      <c r="N77" s="39" t="s">
        <v>2010</v>
      </c>
    </row>
    <row r="78" spans="1:15" hidden="1" x14ac:dyDescent="0.25">
      <c r="A78" s="39" t="s">
        <v>463</v>
      </c>
      <c r="C78" s="39">
        <v>10210</v>
      </c>
      <c r="D78" s="40">
        <v>103</v>
      </c>
      <c r="E78" s="50" t="s">
        <v>207</v>
      </c>
      <c r="F78" s="39">
        <v>1</v>
      </c>
      <c r="G78" s="40" t="s">
        <v>353</v>
      </c>
      <c r="H78" s="40">
        <v>1</v>
      </c>
      <c r="J78" s="40" t="b">
        <v>1</v>
      </c>
      <c r="K78" s="39" t="s">
        <v>1871</v>
      </c>
      <c r="L78" s="39" t="s">
        <v>1872</v>
      </c>
      <c r="M78" s="40" t="b">
        <v>0</v>
      </c>
      <c r="N78" s="39" t="s">
        <v>1873</v>
      </c>
    </row>
    <row r="79" spans="1:15" hidden="1" x14ac:dyDescent="0.25">
      <c r="A79" s="39" t="s">
        <v>2031</v>
      </c>
      <c r="B79" s="39" t="s">
        <v>2032</v>
      </c>
      <c r="C79" s="39">
        <v>9897</v>
      </c>
      <c r="D79" s="40">
        <v>289</v>
      </c>
      <c r="E79" s="50" t="s">
        <v>2033</v>
      </c>
      <c r="F79" s="39">
        <v>1</v>
      </c>
      <c r="G79" s="40" t="s">
        <v>353</v>
      </c>
      <c r="H79" s="40">
        <v>1</v>
      </c>
      <c r="I79" s="40" t="s">
        <v>1870</v>
      </c>
      <c r="J79" s="40" t="b">
        <v>1</v>
      </c>
      <c r="K79" s="39" t="s">
        <v>1871</v>
      </c>
      <c r="L79" s="39" t="s">
        <v>1886</v>
      </c>
      <c r="M79" s="40" t="b">
        <v>0</v>
      </c>
      <c r="N79" s="39" t="s">
        <v>1873</v>
      </c>
    </row>
    <row r="80" spans="1:15" hidden="1" x14ac:dyDescent="0.25">
      <c r="A80" s="39" t="s">
        <v>754</v>
      </c>
      <c r="B80" s="39" t="s">
        <v>1932</v>
      </c>
      <c r="C80" s="39">
        <v>9897</v>
      </c>
      <c r="D80" s="40">
        <v>289</v>
      </c>
      <c r="E80" s="50" t="s">
        <v>213</v>
      </c>
      <c r="F80" s="39">
        <v>1</v>
      </c>
      <c r="G80" s="40" t="s">
        <v>353</v>
      </c>
      <c r="H80" s="40">
        <v>1</v>
      </c>
      <c r="I80" s="40" t="s">
        <v>1870</v>
      </c>
      <c r="J80" s="40" t="b">
        <v>1</v>
      </c>
      <c r="K80" s="39" t="s">
        <v>1871</v>
      </c>
      <c r="L80" s="39" t="s">
        <v>1872</v>
      </c>
      <c r="M80" s="40" t="b">
        <v>1</v>
      </c>
      <c r="N80" s="39" t="s">
        <v>1873</v>
      </c>
    </row>
    <row r="81" spans="1:15" hidden="1" x14ac:dyDescent="0.25">
      <c r="A81" s="39" t="s">
        <v>759</v>
      </c>
      <c r="B81" s="39" t="s">
        <v>1933</v>
      </c>
      <c r="C81" s="39" t="s">
        <v>390</v>
      </c>
      <c r="D81" s="40">
        <v>446</v>
      </c>
      <c r="E81" s="50" t="s">
        <v>760</v>
      </c>
      <c r="F81" s="39">
        <v>1</v>
      </c>
      <c r="G81" s="40" t="s">
        <v>353</v>
      </c>
      <c r="H81" s="40">
        <v>1</v>
      </c>
      <c r="I81" s="40" t="s">
        <v>1870</v>
      </c>
      <c r="J81" s="40" t="b">
        <v>1</v>
      </c>
      <c r="K81" s="39" t="s">
        <v>1876</v>
      </c>
      <c r="L81" s="39" t="s">
        <v>1872</v>
      </c>
      <c r="M81" s="40" t="b">
        <v>1</v>
      </c>
      <c r="N81" s="39" t="s">
        <v>1873</v>
      </c>
    </row>
    <row r="82" spans="1:15" hidden="1" x14ac:dyDescent="0.25">
      <c r="A82" s="39" t="s">
        <v>769</v>
      </c>
      <c r="B82" s="39" t="s">
        <v>1934</v>
      </c>
      <c r="C82" s="39" t="s">
        <v>390</v>
      </c>
      <c r="D82" s="40">
        <v>407</v>
      </c>
      <c r="E82" s="50" t="s">
        <v>215</v>
      </c>
      <c r="F82" s="39">
        <v>1</v>
      </c>
      <c r="G82" s="40" t="s">
        <v>353</v>
      </c>
      <c r="H82" s="40">
        <v>1</v>
      </c>
      <c r="I82" s="40" t="s">
        <v>1870</v>
      </c>
      <c r="J82" s="40" t="b">
        <v>1</v>
      </c>
      <c r="K82" s="39" t="s">
        <v>1881</v>
      </c>
      <c r="L82" s="39" t="s">
        <v>1886</v>
      </c>
      <c r="M82" s="40" t="b">
        <v>0</v>
      </c>
      <c r="N82" s="39" t="s">
        <v>1873</v>
      </c>
    </row>
    <row r="83" spans="1:15" hidden="1" x14ac:dyDescent="0.25">
      <c r="A83" s="39" t="s">
        <v>2047</v>
      </c>
      <c r="D83" s="40">
        <v>748</v>
      </c>
      <c r="E83" s="50" t="s">
        <v>218</v>
      </c>
      <c r="F83" s="39">
        <v>1</v>
      </c>
      <c r="G83" s="40" t="s">
        <v>353</v>
      </c>
      <c r="H83" s="40">
        <v>1</v>
      </c>
      <c r="I83" s="40" t="s">
        <v>1870</v>
      </c>
      <c r="J83" s="40" t="b">
        <v>1</v>
      </c>
      <c r="K83" s="39" t="s">
        <v>1871</v>
      </c>
      <c r="L83" s="39" t="s">
        <v>1872</v>
      </c>
      <c r="M83" s="40" t="b">
        <v>0</v>
      </c>
      <c r="N83" s="39" t="s">
        <v>1873</v>
      </c>
      <c r="O83" s="40" t="s">
        <v>2048</v>
      </c>
    </row>
    <row r="84" spans="1:15" hidden="1" x14ac:dyDescent="0.25">
      <c r="A84" s="39" t="s">
        <v>633</v>
      </c>
      <c r="C84" s="39">
        <v>10433</v>
      </c>
      <c r="D84" s="40">
        <v>16</v>
      </c>
      <c r="E84" s="50" t="s">
        <v>217</v>
      </c>
      <c r="F84" s="39">
        <v>1</v>
      </c>
      <c r="G84" s="40" t="s">
        <v>353</v>
      </c>
      <c r="H84" s="40">
        <v>1</v>
      </c>
      <c r="I84" s="40" t="s">
        <v>1879</v>
      </c>
      <c r="J84" s="40" t="b">
        <v>1</v>
      </c>
      <c r="K84" s="39" t="s">
        <v>1881</v>
      </c>
      <c r="L84" s="39" t="s">
        <v>1872</v>
      </c>
      <c r="M84" s="40" t="b">
        <v>0</v>
      </c>
      <c r="N84" s="39" t="s">
        <v>1873</v>
      </c>
    </row>
    <row r="85" spans="1:15" hidden="1" x14ac:dyDescent="0.25">
      <c r="A85" s="39" t="s">
        <v>774</v>
      </c>
      <c r="B85" s="39" t="s">
        <v>1935</v>
      </c>
      <c r="C85" s="39">
        <v>10455</v>
      </c>
      <c r="D85" s="40">
        <v>660</v>
      </c>
      <c r="E85" s="50" t="s">
        <v>220</v>
      </c>
      <c r="F85" s="39">
        <v>1</v>
      </c>
      <c r="G85" s="40" t="s">
        <v>353</v>
      </c>
      <c r="H85" s="40">
        <v>1</v>
      </c>
      <c r="I85" s="40" t="s">
        <v>1870</v>
      </c>
      <c r="J85" s="40" t="b">
        <v>1</v>
      </c>
      <c r="K85" s="39" t="s">
        <v>1871</v>
      </c>
      <c r="L85" s="39" t="s">
        <v>1872</v>
      </c>
      <c r="M85" s="40" t="b">
        <v>1</v>
      </c>
      <c r="N85" s="39" t="s">
        <v>1873</v>
      </c>
    </row>
    <row r="86" spans="1:15" hidden="1" x14ac:dyDescent="0.25">
      <c r="A86" s="39" t="s">
        <v>1936</v>
      </c>
      <c r="B86" s="39" t="s">
        <v>1937</v>
      </c>
      <c r="C86" s="39">
        <v>9898</v>
      </c>
      <c r="D86" s="40">
        <v>285</v>
      </c>
      <c r="E86" s="50" t="s">
        <v>1938</v>
      </c>
      <c r="F86" s="39">
        <v>1</v>
      </c>
      <c r="G86" s="40" t="s">
        <v>353</v>
      </c>
      <c r="H86" s="40">
        <v>1</v>
      </c>
      <c r="I86" s="40" t="s">
        <v>1870</v>
      </c>
      <c r="J86" s="40" t="b">
        <v>1</v>
      </c>
      <c r="K86" s="39" t="s">
        <v>1871</v>
      </c>
      <c r="L86" s="39" t="s">
        <v>1886</v>
      </c>
      <c r="M86" s="40" t="b">
        <v>0</v>
      </c>
      <c r="N86" s="39" t="s">
        <v>1873</v>
      </c>
    </row>
    <row r="87" spans="1:15" hidden="1" x14ac:dyDescent="0.25">
      <c r="A87" s="39" t="s">
        <v>789</v>
      </c>
      <c r="B87" s="39" t="s">
        <v>1939</v>
      </c>
      <c r="C87" s="39">
        <v>10451</v>
      </c>
      <c r="D87" s="40">
        <v>17</v>
      </c>
      <c r="E87" s="50" t="s">
        <v>222</v>
      </c>
      <c r="F87" s="39">
        <v>1</v>
      </c>
      <c r="G87" s="40" t="s">
        <v>353</v>
      </c>
      <c r="H87" s="40">
        <v>1</v>
      </c>
      <c r="I87" s="40" t="s">
        <v>1870</v>
      </c>
      <c r="J87" s="40" t="b">
        <v>1</v>
      </c>
      <c r="K87" s="39" t="s">
        <v>1871</v>
      </c>
      <c r="L87" s="39" t="s">
        <v>1872</v>
      </c>
      <c r="M87" s="40" t="b">
        <v>1</v>
      </c>
      <c r="N87" s="39" t="s">
        <v>1873</v>
      </c>
    </row>
    <row r="88" spans="1:15" hidden="1" x14ac:dyDescent="0.25">
      <c r="A88" s="39" t="s">
        <v>796</v>
      </c>
      <c r="B88" s="39" t="s">
        <v>1940</v>
      </c>
      <c r="C88" s="39" t="s">
        <v>390</v>
      </c>
      <c r="D88" s="40">
        <v>687</v>
      </c>
      <c r="E88" s="50" t="s">
        <v>224</v>
      </c>
      <c r="F88" s="39">
        <v>1</v>
      </c>
      <c r="G88" s="40" t="s">
        <v>353</v>
      </c>
      <c r="H88" s="40">
        <v>1</v>
      </c>
      <c r="I88" s="40" t="s">
        <v>1870</v>
      </c>
      <c r="J88" s="40" t="b">
        <v>1</v>
      </c>
      <c r="K88" s="39" t="s">
        <v>1871</v>
      </c>
      <c r="L88" s="39" t="s">
        <v>1872</v>
      </c>
      <c r="M88" s="40" t="b">
        <v>1</v>
      </c>
      <c r="N88" s="39" t="s">
        <v>1873</v>
      </c>
    </row>
    <row r="89" spans="1:15" hidden="1" x14ac:dyDescent="0.25">
      <c r="A89" s="39" t="s">
        <v>2049</v>
      </c>
      <c r="D89" s="40">
        <v>710</v>
      </c>
      <c r="E89" s="50" t="s">
        <v>2050</v>
      </c>
      <c r="F89" s="39">
        <v>1</v>
      </c>
      <c r="G89" s="40" t="s">
        <v>353</v>
      </c>
      <c r="H89" s="40">
        <v>1</v>
      </c>
      <c r="I89" s="40" t="s">
        <v>1879</v>
      </c>
      <c r="J89" s="40" t="b">
        <v>1</v>
      </c>
      <c r="K89" s="39" t="s">
        <v>1876</v>
      </c>
      <c r="L89" s="39" t="s">
        <v>1872</v>
      </c>
      <c r="M89" s="40" t="b">
        <v>0</v>
      </c>
      <c r="N89" s="39" t="s">
        <v>1873</v>
      </c>
      <c r="O89" s="40" t="s">
        <v>2051</v>
      </c>
    </row>
    <row r="90" spans="1:15" hidden="1" x14ac:dyDescent="0.25">
      <c r="A90" s="39" t="s">
        <v>800</v>
      </c>
      <c r="B90" s="39" t="s">
        <v>1941</v>
      </c>
      <c r="C90" s="39">
        <v>9832</v>
      </c>
      <c r="D90" s="40">
        <v>281</v>
      </c>
      <c r="E90" s="50" t="s">
        <v>226</v>
      </c>
      <c r="F90" s="39">
        <v>1</v>
      </c>
      <c r="G90" s="40" t="s">
        <v>353</v>
      </c>
      <c r="H90" s="40">
        <v>1</v>
      </c>
      <c r="I90" s="40" t="s">
        <v>1870</v>
      </c>
      <c r="J90" s="40" t="b">
        <v>1</v>
      </c>
      <c r="K90" s="39" t="s">
        <v>1871</v>
      </c>
      <c r="L90" s="39" t="s">
        <v>1872</v>
      </c>
      <c r="M90" s="40" t="b">
        <v>1</v>
      </c>
      <c r="N90" s="39" t="s">
        <v>1873</v>
      </c>
    </row>
    <row r="91" spans="1:15" hidden="1" x14ac:dyDescent="0.25">
      <c r="A91" s="39" t="s">
        <v>804</v>
      </c>
      <c r="B91" s="39" t="s">
        <v>1942</v>
      </c>
      <c r="C91" s="39">
        <v>10491</v>
      </c>
      <c r="D91" s="40">
        <v>376</v>
      </c>
      <c r="E91" s="50" t="s">
        <v>228</v>
      </c>
      <c r="F91" s="39">
        <v>1</v>
      </c>
      <c r="G91" s="40" t="s">
        <v>353</v>
      </c>
      <c r="H91" s="40">
        <v>1</v>
      </c>
      <c r="I91" s="40" t="s">
        <v>1870</v>
      </c>
      <c r="J91" s="40" t="b">
        <v>1</v>
      </c>
      <c r="K91" s="39" t="s">
        <v>1871</v>
      </c>
      <c r="L91" s="39" t="s">
        <v>1872</v>
      </c>
      <c r="M91" s="40" t="b">
        <v>1</v>
      </c>
      <c r="N91" s="39" t="s">
        <v>1873</v>
      </c>
    </row>
    <row r="92" spans="1:15" hidden="1" x14ac:dyDescent="0.25">
      <c r="A92" s="39" t="s">
        <v>810</v>
      </c>
      <c r="B92" s="39" t="s">
        <v>1943</v>
      </c>
      <c r="C92" s="39">
        <v>10716</v>
      </c>
      <c r="D92" s="40">
        <v>353</v>
      </c>
      <c r="E92" s="50" t="s">
        <v>230</v>
      </c>
      <c r="F92" s="39">
        <v>1</v>
      </c>
      <c r="G92" s="40" t="s">
        <v>353</v>
      </c>
      <c r="H92" s="40">
        <v>1</v>
      </c>
      <c r="I92" s="40" t="s">
        <v>1870</v>
      </c>
      <c r="J92" s="40" t="b">
        <v>1</v>
      </c>
      <c r="K92" s="39" t="s">
        <v>1871</v>
      </c>
      <c r="L92" s="39" t="s">
        <v>1872</v>
      </c>
      <c r="M92" s="40" t="b">
        <v>1</v>
      </c>
      <c r="N92" s="39" t="s">
        <v>1873</v>
      </c>
    </row>
    <row r="93" spans="1:15" hidden="1" x14ac:dyDescent="0.25">
      <c r="A93" s="39" t="s">
        <v>815</v>
      </c>
      <c r="B93" s="39" t="s">
        <v>1944</v>
      </c>
      <c r="C93" s="39" t="s">
        <v>390</v>
      </c>
      <c r="D93" s="40">
        <v>330</v>
      </c>
      <c r="E93" s="50" t="s">
        <v>232</v>
      </c>
      <c r="F93" s="39">
        <v>1</v>
      </c>
      <c r="G93" s="40" t="s">
        <v>353</v>
      </c>
      <c r="H93" s="40">
        <v>1</v>
      </c>
      <c r="I93" s="40" t="s">
        <v>1870</v>
      </c>
      <c r="J93" s="40" t="b">
        <v>1</v>
      </c>
      <c r="K93" s="39" t="s">
        <v>1871</v>
      </c>
      <c r="L93" s="39" t="s">
        <v>1872</v>
      </c>
      <c r="M93" s="40" t="b">
        <v>1</v>
      </c>
      <c r="N93" s="39" t="s">
        <v>1873</v>
      </c>
    </row>
    <row r="94" spans="1:15" hidden="1" x14ac:dyDescent="0.25">
      <c r="A94" s="39" t="s">
        <v>820</v>
      </c>
      <c r="B94" s="39" t="s">
        <v>1945</v>
      </c>
      <c r="C94" s="39" t="s">
        <v>390</v>
      </c>
      <c r="D94" s="40">
        <v>570</v>
      </c>
      <c r="E94" s="50" t="s">
        <v>821</v>
      </c>
      <c r="F94" s="39">
        <v>1</v>
      </c>
      <c r="G94" s="40" t="s">
        <v>353</v>
      </c>
      <c r="H94" s="40">
        <v>1</v>
      </c>
      <c r="I94" s="40" t="s">
        <v>1870</v>
      </c>
      <c r="J94" s="40" t="b">
        <v>1</v>
      </c>
      <c r="K94" s="39" t="s">
        <v>1871</v>
      </c>
      <c r="L94" s="39" t="s">
        <v>1872</v>
      </c>
      <c r="M94" s="40" t="b">
        <v>1</v>
      </c>
      <c r="N94" s="39" t="s">
        <v>1873</v>
      </c>
    </row>
    <row r="95" spans="1:15" hidden="1" x14ac:dyDescent="0.25">
      <c r="A95" s="39" t="s">
        <v>1946</v>
      </c>
      <c r="B95" s="39" t="s">
        <v>1947</v>
      </c>
      <c r="C95" s="39">
        <v>11591</v>
      </c>
      <c r="D95" s="40">
        <v>264</v>
      </c>
      <c r="E95" s="50" t="s">
        <v>2140</v>
      </c>
      <c r="F95" s="39">
        <v>1</v>
      </c>
      <c r="G95" s="40" t="s">
        <v>353</v>
      </c>
      <c r="H95" s="40">
        <v>1</v>
      </c>
      <c r="I95" s="40" t="s">
        <v>1879</v>
      </c>
      <c r="J95" s="40" t="b">
        <v>1</v>
      </c>
      <c r="K95" s="39" t="s">
        <v>1876</v>
      </c>
      <c r="L95" s="39" t="s">
        <v>1886</v>
      </c>
      <c r="M95" s="40" t="b">
        <v>0</v>
      </c>
      <c r="N95" s="39" t="s">
        <v>1873</v>
      </c>
    </row>
    <row r="96" spans="1:15" hidden="1" x14ac:dyDescent="0.25">
      <c r="A96" s="39" t="s">
        <v>830</v>
      </c>
      <c r="B96" s="39" t="s">
        <v>1948</v>
      </c>
      <c r="C96" s="39">
        <v>26317</v>
      </c>
      <c r="D96" s="40">
        <v>321</v>
      </c>
      <c r="E96" s="50" t="s">
        <v>234</v>
      </c>
      <c r="F96" s="39">
        <v>1</v>
      </c>
      <c r="G96" s="40" t="s">
        <v>353</v>
      </c>
      <c r="H96" s="40">
        <v>1</v>
      </c>
      <c r="I96" s="40" t="s">
        <v>1870</v>
      </c>
      <c r="J96" s="40" t="b">
        <v>1</v>
      </c>
      <c r="K96" s="39" t="s">
        <v>1876</v>
      </c>
      <c r="L96" s="39" t="s">
        <v>1872</v>
      </c>
      <c r="M96" s="40" t="b">
        <v>1</v>
      </c>
      <c r="N96" s="39" t="s">
        <v>1873</v>
      </c>
    </row>
    <row r="97" spans="1:15" hidden="1" x14ac:dyDescent="0.25">
      <c r="A97" s="39" t="s">
        <v>615</v>
      </c>
      <c r="C97" s="39">
        <v>11824</v>
      </c>
      <c r="D97" s="40">
        <v>18</v>
      </c>
      <c r="E97" s="50" t="s">
        <v>616</v>
      </c>
      <c r="F97" s="39">
        <v>1</v>
      </c>
      <c r="G97" s="40" t="s">
        <v>353</v>
      </c>
      <c r="H97" s="40">
        <v>1</v>
      </c>
      <c r="I97" s="40" t="s">
        <v>1879</v>
      </c>
      <c r="J97" s="40" t="b">
        <v>1</v>
      </c>
      <c r="K97" s="39" t="s">
        <v>1881</v>
      </c>
      <c r="L97" s="39" t="s">
        <v>1872</v>
      </c>
      <c r="M97" s="40" t="b">
        <v>0</v>
      </c>
      <c r="N97" s="39" t="s">
        <v>1873</v>
      </c>
    </row>
    <row r="98" spans="1:15" hidden="1" x14ac:dyDescent="0.25">
      <c r="A98" s="39" t="s">
        <v>839</v>
      </c>
      <c r="B98" s="39" t="s">
        <v>1949</v>
      </c>
      <c r="C98" s="39">
        <v>12119</v>
      </c>
      <c r="D98" s="40">
        <v>44</v>
      </c>
      <c r="E98" s="50" t="s">
        <v>236</v>
      </c>
      <c r="F98" s="39">
        <v>1</v>
      </c>
      <c r="G98" s="40" t="s">
        <v>353</v>
      </c>
      <c r="H98" s="40">
        <v>1</v>
      </c>
      <c r="I98" s="40" t="s">
        <v>1879</v>
      </c>
      <c r="J98" s="40" t="b">
        <v>1</v>
      </c>
      <c r="K98" s="39" t="s">
        <v>1876</v>
      </c>
      <c r="L98" s="39" t="s">
        <v>1872</v>
      </c>
      <c r="M98" s="40" t="b">
        <v>1</v>
      </c>
      <c r="N98" s="39" t="s">
        <v>1873</v>
      </c>
    </row>
    <row r="99" spans="1:15" hidden="1" x14ac:dyDescent="0.25">
      <c r="A99" s="39" t="s">
        <v>508</v>
      </c>
      <c r="C99" s="39">
        <v>12385</v>
      </c>
      <c r="E99" s="50" t="s">
        <v>238</v>
      </c>
      <c r="F99" s="39">
        <v>1</v>
      </c>
      <c r="G99" s="40" t="s">
        <v>353</v>
      </c>
      <c r="H99" s="40">
        <v>1</v>
      </c>
      <c r="I99" s="40" t="s">
        <v>1968</v>
      </c>
      <c r="J99" s="40" t="b">
        <v>0</v>
      </c>
      <c r="K99" s="39" t="s">
        <v>1876</v>
      </c>
      <c r="L99" s="39" t="s">
        <v>1968</v>
      </c>
      <c r="M99" s="40" t="b">
        <v>0</v>
      </c>
      <c r="N99" s="39" t="s">
        <v>1873</v>
      </c>
      <c r="O99" s="40" t="s">
        <v>2005</v>
      </c>
    </row>
    <row r="100" spans="1:15" hidden="1" x14ac:dyDescent="0.25">
      <c r="A100" s="39" t="s">
        <v>556</v>
      </c>
      <c r="B100" s="39" t="s">
        <v>1950</v>
      </c>
      <c r="C100" s="39">
        <v>12485</v>
      </c>
      <c r="D100" s="40">
        <v>343</v>
      </c>
      <c r="E100" s="50" t="s">
        <v>242</v>
      </c>
      <c r="F100" s="39">
        <v>1</v>
      </c>
      <c r="G100" s="40" t="s">
        <v>353</v>
      </c>
      <c r="H100" s="40">
        <v>1</v>
      </c>
      <c r="I100" s="40" t="s">
        <v>1879</v>
      </c>
      <c r="J100" s="40" t="b">
        <v>1</v>
      </c>
      <c r="K100" s="39" t="s">
        <v>1881</v>
      </c>
      <c r="L100" s="39" t="s">
        <v>1872</v>
      </c>
      <c r="M100" s="40" t="b">
        <v>1</v>
      </c>
      <c r="N100" s="39" t="s">
        <v>1873</v>
      </c>
    </row>
    <row r="101" spans="1:15" hidden="1" x14ac:dyDescent="0.25">
      <c r="A101" s="39" t="s">
        <v>853</v>
      </c>
      <c r="B101" s="39" t="s">
        <v>1951</v>
      </c>
      <c r="C101" s="39">
        <v>13201</v>
      </c>
      <c r="D101" s="40">
        <v>22</v>
      </c>
      <c r="E101" s="50" t="s">
        <v>248</v>
      </c>
      <c r="F101" s="39">
        <v>1</v>
      </c>
      <c r="G101" s="40" t="s">
        <v>353</v>
      </c>
      <c r="H101" s="40">
        <v>1</v>
      </c>
      <c r="I101" s="40" t="s">
        <v>1870</v>
      </c>
      <c r="J101" s="40" t="b">
        <v>1</v>
      </c>
      <c r="K101" s="39" t="s">
        <v>1881</v>
      </c>
      <c r="L101" s="39" t="s">
        <v>1872</v>
      </c>
      <c r="M101" s="40" t="b">
        <v>1</v>
      </c>
      <c r="N101" s="39" t="s">
        <v>1873</v>
      </c>
    </row>
    <row r="102" spans="1:15" hidden="1" x14ac:dyDescent="0.25">
      <c r="A102" s="39" t="s">
        <v>857</v>
      </c>
      <c r="B102" s="39" t="s">
        <v>1952</v>
      </c>
      <c r="C102" s="39">
        <v>13211</v>
      </c>
      <c r="D102" s="40">
        <v>319</v>
      </c>
      <c r="E102" s="50" t="s">
        <v>250</v>
      </c>
      <c r="F102" s="39">
        <v>1</v>
      </c>
      <c r="G102" s="40" t="s">
        <v>353</v>
      </c>
      <c r="H102" s="40">
        <v>1</v>
      </c>
      <c r="I102" s="40" t="s">
        <v>1870</v>
      </c>
      <c r="J102" s="40" t="b">
        <v>1</v>
      </c>
      <c r="K102" s="39" t="s">
        <v>1876</v>
      </c>
      <c r="L102" s="39" t="s">
        <v>1872</v>
      </c>
      <c r="M102" s="40" t="b">
        <v>1</v>
      </c>
      <c r="N102" s="39" t="s">
        <v>1873</v>
      </c>
    </row>
    <row r="103" spans="1:15" hidden="1" x14ac:dyDescent="0.25">
      <c r="A103" s="39" t="s">
        <v>860</v>
      </c>
      <c r="B103" s="39" t="s">
        <v>1953</v>
      </c>
      <c r="C103" s="39" t="s">
        <v>390</v>
      </c>
      <c r="D103" s="40">
        <v>625</v>
      </c>
      <c r="E103" s="50" t="s">
        <v>861</v>
      </c>
      <c r="F103" s="39">
        <v>1</v>
      </c>
      <c r="G103" s="40" t="s">
        <v>353</v>
      </c>
      <c r="H103" s="40">
        <v>1</v>
      </c>
      <c r="I103" s="40" t="s">
        <v>1870</v>
      </c>
      <c r="J103" s="40" t="b">
        <v>1</v>
      </c>
      <c r="K103" s="39" t="s">
        <v>1871</v>
      </c>
      <c r="L103" s="39" t="s">
        <v>1872</v>
      </c>
      <c r="M103" s="40" t="b">
        <v>1</v>
      </c>
      <c r="N103" s="39" t="s">
        <v>1873</v>
      </c>
    </row>
    <row r="104" spans="1:15" hidden="1" x14ac:dyDescent="0.25">
      <c r="A104" s="39" t="s">
        <v>520</v>
      </c>
      <c r="B104" s="39" t="s">
        <v>1954</v>
      </c>
      <c r="C104" s="39">
        <v>3422</v>
      </c>
      <c r="D104" s="40">
        <v>365</v>
      </c>
      <c r="E104" s="50" t="s">
        <v>252</v>
      </c>
      <c r="F104" s="39">
        <v>1</v>
      </c>
      <c r="G104" s="40" t="s">
        <v>353</v>
      </c>
      <c r="H104" s="40">
        <v>1</v>
      </c>
      <c r="I104" s="40" t="s">
        <v>1870</v>
      </c>
      <c r="J104" s="40" t="b">
        <v>1</v>
      </c>
      <c r="K104" s="39" t="s">
        <v>1876</v>
      </c>
      <c r="L104" s="39" t="s">
        <v>1872</v>
      </c>
      <c r="M104" s="40" t="b">
        <v>1</v>
      </c>
      <c r="N104" s="39" t="s">
        <v>1873</v>
      </c>
    </row>
    <row r="105" spans="1:15" hidden="1" x14ac:dyDescent="0.25">
      <c r="A105" s="39" t="s">
        <v>935</v>
      </c>
      <c r="B105" s="39" t="s">
        <v>1965</v>
      </c>
      <c r="C105" s="39">
        <v>14832</v>
      </c>
      <c r="D105" s="40">
        <v>659</v>
      </c>
      <c r="E105" s="50" t="s">
        <v>254</v>
      </c>
      <c r="F105" s="39">
        <v>1</v>
      </c>
      <c r="G105" s="40" t="s">
        <v>353</v>
      </c>
      <c r="H105" s="40">
        <v>1</v>
      </c>
      <c r="I105" s="40" t="s">
        <v>1870</v>
      </c>
      <c r="J105" s="40" t="b">
        <v>1</v>
      </c>
      <c r="K105" s="39" t="s">
        <v>1871</v>
      </c>
      <c r="L105" s="39" t="s">
        <v>1872</v>
      </c>
      <c r="M105" s="40" t="b">
        <v>1</v>
      </c>
      <c r="N105" s="39" t="s">
        <v>1873</v>
      </c>
    </row>
    <row r="106" spans="1:15" hidden="1" x14ac:dyDescent="0.25">
      <c r="A106" s="39" t="s">
        <v>865</v>
      </c>
      <c r="B106" s="39" t="s">
        <v>1955</v>
      </c>
      <c r="C106" s="39">
        <v>13477</v>
      </c>
      <c r="D106" s="40">
        <v>340</v>
      </c>
      <c r="E106" s="50" t="s">
        <v>256</v>
      </c>
      <c r="F106" s="39">
        <v>1</v>
      </c>
      <c r="G106" s="40" t="s">
        <v>353</v>
      </c>
      <c r="H106" s="40">
        <v>1</v>
      </c>
      <c r="I106" s="40" t="s">
        <v>1870</v>
      </c>
      <c r="J106" s="40" t="b">
        <v>1</v>
      </c>
      <c r="K106" s="39" t="s">
        <v>1881</v>
      </c>
      <c r="L106" s="39" t="s">
        <v>1872</v>
      </c>
      <c r="M106" s="40" t="b">
        <v>1</v>
      </c>
      <c r="N106" s="39" t="s">
        <v>1873</v>
      </c>
    </row>
    <row r="107" spans="1:15" hidden="1" x14ac:dyDescent="0.25">
      <c r="A107" s="39" t="s">
        <v>778</v>
      </c>
      <c r="B107" s="39" t="s">
        <v>1956</v>
      </c>
      <c r="C107" s="39" t="s">
        <v>390</v>
      </c>
      <c r="D107" s="40">
        <v>661</v>
      </c>
      <c r="E107" s="50" t="s">
        <v>258</v>
      </c>
      <c r="F107" s="39">
        <v>1</v>
      </c>
      <c r="G107" s="40" t="s">
        <v>353</v>
      </c>
      <c r="H107" s="40">
        <v>1</v>
      </c>
      <c r="I107" s="40" t="s">
        <v>1870</v>
      </c>
      <c r="J107" s="40" t="b">
        <v>1</v>
      </c>
      <c r="K107" s="39" t="s">
        <v>1876</v>
      </c>
      <c r="L107" s="39" t="s">
        <v>1872</v>
      </c>
      <c r="M107" s="40" t="b">
        <v>1</v>
      </c>
      <c r="N107" s="39" t="s">
        <v>1873</v>
      </c>
    </row>
    <row r="108" spans="1:15" hidden="1" x14ac:dyDescent="0.25">
      <c r="A108" s="39" t="s">
        <v>886</v>
      </c>
      <c r="B108" s="39" t="s">
        <v>1957</v>
      </c>
      <c r="C108" s="39" t="s">
        <v>390</v>
      </c>
      <c r="D108" s="40">
        <v>416</v>
      </c>
      <c r="E108" s="50" t="s">
        <v>260</v>
      </c>
      <c r="F108" s="39">
        <v>1</v>
      </c>
      <c r="G108" s="40" t="s">
        <v>353</v>
      </c>
      <c r="H108" s="40">
        <v>1</v>
      </c>
      <c r="I108" s="40" t="s">
        <v>1870</v>
      </c>
      <c r="J108" s="40" t="b">
        <v>1</v>
      </c>
      <c r="K108" s="39" t="s">
        <v>1871</v>
      </c>
      <c r="L108" s="39" t="s">
        <v>1872</v>
      </c>
      <c r="M108" s="40" t="b">
        <v>1</v>
      </c>
      <c r="N108" s="39" t="s">
        <v>1873</v>
      </c>
    </row>
    <row r="109" spans="1:15" hidden="1" x14ac:dyDescent="0.25">
      <c r="A109" s="39" t="s">
        <v>1033</v>
      </c>
      <c r="B109" s="39" t="s">
        <v>1958</v>
      </c>
      <c r="C109" s="39">
        <v>13642</v>
      </c>
      <c r="D109" s="40">
        <v>150</v>
      </c>
      <c r="E109" s="50" t="s">
        <v>262</v>
      </c>
      <c r="F109" s="39">
        <v>1</v>
      </c>
      <c r="G109" s="40" t="s">
        <v>353</v>
      </c>
      <c r="H109" s="40">
        <v>1</v>
      </c>
      <c r="I109" s="40" t="s">
        <v>1870</v>
      </c>
      <c r="J109" s="40" t="b">
        <v>1</v>
      </c>
      <c r="K109" s="39" t="s">
        <v>1876</v>
      </c>
      <c r="L109" s="39" t="s">
        <v>1872</v>
      </c>
      <c r="M109" s="40" t="b">
        <v>1</v>
      </c>
      <c r="N109" s="39" t="s">
        <v>1873</v>
      </c>
    </row>
    <row r="110" spans="1:15" hidden="1" x14ac:dyDescent="0.25">
      <c r="A110" s="39" t="s">
        <v>409</v>
      </c>
      <c r="B110" s="39" t="s">
        <v>1959</v>
      </c>
      <c r="C110" s="39">
        <v>26616</v>
      </c>
      <c r="D110" s="40">
        <v>254</v>
      </c>
      <c r="E110" s="50" t="s">
        <v>264</v>
      </c>
      <c r="F110" s="39">
        <v>1</v>
      </c>
      <c r="G110" s="40" t="s">
        <v>353</v>
      </c>
      <c r="H110" s="40">
        <v>1</v>
      </c>
      <c r="I110" s="40" t="s">
        <v>1870</v>
      </c>
      <c r="J110" s="40" t="b">
        <v>1</v>
      </c>
      <c r="K110" s="39" t="s">
        <v>1871</v>
      </c>
      <c r="L110" s="39" t="s">
        <v>1872</v>
      </c>
      <c r="M110" s="40" t="b">
        <v>1</v>
      </c>
      <c r="N110" s="39" t="s">
        <v>1873</v>
      </c>
    </row>
    <row r="111" spans="1:15" hidden="1" x14ac:dyDescent="0.25">
      <c r="A111" s="39" t="s">
        <v>2084</v>
      </c>
      <c r="C111" s="39">
        <v>13880</v>
      </c>
      <c r="E111" s="50" t="s">
        <v>2085</v>
      </c>
      <c r="F111" s="39"/>
      <c r="G111" s="40"/>
      <c r="H111" s="40"/>
      <c r="M111" s="40"/>
    </row>
    <row r="112" spans="1:15" hidden="1" x14ac:dyDescent="0.25">
      <c r="A112" s="39" t="s">
        <v>911</v>
      </c>
      <c r="B112" s="39" t="s">
        <v>1960</v>
      </c>
      <c r="C112" s="39" t="s">
        <v>390</v>
      </c>
      <c r="D112" s="40">
        <v>408</v>
      </c>
      <c r="E112" s="50" t="s">
        <v>272</v>
      </c>
      <c r="F112" s="39">
        <v>1</v>
      </c>
      <c r="G112" s="40" t="s">
        <v>353</v>
      </c>
      <c r="H112" s="40">
        <v>1</v>
      </c>
      <c r="I112" s="40" t="s">
        <v>1870</v>
      </c>
      <c r="J112" s="40" t="b">
        <v>1</v>
      </c>
      <c r="K112" s="39" t="s">
        <v>1871</v>
      </c>
      <c r="L112" s="39" t="s">
        <v>1872</v>
      </c>
      <c r="M112" s="40" t="b">
        <v>1</v>
      </c>
      <c r="N112" s="39" t="s">
        <v>1873</v>
      </c>
    </row>
    <row r="113" spans="1:15" hidden="1" x14ac:dyDescent="0.25">
      <c r="A113" s="39" t="s">
        <v>589</v>
      </c>
      <c r="B113" s="39" t="s">
        <v>1961</v>
      </c>
      <c r="C113" s="39">
        <v>13870</v>
      </c>
      <c r="D113" s="40">
        <v>45</v>
      </c>
      <c r="E113" s="50" t="s">
        <v>274</v>
      </c>
      <c r="F113" s="39">
        <v>1</v>
      </c>
      <c r="G113" s="40" t="s">
        <v>353</v>
      </c>
      <c r="H113" s="40">
        <v>1</v>
      </c>
      <c r="I113" s="40" t="s">
        <v>1870</v>
      </c>
      <c r="J113" s="40" t="b">
        <v>1</v>
      </c>
      <c r="K113" s="39" t="s">
        <v>1881</v>
      </c>
      <c r="L113" s="39" t="s">
        <v>1872</v>
      </c>
      <c r="M113" s="40" t="b">
        <v>1</v>
      </c>
      <c r="N113" s="39" t="s">
        <v>1873</v>
      </c>
    </row>
    <row r="114" spans="1:15" hidden="1" x14ac:dyDescent="0.25">
      <c r="A114" s="39" t="s">
        <v>2076</v>
      </c>
      <c r="C114" s="39">
        <v>13972</v>
      </c>
      <c r="E114" s="50" t="s">
        <v>2077</v>
      </c>
      <c r="F114" s="39">
        <v>6</v>
      </c>
      <c r="G114" s="40" t="s">
        <v>2016</v>
      </c>
      <c r="H114" s="40">
        <v>4</v>
      </c>
      <c r="I114" s="40" t="s">
        <v>1968</v>
      </c>
      <c r="J114" s="40" t="b">
        <v>0</v>
      </c>
      <c r="K114" s="39" t="s">
        <v>2022</v>
      </c>
      <c r="L114" s="39" t="s">
        <v>1968</v>
      </c>
      <c r="M114" s="40" t="b">
        <v>0</v>
      </c>
      <c r="N114" s="39" t="s">
        <v>2018</v>
      </c>
    </row>
    <row r="115" spans="1:15" hidden="1" x14ac:dyDescent="0.25">
      <c r="A115" s="39" t="s">
        <v>2066</v>
      </c>
      <c r="C115" s="39">
        <v>14313</v>
      </c>
      <c r="E115" s="50" t="s">
        <v>2067</v>
      </c>
      <c r="F115" s="39">
        <v>6</v>
      </c>
      <c r="G115" s="40" t="s">
        <v>2016</v>
      </c>
      <c r="H115" s="40">
        <v>4</v>
      </c>
      <c r="I115" s="40" t="s">
        <v>1968</v>
      </c>
      <c r="J115" s="40" t="b">
        <v>0</v>
      </c>
      <c r="K115" s="39" t="s">
        <v>2022</v>
      </c>
      <c r="L115" s="39" t="s">
        <v>1968</v>
      </c>
      <c r="M115" s="40" t="b">
        <v>0</v>
      </c>
      <c r="N115" s="39" t="s">
        <v>2018</v>
      </c>
    </row>
    <row r="116" spans="1:15" hidden="1" x14ac:dyDescent="0.25">
      <c r="A116" s="39" t="s">
        <v>923</v>
      </c>
      <c r="B116" s="39" t="s">
        <v>1962</v>
      </c>
      <c r="C116" s="39">
        <v>14234</v>
      </c>
      <c r="D116" s="40">
        <v>357</v>
      </c>
      <c r="E116" s="50" t="s">
        <v>276</v>
      </c>
      <c r="F116" s="39">
        <v>1</v>
      </c>
      <c r="G116" s="40" t="s">
        <v>353</v>
      </c>
      <c r="H116" s="40">
        <v>1</v>
      </c>
      <c r="I116" s="40" t="s">
        <v>1870</v>
      </c>
      <c r="J116" s="40" t="b">
        <v>1</v>
      </c>
      <c r="K116" s="39" t="s">
        <v>1871</v>
      </c>
      <c r="L116" s="39" t="s">
        <v>1872</v>
      </c>
      <c r="M116" s="40" t="b">
        <v>1</v>
      </c>
      <c r="N116" s="39" t="s">
        <v>1873</v>
      </c>
    </row>
    <row r="117" spans="1:15" hidden="1" x14ac:dyDescent="0.25">
      <c r="A117" s="39" t="s">
        <v>2030</v>
      </c>
      <c r="C117" s="39">
        <v>26754</v>
      </c>
      <c r="D117" s="40">
        <v>91</v>
      </c>
      <c r="E117" s="50" t="s">
        <v>2194</v>
      </c>
      <c r="F117" s="39"/>
      <c r="G117" s="40"/>
      <c r="H117" s="40"/>
      <c r="J117" s="40" t="b">
        <v>1</v>
      </c>
      <c r="K117" s="39" t="s">
        <v>1871</v>
      </c>
      <c r="L117" s="39" t="s">
        <v>1872</v>
      </c>
      <c r="M117" s="40" t="b">
        <v>0</v>
      </c>
      <c r="N117" s="39" t="s">
        <v>1873</v>
      </c>
      <c r="O117" s="42"/>
    </row>
    <row r="118" spans="1:15" hidden="1" x14ac:dyDescent="0.25">
      <c r="A118" s="39" t="s">
        <v>2052</v>
      </c>
      <c r="E118" s="50" t="s">
        <v>594</v>
      </c>
      <c r="F118" s="39"/>
      <c r="G118" s="40"/>
      <c r="H118" s="40"/>
      <c r="I118" s="40" t="s">
        <v>1968</v>
      </c>
      <c r="J118" s="40" t="b">
        <v>0</v>
      </c>
      <c r="L118" s="39" t="s">
        <v>1968</v>
      </c>
      <c r="M118" s="40" t="b">
        <v>0</v>
      </c>
      <c r="N118" s="39" t="s">
        <v>2018</v>
      </c>
      <c r="O118" s="42" t="s">
        <v>2053</v>
      </c>
    </row>
    <row r="119" spans="1:15" hidden="1" x14ac:dyDescent="0.25">
      <c r="A119" s="39" t="s">
        <v>927</v>
      </c>
      <c r="B119" s="39" t="s">
        <v>1963</v>
      </c>
      <c r="C119" s="39">
        <v>14633</v>
      </c>
      <c r="D119" s="40">
        <v>662</v>
      </c>
      <c r="E119" s="50" t="s">
        <v>278</v>
      </c>
      <c r="F119" s="39">
        <v>1</v>
      </c>
      <c r="G119" s="40" t="s">
        <v>353</v>
      </c>
      <c r="H119" s="40">
        <v>1</v>
      </c>
      <c r="I119" s="40" t="s">
        <v>1870</v>
      </c>
      <c r="J119" s="40" t="b">
        <v>1</v>
      </c>
      <c r="K119" s="39" t="s">
        <v>1876</v>
      </c>
      <c r="L119" s="39" t="s">
        <v>1872</v>
      </c>
      <c r="M119" s="40" t="b">
        <v>1</v>
      </c>
      <c r="N119" s="39" t="s">
        <v>1873</v>
      </c>
      <c r="O119" s="42"/>
    </row>
    <row r="120" spans="1:15" hidden="1" x14ac:dyDescent="0.25">
      <c r="A120" s="39" t="s">
        <v>931</v>
      </c>
      <c r="B120" s="39" t="s">
        <v>1964</v>
      </c>
      <c r="C120" s="39">
        <v>29297</v>
      </c>
      <c r="D120" s="40">
        <v>24</v>
      </c>
      <c r="E120" s="50" t="s">
        <v>280</v>
      </c>
      <c r="F120" s="39">
        <v>1</v>
      </c>
      <c r="G120" s="40" t="s">
        <v>353</v>
      </c>
      <c r="H120" s="40">
        <v>1</v>
      </c>
      <c r="I120" s="40" t="s">
        <v>1870</v>
      </c>
      <c r="J120" s="40" t="b">
        <v>1</v>
      </c>
      <c r="K120" s="39" t="s">
        <v>1871</v>
      </c>
      <c r="L120" s="39" t="s">
        <v>1872</v>
      </c>
      <c r="M120" s="40" t="b">
        <v>1</v>
      </c>
      <c r="N120" s="39" t="s">
        <v>1873</v>
      </c>
      <c r="O120" s="42"/>
    </row>
    <row r="121" spans="1:15" hidden="1" x14ac:dyDescent="0.25">
      <c r="A121" s="39" t="s">
        <v>2072</v>
      </c>
      <c r="C121" s="39">
        <v>14852</v>
      </c>
      <c r="E121" s="50" t="s">
        <v>2073</v>
      </c>
      <c r="F121" s="39">
        <v>6</v>
      </c>
      <c r="G121" s="40" t="s">
        <v>2016</v>
      </c>
      <c r="H121" s="40">
        <v>4</v>
      </c>
      <c r="I121" s="40" t="s">
        <v>1968</v>
      </c>
      <c r="J121" s="40" t="b">
        <v>0</v>
      </c>
      <c r="K121" s="39" t="s">
        <v>2022</v>
      </c>
      <c r="L121" s="39" t="s">
        <v>1968</v>
      </c>
      <c r="M121" s="40" t="b">
        <v>0</v>
      </c>
      <c r="N121" s="39" t="s">
        <v>2018</v>
      </c>
      <c r="O121" s="42"/>
    </row>
    <row r="122" spans="1:15" s="43" customFormat="1" hidden="1" x14ac:dyDescent="0.25">
      <c r="A122" s="43" t="s">
        <v>486</v>
      </c>
      <c r="C122" s="43">
        <v>14856</v>
      </c>
      <c r="D122" s="42">
        <v>212</v>
      </c>
      <c r="E122" s="82" t="s">
        <v>282</v>
      </c>
      <c r="F122" s="43">
        <v>1</v>
      </c>
      <c r="G122" s="40" t="s">
        <v>353</v>
      </c>
      <c r="H122" s="40">
        <v>1</v>
      </c>
      <c r="I122" s="40" t="s">
        <v>1870</v>
      </c>
      <c r="J122" s="42" t="b">
        <v>1</v>
      </c>
      <c r="K122" s="43" t="s">
        <v>1871</v>
      </c>
      <c r="L122" s="43" t="s">
        <v>1872</v>
      </c>
      <c r="M122" s="42" t="b">
        <v>0</v>
      </c>
      <c r="N122" s="43" t="s">
        <v>1873</v>
      </c>
      <c r="O122" s="42"/>
    </row>
    <row r="123" spans="1:15" hidden="1" x14ac:dyDescent="0.25">
      <c r="A123" s="39" t="s">
        <v>2070</v>
      </c>
      <c r="C123" s="39">
        <v>14956</v>
      </c>
      <c r="E123" s="50" t="s">
        <v>2071</v>
      </c>
      <c r="F123" s="39">
        <v>6</v>
      </c>
      <c r="G123" s="40" t="s">
        <v>2016</v>
      </c>
      <c r="H123" s="40">
        <v>4</v>
      </c>
      <c r="I123" s="40" t="s">
        <v>1968</v>
      </c>
      <c r="J123" s="40" t="b">
        <v>0</v>
      </c>
      <c r="K123" s="39" t="s">
        <v>2022</v>
      </c>
      <c r="L123" s="39" t="s">
        <v>1968</v>
      </c>
      <c r="M123" s="40" t="b">
        <v>0</v>
      </c>
      <c r="N123" s="39" t="s">
        <v>2018</v>
      </c>
      <c r="O123" s="42"/>
    </row>
    <row r="124" spans="1:15" hidden="1" x14ac:dyDescent="0.25">
      <c r="A124" s="39" t="s">
        <v>941</v>
      </c>
      <c r="B124" s="39" t="s">
        <v>1966</v>
      </c>
      <c r="C124" s="39" t="s">
        <v>390</v>
      </c>
      <c r="D124" s="40">
        <v>425</v>
      </c>
      <c r="E124" s="50" t="s">
        <v>284</v>
      </c>
      <c r="F124" s="39">
        <v>1</v>
      </c>
      <c r="G124" s="40" t="s">
        <v>353</v>
      </c>
      <c r="H124" s="40">
        <v>1</v>
      </c>
      <c r="I124" s="40" t="s">
        <v>1870</v>
      </c>
      <c r="J124" s="40" t="b">
        <v>1</v>
      </c>
      <c r="K124" s="39" t="s">
        <v>1871</v>
      </c>
      <c r="L124" s="39" t="s">
        <v>1872</v>
      </c>
      <c r="M124" s="40" t="b">
        <v>1</v>
      </c>
      <c r="N124" s="39" t="s">
        <v>1873</v>
      </c>
    </row>
    <row r="125" spans="1:15" hidden="1" x14ac:dyDescent="0.25">
      <c r="A125" s="39" t="s">
        <v>1969</v>
      </c>
      <c r="B125" s="39" t="s">
        <v>1970</v>
      </c>
      <c r="C125" s="39" t="s">
        <v>390</v>
      </c>
      <c r="D125" s="40">
        <v>765</v>
      </c>
      <c r="E125" s="50" t="s">
        <v>1971</v>
      </c>
      <c r="F125" s="39">
        <v>1</v>
      </c>
      <c r="G125" s="40" t="s">
        <v>353</v>
      </c>
      <c r="H125" s="40">
        <v>1</v>
      </c>
      <c r="I125" s="40" t="s">
        <v>1879</v>
      </c>
      <c r="J125" s="40" t="b">
        <v>1</v>
      </c>
      <c r="K125" s="39" t="s">
        <v>1876</v>
      </c>
      <c r="L125" s="39" t="s">
        <v>1872</v>
      </c>
      <c r="M125" s="40" t="b">
        <v>1</v>
      </c>
      <c r="N125" s="39" t="s">
        <v>1873</v>
      </c>
    </row>
    <row r="126" spans="1:15" hidden="1" x14ac:dyDescent="0.25">
      <c r="A126" s="39" t="s">
        <v>948</v>
      </c>
      <c r="B126" s="39" t="s">
        <v>1967</v>
      </c>
      <c r="C126" s="39" t="s">
        <v>390</v>
      </c>
      <c r="E126" s="50" t="s">
        <v>286</v>
      </c>
      <c r="F126" s="39">
        <v>1</v>
      </c>
      <c r="G126" s="40" t="s">
        <v>353</v>
      </c>
      <c r="H126" s="40">
        <v>1</v>
      </c>
      <c r="I126" s="40" t="s">
        <v>1968</v>
      </c>
      <c r="J126" s="40" t="b">
        <v>0</v>
      </c>
      <c r="K126" s="39" t="s">
        <v>1968</v>
      </c>
      <c r="L126" s="39" t="s">
        <v>1886</v>
      </c>
      <c r="M126" s="40" t="b">
        <v>0</v>
      </c>
      <c r="N126" s="39" t="s">
        <v>1873</v>
      </c>
    </row>
    <row r="127" spans="1:15" hidden="1" x14ac:dyDescent="0.25">
      <c r="A127" s="39" t="s">
        <v>962</v>
      </c>
      <c r="B127" s="39" t="s">
        <v>1972</v>
      </c>
      <c r="C127" s="39" t="s">
        <v>390</v>
      </c>
      <c r="D127" s="40">
        <v>399</v>
      </c>
      <c r="E127" s="50" t="s">
        <v>288</v>
      </c>
      <c r="F127" s="39">
        <v>1</v>
      </c>
      <c r="G127" s="40" t="s">
        <v>353</v>
      </c>
      <c r="H127" s="40">
        <v>1</v>
      </c>
      <c r="I127" s="40" t="s">
        <v>1870</v>
      </c>
      <c r="J127" s="40" t="b">
        <v>1</v>
      </c>
      <c r="K127" s="39" t="s">
        <v>1871</v>
      </c>
      <c r="L127" s="39" t="s">
        <v>1872</v>
      </c>
      <c r="M127" s="40" t="b">
        <v>1</v>
      </c>
      <c r="N127" s="39" t="s">
        <v>1873</v>
      </c>
      <c r="O127" s="42"/>
    </row>
    <row r="128" spans="1:15" hidden="1" x14ac:dyDescent="0.25">
      <c r="A128" s="39" t="s">
        <v>782</v>
      </c>
      <c r="B128" s="39" t="s">
        <v>1973</v>
      </c>
      <c r="C128" s="39" t="s">
        <v>390</v>
      </c>
      <c r="D128" s="40">
        <v>395</v>
      </c>
      <c r="E128" s="50" t="s">
        <v>290</v>
      </c>
      <c r="F128" s="39">
        <v>1</v>
      </c>
      <c r="G128" s="40" t="s">
        <v>353</v>
      </c>
      <c r="H128" s="40">
        <v>1</v>
      </c>
      <c r="I128" s="40" t="s">
        <v>1870</v>
      </c>
      <c r="J128" s="40" t="b">
        <v>1</v>
      </c>
      <c r="K128" s="39" t="s">
        <v>1876</v>
      </c>
      <c r="L128" s="39" t="s">
        <v>1872</v>
      </c>
      <c r="M128" s="40" t="b">
        <v>1</v>
      </c>
      <c r="N128" s="39" t="s">
        <v>1873</v>
      </c>
      <c r="O128" s="42"/>
    </row>
    <row r="129" spans="1:15" hidden="1" x14ac:dyDescent="0.25">
      <c r="A129" s="39" t="s">
        <v>972</v>
      </c>
      <c r="B129" s="39" t="s">
        <v>1974</v>
      </c>
      <c r="C129" s="39" t="s">
        <v>390</v>
      </c>
      <c r="D129" s="40">
        <v>759</v>
      </c>
      <c r="E129" s="50" t="s">
        <v>292</v>
      </c>
      <c r="F129" s="39">
        <v>1</v>
      </c>
      <c r="G129" s="40" t="s">
        <v>353</v>
      </c>
      <c r="H129" s="40">
        <v>1</v>
      </c>
      <c r="I129" s="40" t="s">
        <v>1870</v>
      </c>
      <c r="J129" s="40" t="b">
        <v>1</v>
      </c>
      <c r="K129" s="39" t="s">
        <v>1871</v>
      </c>
      <c r="L129" s="39" t="s">
        <v>1872</v>
      </c>
      <c r="M129" s="40" t="b">
        <v>1</v>
      </c>
      <c r="N129" s="39" t="s">
        <v>1873</v>
      </c>
      <c r="O129" s="42"/>
    </row>
    <row r="130" spans="1:15" hidden="1" x14ac:dyDescent="0.25">
      <c r="A130" s="39" t="s">
        <v>1159</v>
      </c>
      <c r="E130" s="50" t="s">
        <v>1160</v>
      </c>
      <c r="F130" s="39"/>
      <c r="G130" s="40"/>
      <c r="H130" s="40"/>
      <c r="I130" s="40" t="s">
        <v>1968</v>
      </c>
      <c r="J130" s="40" t="b">
        <v>0</v>
      </c>
      <c r="L130" s="39" t="s">
        <v>1968</v>
      </c>
      <c r="M130" s="40" t="b">
        <v>0</v>
      </c>
      <c r="N130" s="39" t="s">
        <v>2010</v>
      </c>
      <c r="O130" s="42"/>
    </row>
    <row r="131" spans="1:15" hidden="1" x14ac:dyDescent="0.25">
      <c r="A131" s="39" t="s">
        <v>979</v>
      </c>
      <c r="B131" s="39" t="s">
        <v>1975</v>
      </c>
      <c r="C131" s="39" t="s">
        <v>390</v>
      </c>
      <c r="D131" s="40">
        <v>364</v>
      </c>
      <c r="E131" s="50" t="s">
        <v>294</v>
      </c>
      <c r="F131" s="39">
        <v>1</v>
      </c>
      <c r="G131" s="39" t="s">
        <v>353</v>
      </c>
      <c r="H131" s="39">
        <v>1</v>
      </c>
      <c r="I131" s="40" t="s">
        <v>1870</v>
      </c>
      <c r="J131" s="40" t="b">
        <v>1</v>
      </c>
      <c r="K131" s="39" t="s">
        <v>1871</v>
      </c>
      <c r="L131" s="43" t="s">
        <v>1872</v>
      </c>
      <c r="M131" s="40" t="b">
        <v>1</v>
      </c>
      <c r="N131" s="39" t="s">
        <v>1873</v>
      </c>
    </row>
    <row r="132" spans="1:15" hidden="1" x14ac:dyDescent="0.25">
      <c r="A132" s="39" t="s">
        <v>987</v>
      </c>
      <c r="B132" s="39" t="s">
        <v>1977</v>
      </c>
      <c r="C132" s="39" t="s">
        <v>390</v>
      </c>
      <c r="D132" s="40">
        <v>410</v>
      </c>
      <c r="E132" s="50" t="s">
        <v>296</v>
      </c>
      <c r="F132" s="39">
        <v>1</v>
      </c>
      <c r="G132" s="40" t="s">
        <v>353</v>
      </c>
      <c r="H132" s="40">
        <v>1</v>
      </c>
      <c r="I132" s="40" t="s">
        <v>1870</v>
      </c>
      <c r="J132" s="40" t="b">
        <v>1</v>
      </c>
      <c r="K132" s="39" t="s">
        <v>1871</v>
      </c>
      <c r="L132" s="39" t="s">
        <v>1872</v>
      </c>
      <c r="M132" s="40" t="b">
        <v>1</v>
      </c>
      <c r="N132" s="39" t="s">
        <v>1873</v>
      </c>
    </row>
    <row r="133" spans="1:15" hidden="1" x14ac:dyDescent="0.25">
      <c r="A133" s="39" t="s">
        <v>996</v>
      </c>
      <c r="B133" s="39" t="s">
        <v>1978</v>
      </c>
      <c r="C133" s="39">
        <v>17898</v>
      </c>
      <c r="D133" s="40">
        <v>339</v>
      </c>
      <c r="E133" s="50" t="s">
        <v>298</v>
      </c>
      <c r="F133" s="39">
        <v>1</v>
      </c>
      <c r="G133" s="40" t="s">
        <v>353</v>
      </c>
      <c r="H133" s="40">
        <v>1</v>
      </c>
      <c r="I133" s="40" t="s">
        <v>1870</v>
      </c>
      <c r="J133" s="40" t="b">
        <v>1</v>
      </c>
      <c r="K133" s="39" t="s">
        <v>1871</v>
      </c>
      <c r="L133" s="39" t="s">
        <v>1872</v>
      </c>
      <c r="M133" s="40" t="b">
        <v>1</v>
      </c>
      <c r="N133" s="39" t="s">
        <v>1873</v>
      </c>
    </row>
    <row r="134" spans="1:15" x14ac:dyDescent="0.25">
      <c r="A134" s="39" t="s">
        <v>1986</v>
      </c>
      <c r="B134" s="39" t="s">
        <v>1987</v>
      </c>
      <c r="C134" s="39">
        <v>63560</v>
      </c>
      <c r="D134" s="40">
        <v>230</v>
      </c>
      <c r="E134" s="50" t="s">
        <v>2191</v>
      </c>
      <c r="F134" s="39">
        <v>1</v>
      </c>
      <c r="G134" s="40" t="s">
        <v>353</v>
      </c>
      <c r="H134" s="40">
        <v>1</v>
      </c>
      <c r="I134" s="40" t="s">
        <v>1879</v>
      </c>
      <c r="J134" s="40" t="b">
        <v>1</v>
      </c>
      <c r="K134" s="39" t="s">
        <v>1876</v>
      </c>
      <c r="L134" s="39" t="s">
        <v>1872</v>
      </c>
      <c r="M134" s="40" t="b">
        <v>1</v>
      </c>
      <c r="N134" s="39" t="s">
        <v>1873</v>
      </c>
    </row>
    <row r="135" spans="1:15" hidden="1" x14ac:dyDescent="0.25">
      <c r="A135" s="39" t="s">
        <v>489</v>
      </c>
      <c r="C135" s="39">
        <v>17271</v>
      </c>
      <c r="D135" s="40">
        <v>100</v>
      </c>
      <c r="E135" s="50" t="s">
        <v>303</v>
      </c>
      <c r="F135" s="39">
        <v>1</v>
      </c>
      <c r="G135" s="40" t="s">
        <v>353</v>
      </c>
      <c r="H135" s="40">
        <v>1</v>
      </c>
      <c r="J135" s="40" t="b">
        <v>1</v>
      </c>
      <c r="K135" s="39" t="s">
        <v>1871</v>
      </c>
      <c r="L135" s="39" t="s">
        <v>1872</v>
      </c>
      <c r="M135" s="40" t="b">
        <v>0</v>
      </c>
      <c r="N135" s="39" t="s">
        <v>1873</v>
      </c>
    </row>
    <row r="136" spans="1:15" hidden="1" x14ac:dyDescent="0.25">
      <c r="A136" s="39" t="s">
        <v>1044</v>
      </c>
      <c r="E136" s="50" t="s">
        <v>1045</v>
      </c>
      <c r="F136" s="39"/>
      <c r="G136" s="40"/>
      <c r="H136" s="40"/>
      <c r="I136" s="40" t="s">
        <v>1968</v>
      </c>
      <c r="J136" s="40" t="b">
        <v>0</v>
      </c>
      <c r="L136" s="39" t="s">
        <v>1968</v>
      </c>
      <c r="M136" s="40" t="b">
        <v>0</v>
      </c>
      <c r="N136" s="39" t="s">
        <v>2010</v>
      </c>
    </row>
    <row r="137" spans="1:15" hidden="1" x14ac:dyDescent="0.25">
      <c r="A137" s="39" t="s">
        <v>1113</v>
      </c>
      <c r="C137" s="39">
        <v>60123</v>
      </c>
      <c r="E137" s="50" t="s">
        <v>306</v>
      </c>
      <c r="F137" s="39">
        <v>6</v>
      </c>
      <c r="G137" s="40" t="s">
        <v>2016</v>
      </c>
      <c r="H137" s="40">
        <v>4</v>
      </c>
      <c r="I137" s="40" t="s">
        <v>1968</v>
      </c>
      <c r="J137" s="40" t="b">
        <v>0</v>
      </c>
      <c r="K137" s="39" t="s">
        <v>2024</v>
      </c>
      <c r="L137" s="39" t="s">
        <v>1968</v>
      </c>
      <c r="M137" s="40" t="b">
        <v>0</v>
      </c>
      <c r="N137" s="39" t="s">
        <v>2010</v>
      </c>
      <c r="O137" s="40" t="s">
        <v>2025</v>
      </c>
    </row>
    <row r="138" spans="1:15" hidden="1" x14ac:dyDescent="0.25">
      <c r="A138" s="39" t="s">
        <v>1113</v>
      </c>
      <c r="C138" s="39">
        <v>60770</v>
      </c>
      <c r="E138" s="50" t="s">
        <v>306</v>
      </c>
      <c r="F138" s="39">
        <v>6</v>
      </c>
      <c r="G138" s="39" t="s">
        <v>2016</v>
      </c>
      <c r="H138" s="39">
        <v>4</v>
      </c>
      <c r="I138" s="40" t="s">
        <v>1968</v>
      </c>
      <c r="J138" s="40" t="b">
        <v>0</v>
      </c>
      <c r="K138" s="39" t="s">
        <v>2024</v>
      </c>
      <c r="L138" s="39" t="s">
        <v>1968</v>
      </c>
      <c r="M138" s="40" t="b">
        <v>0</v>
      </c>
      <c r="N138" s="39" t="s">
        <v>2010</v>
      </c>
      <c r="O138" s="40" t="s">
        <v>2026</v>
      </c>
    </row>
    <row r="139" spans="1:15" hidden="1" x14ac:dyDescent="0.25">
      <c r="A139" s="39" t="s">
        <v>1113</v>
      </c>
      <c r="C139" s="39">
        <v>60770</v>
      </c>
      <c r="E139" s="50" t="s">
        <v>306</v>
      </c>
      <c r="F139" s="39">
        <v>6</v>
      </c>
      <c r="G139" s="40" t="s">
        <v>2016</v>
      </c>
      <c r="H139" s="40">
        <v>4</v>
      </c>
      <c r="I139" s="40" t="s">
        <v>1968</v>
      </c>
      <c r="J139" s="40" t="b">
        <v>0</v>
      </c>
      <c r="K139" s="39" t="s">
        <v>2024</v>
      </c>
      <c r="L139" s="39" t="s">
        <v>1968</v>
      </c>
      <c r="M139" s="40" t="b">
        <v>0</v>
      </c>
      <c r="N139" s="39" t="s">
        <v>2010</v>
      </c>
      <c r="O139" s="40" t="s">
        <v>2026</v>
      </c>
    </row>
    <row r="140" spans="1:15" s="43" customFormat="1" hidden="1" x14ac:dyDescent="0.25">
      <c r="A140" s="39" t="s">
        <v>2054</v>
      </c>
      <c r="B140" s="39"/>
      <c r="C140" s="39"/>
      <c r="D140" s="40"/>
      <c r="E140" s="50" t="s">
        <v>506</v>
      </c>
      <c r="F140" s="39">
        <v>5</v>
      </c>
      <c r="G140" s="40" t="s">
        <v>2028</v>
      </c>
      <c r="H140" s="40">
        <v>6</v>
      </c>
      <c r="I140" s="40" t="s">
        <v>1968</v>
      </c>
      <c r="J140" s="40" t="b">
        <v>0</v>
      </c>
      <c r="K140" s="39" t="s">
        <v>2022</v>
      </c>
      <c r="L140" s="39" t="s">
        <v>1872</v>
      </c>
      <c r="M140" s="40" t="b">
        <v>0</v>
      </c>
      <c r="N140" s="39" t="s">
        <v>2018</v>
      </c>
      <c r="O140" s="40"/>
    </row>
    <row r="141" spans="1:15" s="43" customFormat="1" hidden="1" x14ac:dyDescent="0.25">
      <c r="A141" s="43" t="s">
        <v>1050</v>
      </c>
      <c r="B141" s="43" t="s">
        <v>1976</v>
      </c>
      <c r="C141" s="43" t="s">
        <v>390</v>
      </c>
      <c r="D141" s="42">
        <v>709</v>
      </c>
      <c r="E141" s="82" t="s">
        <v>307</v>
      </c>
      <c r="F141" s="43">
        <v>1</v>
      </c>
      <c r="G141" s="40" t="s">
        <v>353</v>
      </c>
      <c r="H141" s="44">
        <v>1</v>
      </c>
      <c r="I141" s="42" t="s">
        <v>1870</v>
      </c>
      <c r="J141" s="42" t="b">
        <v>1</v>
      </c>
      <c r="K141" s="39" t="s">
        <v>1871</v>
      </c>
      <c r="L141" s="39" t="s">
        <v>1872</v>
      </c>
      <c r="M141" s="42" t="b">
        <v>1</v>
      </c>
      <c r="N141" s="43" t="s">
        <v>1873</v>
      </c>
      <c r="O141" s="42"/>
    </row>
    <row r="142" spans="1:15" s="43" customFormat="1" hidden="1" x14ac:dyDescent="0.25">
      <c r="A142" s="43" t="s">
        <v>1059</v>
      </c>
      <c r="B142" s="43" t="s">
        <v>1979</v>
      </c>
      <c r="C142" s="43" t="s">
        <v>390</v>
      </c>
      <c r="D142" s="42">
        <v>394</v>
      </c>
      <c r="E142" s="82" t="s">
        <v>309</v>
      </c>
      <c r="F142" s="43">
        <v>1</v>
      </c>
      <c r="G142" s="42" t="s">
        <v>353</v>
      </c>
      <c r="H142" s="44">
        <v>1</v>
      </c>
      <c r="I142" s="42" t="s">
        <v>1870</v>
      </c>
      <c r="J142" s="42" t="b">
        <v>1</v>
      </c>
      <c r="K142" s="43" t="s">
        <v>1871</v>
      </c>
      <c r="L142" s="43" t="s">
        <v>1872</v>
      </c>
      <c r="M142" s="42" t="b">
        <v>1</v>
      </c>
      <c r="N142" s="43" t="s">
        <v>1873</v>
      </c>
      <c r="O142" s="42"/>
    </row>
    <row r="143" spans="1:15" hidden="1" x14ac:dyDescent="0.25">
      <c r="A143" s="45" t="s">
        <v>958</v>
      </c>
      <c r="B143" s="43" t="s">
        <v>1980</v>
      </c>
      <c r="C143" s="43" t="s">
        <v>390</v>
      </c>
      <c r="D143" s="42">
        <v>447</v>
      </c>
      <c r="E143" s="82" t="s">
        <v>311</v>
      </c>
      <c r="F143" s="45">
        <v>1</v>
      </c>
      <c r="G143" s="42" t="s">
        <v>353</v>
      </c>
      <c r="H143" s="44">
        <v>1</v>
      </c>
      <c r="I143" s="42" t="s">
        <v>1870</v>
      </c>
      <c r="J143" s="42" t="b">
        <v>1</v>
      </c>
      <c r="K143" s="43" t="s">
        <v>1871</v>
      </c>
      <c r="L143" s="43" t="s">
        <v>1872</v>
      </c>
      <c r="M143" s="42" t="b">
        <v>1</v>
      </c>
      <c r="N143" s="43" t="s">
        <v>1873</v>
      </c>
      <c r="O143" s="42"/>
    </row>
    <row r="144" spans="1:15" hidden="1" x14ac:dyDescent="0.25">
      <c r="A144" s="39" t="s">
        <v>1063</v>
      </c>
      <c r="B144" s="39" t="s">
        <v>1981</v>
      </c>
      <c r="C144" s="39">
        <v>18474</v>
      </c>
      <c r="D144" s="40">
        <v>92</v>
      </c>
      <c r="E144" s="50" t="s">
        <v>313</v>
      </c>
      <c r="F144" s="39">
        <v>1</v>
      </c>
      <c r="G144" s="40" t="s">
        <v>353</v>
      </c>
      <c r="H144" s="44">
        <v>1</v>
      </c>
      <c r="I144" s="42" t="s">
        <v>1879</v>
      </c>
      <c r="J144" s="42" t="b">
        <v>1</v>
      </c>
      <c r="K144" s="39" t="s">
        <v>1876</v>
      </c>
      <c r="L144" s="39" t="s">
        <v>1872</v>
      </c>
      <c r="M144" s="40" t="b">
        <v>1</v>
      </c>
      <c r="N144" s="39" t="s">
        <v>1873</v>
      </c>
    </row>
    <row r="145" spans="1:15" hidden="1" x14ac:dyDescent="0.25">
      <c r="A145" s="39" t="s">
        <v>1982</v>
      </c>
      <c r="B145" s="39" t="s">
        <v>1983</v>
      </c>
      <c r="C145" s="39">
        <v>18480</v>
      </c>
      <c r="D145" s="40">
        <v>586</v>
      </c>
      <c r="E145" s="50" t="s">
        <v>315</v>
      </c>
      <c r="F145" s="39">
        <v>1</v>
      </c>
      <c r="G145" s="40" t="s">
        <v>353</v>
      </c>
      <c r="H145" s="44">
        <v>1</v>
      </c>
      <c r="I145" s="42" t="s">
        <v>1870</v>
      </c>
      <c r="J145" s="42" t="b">
        <v>1</v>
      </c>
      <c r="K145" s="39" t="s">
        <v>1876</v>
      </c>
      <c r="L145" s="39" t="s">
        <v>1872</v>
      </c>
      <c r="M145" s="40" t="b">
        <v>1</v>
      </c>
      <c r="N145" s="39" t="s">
        <v>1873</v>
      </c>
      <c r="O145" s="42"/>
    </row>
    <row r="146" spans="1:15" hidden="1" x14ac:dyDescent="0.25">
      <c r="A146" s="39" t="s">
        <v>1984</v>
      </c>
      <c r="B146" s="39" t="s">
        <v>1985</v>
      </c>
      <c r="C146" s="39" t="s">
        <v>390</v>
      </c>
      <c r="D146" s="40">
        <v>684</v>
      </c>
      <c r="E146" s="50" t="s">
        <v>317</v>
      </c>
      <c r="F146" s="39">
        <v>1</v>
      </c>
      <c r="G146" s="40" t="s">
        <v>353</v>
      </c>
      <c r="H146" s="44">
        <v>1</v>
      </c>
      <c r="I146" s="42" t="s">
        <v>1879</v>
      </c>
      <c r="J146" s="42" t="b">
        <v>1</v>
      </c>
      <c r="K146" s="39" t="s">
        <v>1876</v>
      </c>
      <c r="L146" s="39" t="s">
        <v>1872</v>
      </c>
      <c r="M146" s="40" t="b">
        <v>1</v>
      </c>
      <c r="N146" s="39" t="s">
        <v>1873</v>
      </c>
      <c r="O146" s="42"/>
    </row>
    <row r="147" spans="1:15" hidden="1" x14ac:dyDescent="0.25">
      <c r="A147" s="39" t="s">
        <v>1001</v>
      </c>
      <c r="D147" s="40">
        <v>749</v>
      </c>
      <c r="E147" s="50" t="s">
        <v>319</v>
      </c>
      <c r="F147" s="39">
        <v>1</v>
      </c>
      <c r="G147" s="39" t="s">
        <v>353</v>
      </c>
      <c r="H147" s="39">
        <v>1</v>
      </c>
      <c r="I147" s="40" t="s">
        <v>1879</v>
      </c>
      <c r="J147" s="40" t="b">
        <v>1</v>
      </c>
      <c r="K147" s="39" t="s">
        <v>1876</v>
      </c>
      <c r="L147" s="39" t="s">
        <v>1872</v>
      </c>
      <c r="M147" s="40" t="b">
        <v>0</v>
      </c>
      <c r="N147" s="39" t="s">
        <v>2010</v>
      </c>
      <c r="O147" s="40" t="s">
        <v>2055</v>
      </c>
    </row>
    <row r="148" spans="1:15" hidden="1" x14ac:dyDescent="0.25">
      <c r="A148" s="39" t="s">
        <v>1510</v>
      </c>
      <c r="B148" s="39" t="s">
        <v>1988</v>
      </c>
      <c r="C148" s="39">
        <v>56503</v>
      </c>
      <c r="D148" s="40">
        <v>72</v>
      </c>
      <c r="E148" s="50" t="s">
        <v>321</v>
      </c>
      <c r="F148" s="39">
        <v>1</v>
      </c>
      <c r="G148" s="40" t="s">
        <v>353</v>
      </c>
      <c r="H148" s="40">
        <v>1</v>
      </c>
      <c r="I148" s="40" t="s">
        <v>1879</v>
      </c>
      <c r="J148" s="40" t="b">
        <v>1</v>
      </c>
      <c r="K148" s="39" t="s">
        <v>1876</v>
      </c>
      <c r="L148" s="39" t="s">
        <v>1872</v>
      </c>
      <c r="M148" s="40" t="b">
        <v>1</v>
      </c>
      <c r="N148" s="39" t="s">
        <v>1873</v>
      </c>
    </row>
    <row r="149" spans="1:15" hidden="1" x14ac:dyDescent="0.25">
      <c r="A149" s="46" t="s">
        <v>1085</v>
      </c>
      <c r="C149" s="39">
        <v>19277</v>
      </c>
      <c r="D149" s="40">
        <v>227</v>
      </c>
      <c r="E149" s="50" t="s">
        <v>1086</v>
      </c>
      <c r="F149" s="46">
        <v>1</v>
      </c>
      <c r="G149" s="40" t="s">
        <v>353</v>
      </c>
      <c r="H149" s="40">
        <v>1</v>
      </c>
      <c r="I149" s="40" t="s">
        <v>1879</v>
      </c>
      <c r="J149" s="42" t="b">
        <v>1</v>
      </c>
      <c r="K149" s="39" t="s">
        <v>1876</v>
      </c>
      <c r="L149" s="39" t="s">
        <v>1872</v>
      </c>
      <c r="M149" s="40" t="b">
        <v>0</v>
      </c>
      <c r="N149" s="39" t="s">
        <v>2018</v>
      </c>
    </row>
    <row r="150" spans="1:15" hidden="1" x14ac:dyDescent="0.25">
      <c r="A150" s="39" t="s">
        <v>1085</v>
      </c>
      <c r="C150" s="39">
        <v>57494</v>
      </c>
      <c r="D150" s="40">
        <v>227</v>
      </c>
      <c r="E150" s="50" t="s">
        <v>1086</v>
      </c>
      <c r="F150" s="39">
        <v>1</v>
      </c>
      <c r="G150" s="40" t="s">
        <v>353</v>
      </c>
      <c r="H150" s="40">
        <v>1</v>
      </c>
      <c r="I150" s="40" t="s">
        <v>1879</v>
      </c>
      <c r="J150" s="40" t="b">
        <v>1</v>
      </c>
      <c r="K150" s="39" t="s">
        <v>1876</v>
      </c>
      <c r="L150" s="39" t="s">
        <v>1872</v>
      </c>
      <c r="M150" s="40" t="b">
        <v>0</v>
      </c>
      <c r="N150" s="39" t="s">
        <v>2018</v>
      </c>
      <c r="O150" s="42"/>
    </row>
    <row r="151" spans="1:15" hidden="1" x14ac:dyDescent="0.25">
      <c r="A151" s="39" t="s">
        <v>1989</v>
      </c>
      <c r="B151" s="39" t="s">
        <v>1990</v>
      </c>
      <c r="C151" s="39">
        <v>18521</v>
      </c>
      <c r="D151" s="40">
        <v>61</v>
      </c>
      <c r="E151" s="50" t="s">
        <v>1991</v>
      </c>
      <c r="F151" s="39">
        <v>1</v>
      </c>
      <c r="G151" s="40" t="s">
        <v>353</v>
      </c>
      <c r="H151" s="40">
        <v>1</v>
      </c>
      <c r="I151" s="40" t="s">
        <v>1879</v>
      </c>
      <c r="J151" s="40" t="b">
        <v>1</v>
      </c>
      <c r="K151" s="39" t="s">
        <v>1876</v>
      </c>
      <c r="L151" s="39" t="s">
        <v>1886</v>
      </c>
      <c r="M151" s="40" t="b">
        <v>0</v>
      </c>
      <c r="N151" s="39" t="s">
        <v>1873</v>
      </c>
    </row>
    <row r="152" spans="1:15" hidden="1" x14ac:dyDescent="0.25">
      <c r="A152" s="39" t="s">
        <v>1074</v>
      </c>
      <c r="B152" s="39" t="s">
        <v>1992</v>
      </c>
      <c r="C152" s="39">
        <v>18541</v>
      </c>
      <c r="D152" s="40">
        <v>363</v>
      </c>
      <c r="E152" s="50" t="s">
        <v>323</v>
      </c>
      <c r="F152" s="39">
        <v>1</v>
      </c>
      <c r="G152" s="40" t="s">
        <v>353</v>
      </c>
      <c r="H152" s="40">
        <v>1</v>
      </c>
      <c r="I152" s="40" t="s">
        <v>1870</v>
      </c>
      <c r="J152" s="40" t="b">
        <v>1</v>
      </c>
      <c r="K152" s="39" t="s">
        <v>1871</v>
      </c>
      <c r="L152" s="39" t="s">
        <v>1872</v>
      </c>
      <c r="M152" s="40" t="b">
        <v>1</v>
      </c>
      <c r="N152" s="39" t="s">
        <v>1873</v>
      </c>
    </row>
    <row r="153" spans="1:15" hidden="1" x14ac:dyDescent="0.25">
      <c r="A153" s="39" t="s">
        <v>1081</v>
      </c>
      <c r="C153" s="39">
        <v>18617</v>
      </c>
      <c r="E153" s="50" t="s">
        <v>2027</v>
      </c>
      <c r="F153" s="39">
        <v>4</v>
      </c>
      <c r="G153" s="40" t="s">
        <v>2021</v>
      </c>
      <c r="H153" s="40">
        <v>7</v>
      </c>
      <c r="I153" s="40" t="s">
        <v>1968</v>
      </c>
      <c r="J153" s="40" t="b">
        <v>0</v>
      </c>
      <c r="K153" s="39" t="s">
        <v>2022</v>
      </c>
      <c r="L153" s="43" t="s">
        <v>1968</v>
      </c>
      <c r="M153" s="40" t="b">
        <v>0</v>
      </c>
      <c r="N153" s="39" t="s">
        <v>2018</v>
      </c>
      <c r="O153" s="42"/>
    </row>
    <row r="154" spans="1:15" hidden="1" x14ac:dyDescent="0.25">
      <c r="A154" s="39" t="s">
        <v>2056</v>
      </c>
      <c r="D154" s="40">
        <v>377</v>
      </c>
      <c r="E154" s="50" t="s">
        <v>2057</v>
      </c>
      <c r="F154" s="39">
        <v>1</v>
      </c>
      <c r="G154" s="40" t="s">
        <v>353</v>
      </c>
      <c r="H154" s="40">
        <v>1</v>
      </c>
      <c r="I154" s="40" t="s">
        <v>1870</v>
      </c>
      <c r="J154" s="40" t="b">
        <v>1</v>
      </c>
      <c r="K154" s="39" t="s">
        <v>1876</v>
      </c>
      <c r="L154" s="39" t="s">
        <v>1872</v>
      </c>
      <c r="M154" s="40" t="b">
        <v>0</v>
      </c>
      <c r="N154" s="39" t="s">
        <v>1873</v>
      </c>
    </row>
    <row r="155" spans="1:15" hidden="1" x14ac:dyDescent="0.25">
      <c r="A155" s="39" t="s">
        <v>1099</v>
      </c>
      <c r="B155" s="39" t="s">
        <v>1993</v>
      </c>
      <c r="C155" s="39" t="s">
        <v>390</v>
      </c>
      <c r="D155" s="40">
        <v>664</v>
      </c>
      <c r="E155" s="50" t="s">
        <v>325</v>
      </c>
      <c r="F155" s="39">
        <v>1</v>
      </c>
      <c r="G155" s="40" t="s">
        <v>353</v>
      </c>
      <c r="H155" s="40">
        <v>1</v>
      </c>
      <c r="I155" s="40" t="s">
        <v>1870</v>
      </c>
      <c r="J155" s="40" t="b">
        <v>1</v>
      </c>
      <c r="K155" s="39" t="s">
        <v>1876</v>
      </c>
      <c r="L155" s="39" t="s">
        <v>1872</v>
      </c>
      <c r="M155" s="40" t="b">
        <v>1</v>
      </c>
      <c r="N155" s="39" t="s">
        <v>1873</v>
      </c>
    </row>
    <row r="156" spans="1:15" hidden="1" x14ac:dyDescent="0.25">
      <c r="A156" s="39" t="s">
        <v>1103</v>
      </c>
      <c r="B156" s="39" t="s">
        <v>1994</v>
      </c>
      <c r="C156" s="39">
        <v>19267</v>
      </c>
      <c r="D156" s="40">
        <v>344</v>
      </c>
      <c r="E156" s="50" t="s">
        <v>327</v>
      </c>
      <c r="F156" s="39">
        <v>1</v>
      </c>
      <c r="G156" s="40" t="s">
        <v>353</v>
      </c>
      <c r="H156" s="40">
        <v>1</v>
      </c>
      <c r="I156" s="40" t="s">
        <v>1870</v>
      </c>
      <c r="J156" s="40" t="b">
        <v>1</v>
      </c>
      <c r="K156" s="39" t="s">
        <v>1881</v>
      </c>
      <c r="L156" s="39" t="s">
        <v>1872</v>
      </c>
      <c r="M156" s="40" t="b">
        <v>1</v>
      </c>
      <c r="N156" s="39" t="s">
        <v>1873</v>
      </c>
    </row>
    <row r="157" spans="1:15" hidden="1" x14ac:dyDescent="0.25">
      <c r="A157" s="39" t="s">
        <v>1108</v>
      </c>
      <c r="B157" s="39" t="s">
        <v>1995</v>
      </c>
      <c r="C157" s="39" t="s">
        <v>390</v>
      </c>
      <c r="D157" s="40">
        <v>729</v>
      </c>
      <c r="E157" s="50" t="s">
        <v>329</v>
      </c>
      <c r="F157" s="39">
        <v>1</v>
      </c>
      <c r="G157" s="40" t="s">
        <v>353</v>
      </c>
      <c r="H157" s="40">
        <v>1</v>
      </c>
      <c r="I157" s="40" t="s">
        <v>1870</v>
      </c>
      <c r="J157" s="40" t="b">
        <v>1</v>
      </c>
      <c r="K157" s="39" t="s">
        <v>1876</v>
      </c>
      <c r="L157" s="39" t="s">
        <v>1872</v>
      </c>
      <c r="M157" s="47" t="b">
        <v>1</v>
      </c>
      <c r="N157" s="39" t="s">
        <v>1873</v>
      </c>
    </row>
    <row r="158" spans="1:15" s="43" customFormat="1" hidden="1" x14ac:dyDescent="0.25">
      <c r="A158" s="45" t="s">
        <v>611</v>
      </c>
      <c r="C158" s="43">
        <v>22199</v>
      </c>
      <c r="D158" s="40"/>
      <c r="E158" s="82" t="s">
        <v>2019</v>
      </c>
      <c r="F158" s="45">
        <v>3</v>
      </c>
      <c r="G158" s="43" t="s">
        <v>2020</v>
      </c>
      <c r="H158" s="43">
        <v>5</v>
      </c>
      <c r="I158" s="42" t="s">
        <v>1968</v>
      </c>
      <c r="J158" s="42" t="b">
        <v>0</v>
      </c>
      <c r="K158" s="43" t="s">
        <v>2017</v>
      </c>
      <c r="L158" s="43" t="s">
        <v>1968</v>
      </c>
      <c r="M158" s="42" t="b">
        <v>0</v>
      </c>
      <c r="N158" s="43" t="s">
        <v>2018</v>
      </c>
      <c r="O158" s="42"/>
    </row>
    <row r="159" spans="1:15" hidden="1" x14ac:dyDescent="0.25">
      <c r="A159" s="49" t="s">
        <v>2086</v>
      </c>
      <c r="C159" s="39">
        <v>22200</v>
      </c>
      <c r="D159" s="48"/>
      <c r="E159" s="50" t="s">
        <v>2087</v>
      </c>
      <c r="F159" s="49">
        <v>3</v>
      </c>
      <c r="G159" s="39" t="s">
        <v>2020</v>
      </c>
      <c r="H159" s="39">
        <v>5</v>
      </c>
      <c r="I159" s="40" t="s">
        <v>1968</v>
      </c>
      <c r="J159" s="40" t="b">
        <v>0</v>
      </c>
      <c r="K159" s="39" t="s">
        <v>2017</v>
      </c>
      <c r="L159" s="39" t="s">
        <v>1968</v>
      </c>
      <c r="M159" s="42" t="b">
        <v>0</v>
      </c>
      <c r="N159" s="43" t="s">
        <v>2018</v>
      </c>
    </row>
    <row r="160" spans="1:15" hidden="1" x14ac:dyDescent="0.25">
      <c r="A160" s="43" t="s">
        <v>890</v>
      </c>
      <c r="B160" s="39" t="s">
        <v>1996</v>
      </c>
      <c r="C160" s="39" t="s">
        <v>390</v>
      </c>
      <c r="D160" s="40">
        <v>242</v>
      </c>
      <c r="E160" s="50" t="s">
        <v>331</v>
      </c>
      <c r="F160" s="43">
        <v>1</v>
      </c>
      <c r="G160" s="40" t="s">
        <v>353</v>
      </c>
      <c r="H160" s="40">
        <v>1</v>
      </c>
      <c r="I160" s="40" t="s">
        <v>1870</v>
      </c>
      <c r="J160" s="40" t="b">
        <v>1</v>
      </c>
      <c r="K160" s="39" t="s">
        <v>1876</v>
      </c>
      <c r="L160" s="43" t="s">
        <v>1872</v>
      </c>
      <c r="M160" s="42" t="b">
        <v>1</v>
      </c>
      <c r="N160" s="43" t="s">
        <v>1873</v>
      </c>
      <c r="O160" s="42"/>
    </row>
    <row r="161" spans="1:15" hidden="1" x14ac:dyDescent="0.25">
      <c r="A161" s="43" t="s">
        <v>1115</v>
      </c>
      <c r="B161" s="39" t="s">
        <v>1998</v>
      </c>
      <c r="C161" s="39">
        <v>40548</v>
      </c>
      <c r="D161" s="40">
        <v>741</v>
      </c>
      <c r="E161" s="50" t="s">
        <v>333</v>
      </c>
      <c r="F161" s="43">
        <v>1</v>
      </c>
      <c r="G161" s="40" t="s">
        <v>353</v>
      </c>
      <c r="H161" s="40">
        <v>1</v>
      </c>
      <c r="I161" s="40" t="s">
        <v>1870</v>
      </c>
      <c r="J161" s="40" t="b">
        <v>1</v>
      </c>
      <c r="K161" s="39" t="s">
        <v>1881</v>
      </c>
      <c r="L161" s="43" t="s">
        <v>1872</v>
      </c>
      <c r="M161" s="42" t="b">
        <v>1</v>
      </c>
      <c r="N161" s="43" t="s">
        <v>1873</v>
      </c>
      <c r="O161" s="42"/>
    </row>
    <row r="162" spans="1:15" hidden="1" x14ac:dyDescent="0.25">
      <c r="A162" s="43" t="s">
        <v>596</v>
      </c>
      <c r="B162" s="39" t="s">
        <v>1997</v>
      </c>
      <c r="C162" s="39">
        <v>19454</v>
      </c>
      <c r="D162" s="40">
        <v>106</v>
      </c>
      <c r="E162" s="50" t="s">
        <v>335</v>
      </c>
      <c r="F162" s="43">
        <v>1</v>
      </c>
      <c r="G162" s="40" t="s">
        <v>353</v>
      </c>
      <c r="H162" s="40">
        <v>1</v>
      </c>
      <c r="I162" s="40" t="s">
        <v>1870</v>
      </c>
      <c r="J162" s="40" t="b">
        <v>1</v>
      </c>
      <c r="K162" s="39" t="s">
        <v>1871</v>
      </c>
      <c r="L162" s="43" t="s">
        <v>1872</v>
      </c>
      <c r="M162" s="42" t="b">
        <v>1</v>
      </c>
      <c r="N162" s="43" t="s">
        <v>1873</v>
      </c>
      <c r="O162" s="42"/>
    </row>
    <row r="163" spans="1:15" hidden="1" x14ac:dyDescent="0.25">
      <c r="A163" s="43" t="s">
        <v>877</v>
      </c>
      <c r="B163" s="39" t="s">
        <v>1999</v>
      </c>
      <c r="C163" s="39" t="s">
        <v>390</v>
      </c>
      <c r="D163" s="40">
        <v>375</v>
      </c>
      <c r="E163" s="50" t="s">
        <v>878</v>
      </c>
      <c r="F163" s="43">
        <v>1</v>
      </c>
      <c r="G163" s="40" t="s">
        <v>353</v>
      </c>
      <c r="H163" s="40">
        <v>1</v>
      </c>
      <c r="I163" s="40" t="s">
        <v>1870</v>
      </c>
      <c r="J163" s="40" t="b">
        <v>1</v>
      </c>
      <c r="K163" s="39" t="s">
        <v>1876</v>
      </c>
      <c r="L163" s="43" t="s">
        <v>1872</v>
      </c>
      <c r="M163" s="42" t="b">
        <v>1</v>
      </c>
      <c r="N163" s="43" t="s">
        <v>1873</v>
      </c>
      <c r="O163" s="42"/>
    </row>
    <row r="164" spans="1:15" hidden="1" x14ac:dyDescent="0.25">
      <c r="A164" s="43" t="s">
        <v>1121</v>
      </c>
      <c r="C164" s="39">
        <v>19553</v>
      </c>
      <c r="E164" s="50" t="s">
        <v>1122</v>
      </c>
      <c r="F164" s="43">
        <v>5</v>
      </c>
      <c r="G164" s="40" t="s">
        <v>2028</v>
      </c>
      <c r="H164" s="40">
        <v>6</v>
      </c>
      <c r="I164" s="40" t="s">
        <v>1968</v>
      </c>
      <c r="J164" s="40" t="b">
        <v>0</v>
      </c>
      <c r="K164" s="39" t="s">
        <v>2022</v>
      </c>
      <c r="L164" s="43" t="s">
        <v>1968</v>
      </c>
      <c r="M164" s="42" t="b">
        <v>0</v>
      </c>
      <c r="N164" s="43" t="s">
        <v>2018</v>
      </c>
      <c r="O164" s="42"/>
    </row>
    <row r="165" spans="1:15" hidden="1" x14ac:dyDescent="0.25">
      <c r="A165" s="43" t="s">
        <v>1126</v>
      </c>
      <c r="C165" s="39">
        <v>19511</v>
      </c>
      <c r="D165" s="40">
        <v>452</v>
      </c>
      <c r="E165" s="50" t="s">
        <v>1127</v>
      </c>
      <c r="F165" s="43">
        <v>3</v>
      </c>
      <c r="G165" s="40" t="s">
        <v>2020</v>
      </c>
      <c r="H165" s="40">
        <v>5</v>
      </c>
      <c r="I165" s="40" t="s">
        <v>1870</v>
      </c>
      <c r="J165" s="40" t="b">
        <v>1</v>
      </c>
      <c r="K165" s="39" t="s">
        <v>2022</v>
      </c>
      <c r="L165" s="43" t="s">
        <v>1872</v>
      </c>
      <c r="M165" s="42" t="b">
        <v>0</v>
      </c>
      <c r="N165" s="43" t="s">
        <v>2018</v>
      </c>
      <c r="O165" s="42"/>
    </row>
    <row r="166" spans="1:15" hidden="1" x14ac:dyDescent="0.25">
      <c r="A166" s="43" t="s">
        <v>1134</v>
      </c>
      <c r="B166" s="39" t="s">
        <v>2000</v>
      </c>
      <c r="C166" s="39" t="s">
        <v>390</v>
      </c>
      <c r="D166" s="40">
        <v>663</v>
      </c>
      <c r="E166" s="50" t="s">
        <v>339</v>
      </c>
      <c r="F166" s="43">
        <v>1</v>
      </c>
      <c r="G166" s="40" t="s">
        <v>353</v>
      </c>
      <c r="H166" s="40">
        <v>1</v>
      </c>
      <c r="I166" s="40" t="s">
        <v>1870</v>
      </c>
      <c r="J166" s="40" t="b">
        <v>1</v>
      </c>
      <c r="K166" s="39" t="s">
        <v>1876</v>
      </c>
      <c r="L166" s="43" t="s">
        <v>1872</v>
      </c>
      <c r="M166" s="42" t="b">
        <v>1</v>
      </c>
      <c r="N166" s="43" t="s">
        <v>1873</v>
      </c>
      <c r="O166" s="42"/>
    </row>
    <row r="167" spans="1:15" hidden="1" x14ac:dyDescent="0.25">
      <c r="A167" s="43" t="s">
        <v>2058</v>
      </c>
      <c r="D167" s="40">
        <v>71</v>
      </c>
      <c r="E167" s="50" t="s">
        <v>2059</v>
      </c>
      <c r="F167" s="43">
        <v>1</v>
      </c>
      <c r="G167" s="40" t="s">
        <v>353</v>
      </c>
      <c r="H167" s="40">
        <v>1</v>
      </c>
      <c r="I167" s="40" t="s">
        <v>1870</v>
      </c>
      <c r="J167" s="40" t="b">
        <v>1</v>
      </c>
      <c r="K167" s="39" t="s">
        <v>1876</v>
      </c>
      <c r="L167" s="43" t="s">
        <v>1872</v>
      </c>
      <c r="M167" s="42" t="b">
        <v>0</v>
      </c>
      <c r="N167" s="43" t="s">
        <v>1873</v>
      </c>
      <c r="O167" s="42" t="s">
        <v>293</v>
      </c>
    </row>
    <row r="168" spans="1:15" hidden="1" x14ac:dyDescent="0.25">
      <c r="A168" s="39" t="s">
        <v>2060</v>
      </c>
      <c r="D168" s="40">
        <v>59</v>
      </c>
      <c r="E168" s="50" t="s">
        <v>2061</v>
      </c>
      <c r="F168" s="39">
        <v>1</v>
      </c>
      <c r="G168" s="40" t="s">
        <v>353</v>
      </c>
      <c r="H168" s="40">
        <v>1</v>
      </c>
      <c r="I168" s="40" t="s">
        <v>1870</v>
      </c>
      <c r="J168" s="40" t="b">
        <v>1</v>
      </c>
      <c r="K168" s="39" t="s">
        <v>1876</v>
      </c>
      <c r="L168" s="39" t="s">
        <v>1872</v>
      </c>
      <c r="M168" s="40" t="b">
        <v>0</v>
      </c>
      <c r="N168" s="39" t="s">
        <v>1873</v>
      </c>
      <c r="O168" s="42"/>
    </row>
    <row r="169" spans="1:15" hidden="1" x14ac:dyDescent="0.25">
      <c r="A169" s="39" t="s">
        <v>1146</v>
      </c>
      <c r="C169" s="39">
        <v>20523</v>
      </c>
      <c r="E169" s="50" t="s">
        <v>1147</v>
      </c>
      <c r="F169" s="39">
        <v>4</v>
      </c>
      <c r="G169" s="40" t="s">
        <v>2021</v>
      </c>
      <c r="H169" s="40">
        <v>7</v>
      </c>
      <c r="I169" s="40" t="s">
        <v>1968</v>
      </c>
      <c r="J169" s="40" t="b">
        <v>0</v>
      </c>
      <c r="K169" s="39" t="s">
        <v>2022</v>
      </c>
      <c r="L169" s="39" t="s">
        <v>1968</v>
      </c>
      <c r="M169" s="40" t="b">
        <v>0</v>
      </c>
      <c r="N169" s="39" t="s">
        <v>2018</v>
      </c>
    </row>
    <row r="170" spans="1:15" hidden="1" x14ac:dyDescent="0.25">
      <c r="A170" s="50" t="s">
        <v>1152</v>
      </c>
      <c r="B170" s="39" t="s">
        <v>2001</v>
      </c>
      <c r="C170" s="39">
        <v>20535</v>
      </c>
      <c r="D170" s="40">
        <v>409</v>
      </c>
      <c r="E170" s="50" t="s">
        <v>341</v>
      </c>
      <c r="F170" s="50">
        <v>1</v>
      </c>
      <c r="G170" s="39" t="s">
        <v>353</v>
      </c>
      <c r="H170" s="39">
        <v>1</v>
      </c>
      <c r="I170" s="40" t="s">
        <v>1870</v>
      </c>
      <c r="J170" s="40" t="b">
        <v>1</v>
      </c>
      <c r="K170" s="39" t="s">
        <v>1871</v>
      </c>
      <c r="L170" s="39" t="s">
        <v>1872</v>
      </c>
      <c r="M170" s="39" t="b">
        <v>1</v>
      </c>
      <c r="N170" s="39" t="s">
        <v>1873</v>
      </c>
    </row>
    <row r="171" spans="1:15" hidden="1" x14ac:dyDescent="0.25">
      <c r="A171" s="50" t="s">
        <v>1162</v>
      </c>
      <c r="C171" s="39">
        <v>21015</v>
      </c>
      <c r="D171" s="40">
        <v>111</v>
      </c>
      <c r="E171" s="50" t="s">
        <v>343</v>
      </c>
      <c r="F171" s="50">
        <v>1</v>
      </c>
      <c r="G171" s="40" t="s">
        <v>353</v>
      </c>
      <c r="H171" s="40">
        <v>1</v>
      </c>
      <c r="J171" s="40" t="b">
        <v>1</v>
      </c>
      <c r="K171" s="39" t="s">
        <v>1871</v>
      </c>
      <c r="L171" s="39" t="s">
        <v>1872</v>
      </c>
      <c r="M171" s="40" t="b">
        <v>0</v>
      </c>
      <c r="N171" s="39" t="s">
        <v>1873</v>
      </c>
      <c r="O171" s="42"/>
    </row>
    <row r="172" spans="1:15" hidden="1" x14ac:dyDescent="0.25">
      <c r="A172" s="40" t="s">
        <v>2002</v>
      </c>
      <c r="B172" s="39" t="s">
        <v>2003</v>
      </c>
      <c r="C172" s="39">
        <v>30150</v>
      </c>
      <c r="D172" s="40">
        <v>53</v>
      </c>
      <c r="E172" s="50" t="s">
        <v>345</v>
      </c>
      <c r="F172" s="40">
        <v>1</v>
      </c>
      <c r="G172" s="39" t="s">
        <v>353</v>
      </c>
      <c r="H172" s="39">
        <v>1</v>
      </c>
      <c r="I172" s="40" t="s">
        <v>1879</v>
      </c>
      <c r="J172" s="40" t="b">
        <v>1</v>
      </c>
      <c r="K172" s="39" t="s">
        <v>1871</v>
      </c>
      <c r="L172" s="39" t="s">
        <v>1886</v>
      </c>
      <c r="M172" s="39" t="b">
        <v>0</v>
      </c>
      <c r="N172" s="39" t="s">
        <v>1873</v>
      </c>
    </row>
  </sheetData>
  <autoFilter ref="A1:O172" xr:uid="{E1710E1B-8151-49E9-B374-B452F6C2CDD8}">
    <filterColumn colId="4">
      <filters>
        <filter val="Sand Point Generating, LLC"/>
      </filters>
    </filterColumn>
  </autoFilter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07491-2B47-40C0-B8DE-9584FC0EFF44}">
  <sheetPr>
    <tabColor rgb="FFFFFF00"/>
  </sheetPr>
  <dimension ref="A1:AO323"/>
  <sheetViews>
    <sheetView topLeftCell="B1" workbookViewId="0">
      <pane ySplit="1" topLeftCell="A289" activePane="bottomLeft" state="frozen"/>
      <selection activeCell="G9" sqref="G9"/>
      <selection pane="bottomLeft" activeCell="H325" sqref="H325"/>
    </sheetView>
  </sheetViews>
  <sheetFormatPr defaultRowHeight="15" x14ac:dyDescent="0.25"/>
  <cols>
    <col min="1" max="1" width="0" style="10" hidden="1" customWidth="1"/>
    <col min="2" max="4" width="9.140625" style="10"/>
    <col min="5" max="5" width="39.42578125" bestFit="1" customWidth="1"/>
    <col min="6" max="6" width="9.140625" customWidth="1"/>
    <col min="7" max="7" width="9.140625" style="10" customWidth="1"/>
    <col min="8" max="8" width="39.28515625" customWidth="1"/>
    <col min="9" max="9" width="11.28515625" customWidth="1"/>
    <col min="10" max="10" width="22" customWidth="1"/>
    <col min="11" max="11" width="15.85546875" style="21" customWidth="1"/>
    <col min="12" max="12" width="16.28515625" customWidth="1"/>
    <col min="13" max="14" width="9.140625" customWidth="1"/>
    <col min="15" max="15" width="10.42578125" style="10" customWidth="1"/>
    <col min="16" max="16" width="20.140625" style="10" customWidth="1"/>
    <col min="17" max="20" width="9.85546875" style="10" customWidth="1"/>
    <col min="21" max="21" width="10.28515625" customWidth="1"/>
    <col min="22" max="22" width="12.7109375" customWidth="1"/>
    <col min="23" max="23" width="9.140625" style="10"/>
  </cols>
  <sheetData>
    <row r="1" spans="2:24" s="62" customFormat="1" ht="45" x14ac:dyDescent="0.25">
      <c r="B1" s="62" t="s">
        <v>2107</v>
      </c>
      <c r="C1" s="62" t="s">
        <v>2108</v>
      </c>
      <c r="D1" s="62" t="s">
        <v>2106</v>
      </c>
      <c r="E1" s="62" t="s">
        <v>2109</v>
      </c>
      <c r="F1" s="62" t="s">
        <v>1856</v>
      </c>
      <c r="G1" s="62" t="s">
        <v>1858</v>
      </c>
      <c r="H1" s="62" t="s">
        <v>2110</v>
      </c>
      <c r="I1" s="62" t="s">
        <v>2111</v>
      </c>
      <c r="J1" s="62" t="s">
        <v>2112</v>
      </c>
      <c r="K1" s="62" t="s">
        <v>2113</v>
      </c>
      <c r="L1" s="62" t="s">
        <v>2114</v>
      </c>
      <c r="M1" s="62" t="s">
        <v>2115</v>
      </c>
      <c r="N1" s="62" t="s">
        <v>2116</v>
      </c>
      <c r="O1" s="62" t="s">
        <v>2117</v>
      </c>
      <c r="P1" s="62" t="s">
        <v>2118</v>
      </c>
      <c r="Q1" s="62" t="s">
        <v>2119</v>
      </c>
      <c r="R1" s="62" t="s">
        <v>2120</v>
      </c>
      <c r="S1" s="62" t="s">
        <v>2121</v>
      </c>
      <c r="T1" s="62" t="s">
        <v>2122</v>
      </c>
      <c r="U1" s="62" t="s">
        <v>2123</v>
      </c>
      <c r="V1" s="62" t="s">
        <v>2124</v>
      </c>
      <c r="W1" s="62" t="s">
        <v>2125</v>
      </c>
      <c r="X1" s="62" t="s">
        <v>9</v>
      </c>
    </row>
    <row r="2" spans="2:24" x14ac:dyDescent="0.25">
      <c r="B2" s="10" t="s">
        <v>357</v>
      </c>
      <c r="C2" s="63">
        <v>54452</v>
      </c>
      <c r="E2" s="64" t="s">
        <v>358</v>
      </c>
      <c r="F2" t="s">
        <v>359</v>
      </c>
      <c r="G2" s="63">
        <v>179</v>
      </c>
      <c r="H2" s="64" t="s">
        <v>360</v>
      </c>
      <c r="I2" t="s">
        <v>361</v>
      </c>
      <c r="J2" t="s">
        <v>362</v>
      </c>
      <c r="K2" t="b">
        <v>0</v>
      </c>
      <c r="L2" t="b">
        <v>0</v>
      </c>
      <c r="M2" s="21" t="b">
        <v>0</v>
      </c>
      <c r="N2" s="21"/>
      <c r="O2" s="65"/>
      <c r="P2" s="66" t="s">
        <v>363</v>
      </c>
      <c r="Q2" s="66">
        <v>7</v>
      </c>
      <c r="R2" s="67">
        <v>24.8</v>
      </c>
      <c r="S2" s="65"/>
      <c r="T2" s="65"/>
      <c r="U2" s="68">
        <v>60.673200000000001</v>
      </c>
      <c r="V2" s="68">
        <v>-151.3784</v>
      </c>
      <c r="W2" s="65"/>
    </row>
    <row r="3" spans="2:24" x14ac:dyDescent="0.25">
      <c r="B3" s="10" t="s">
        <v>367</v>
      </c>
      <c r="D3" s="10">
        <v>331010</v>
      </c>
      <c r="E3" t="s">
        <v>11</v>
      </c>
      <c r="F3" t="s">
        <v>368</v>
      </c>
      <c r="H3" t="s">
        <v>10</v>
      </c>
      <c r="I3" t="s">
        <v>369</v>
      </c>
      <c r="J3" t="s">
        <v>370</v>
      </c>
      <c r="K3" t="b">
        <v>0</v>
      </c>
      <c r="L3" t="b">
        <v>1</v>
      </c>
      <c r="M3" t="s">
        <v>2126</v>
      </c>
      <c r="N3">
        <v>0.36</v>
      </c>
      <c r="O3" s="10">
        <v>1</v>
      </c>
      <c r="P3" s="10" t="s">
        <v>353</v>
      </c>
      <c r="Q3" s="10">
        <v>1</v>
      </c>
      <c r="R3" s="10">
        <v>7.2</v>
      </c>
      <c r="S3"/>
      <c r="T3"/>
      <c r="U3">
        <v>56.94556</v>
      </c>
      <c r="V3">
        <v>-154.17027999999999</v>
      </c>
      <c r="W3" s="10" t="s">
        <v>371</v>
      </c>
    </row>
    <row r="4" spans="2:24" x14ac:dyDescent="0.25">
      <c r="B4" s="10" t="s">
        <v>372</v>
      </c>
      <c r="D4" s="10">
        <v>331020</v>
      </c>
      <c r="E4" t="s">
        <v>13</v>
      </c>
      <c r="F4" t="s">
        <v>373</v>
      </c>
      <c r="H4" t="s">
        <v>12</v>
      </c>
      <c r="I4" t="s">
        <v>374</v>
      </c>
      <c r="J4" t="s">
        <v>375</v>
      </c>
      <c r="K4" t="b">
        <v>0</v>
      </c>
      <c r="L4" t="b">
        <v>1</v>
      </c>
      <c r="M4" s="10" t="s">
        <v>2129</v>
      </c>
      <c r="N4">
        <v>1.5</v>
      </c>
      <c r="O4" s="10">
        <v>1</v>
      </c>
      <c r="P4" s="10" t="s">
        <v>353</v>
      </c>
      <c r="Q4" s="10">
        <v>1</v>
      </c>
      <c r="R4" s="10">
        <v>7.2</v>
      </c>
      <c r="S4"/>
      <c r="T4"/>
      <c r="U4">
        <v>60.909439999999996</v>
      </c>
      <c r="V4">
        <v>-161.43138999999999</v>
      </c>
      <c r="W4" s="10" t="s">
        <v>371</v>
      </c>
    </row>
    <row r="5" spans="2:24" x14ac:dyDescent="0.25">
      <c r="B5" s="10" t="s">
        <v>377</v>
      </c>
      <c r="D5" s="10">
        <v>331030</v>
      </c>
      <c r="E5" t="s">
        <v>15</v>
      </c>
      <c r="F5" t="s">
        <v>378</v>
      </c>
      <c r="H5" t="s">
        <v>14</v>
      </c>
      <c r="I5" t="s">
        <v>379</v>
      </c>
      <c r="J5" t="s">
        <v>380</v>
      </c>
      <c r="K5" t="b">
        <v>0</v>
      </c>
      <c r="L5" t="b">
        <v>1</v>
      </c>
      <c r="M5" t="s">
        <v>2129</v>
      </c>
      <c r="N5">
        <v>0.92</v>
      </c>
      <c r="O5" s="10">
        <v>1</v>
      </c>
      <c r="P5" s="10" t="s">
        <v>353</v>
      </c>
      <c r="Q5" s="10">
        <v>1</v>
      </c>
      <c r="R5" s="10">
        <v>7.2</v>
      </c>
      <c r="S5"/>
      <c r="T5"/>
      <c r="U5">
        <v>60.912219999999998</v>
      </c>
      <c r="V5">
        <v>-161.21388999999999</v>
      </c>
      <c r="W5" s="10" t="s">
        <v>371</v>
      </c>
    </row>
    <row r="6" spans="2:24" x14ac:dyDescent="0.25">
      <c r="B6" s="10" t="s">
        <v>381</v>
      </c>
      <c r="D6" s="10">
        <v>331040</v>
      </c>
      <c r="E6" t="s">
        <v>17</v>
      </c>
      <c r="F6" t="s">
        <v>382</v>
      </c>
      <c r="H6" t="s">
        <v>16</v>
      </c>
      <c r="I6" t="s">
        <v>383</v>
      </c>
      <c r="J6" t="s">
        <v>384</v>
      </c>
      <c r="K6" t="b">
        <v>0</v>
      </c>
      <c r="L6" t="b">
        <v>1</v>
      </c>
      <c r="M6" t="s">
        <v>2126</v>
      </c>
      <c r="N6">
        <v>0.55200000000000005</v>
      </c>
      <c r="O6" s="10">
        <v>1</v>
      </c>
      <c r="P6" s="10" t="s">
        <v>353</v>
      </c>
      <c r="Q6" s="10">
        <v>1</v>
      </c>
      <c r="R6" s="10">
        <v>7.2</v>
      </c>
      <c r="S6"/>
      <c r="T6"/>
      <c r="U6">
        <v>54.135559999999998</v>
      </c>
      <c r="V6">
        <v>-165.77305999999999</v>
      </c>
      <c r="W6" s="10" t="s">
        <v>371</v>
      </c>
    </row>
    <row r="7" spans="2:24" x14ac:dyDescent="0.25">
      <c r="B7" s="10" t="s">
        <v>1037</v>
      </c>
      <c r="C7" s="10">
        <v>4252</v>
      </c>
      <c r="E7" t="s">
        <v>1038</v>
      </c>
      <c r="F7" t="s">
        <v>2131</v>
      </c>
      <c r="G7" s="10">
        <v>288</v>
      </c>
      <c r="H7" t="s">
        <v>1039</v>
      </c>
      <c r="I7" t="s">
        <v>361</v>
      </c>
      <c r="J7" t="s">
        <v>362</v>
      </c>
      <c r="K7" t="b">
        <v>0</v>
      </c>
      <c r="L7" t="b">
        <v>0</v>
      </c>
      <c r="M7" t="b">
        <v>0</v>
      </c>
      <c r="N7">
        <v>50</v>
      </c>
      <c r="O7" s="10">
        <v>1</v>
      </c>
      <c r="P7" s="10" t="s">
        <v>353</v>
      </c>
      <c r="Q7" s="10">
        <v>1</v>
      </c>
      <c r="R7" s="10">
        <v>115</v>
      </c>
      <c r="S7" t="s">
        <v>390</v>
      </c>
      <c r="T7"/>
      <c r="U7">
        <v>60.499443999999997</v>
      </c>
      <c r="V7">
        <v>-150.99722199999999</v>
      </c>
      <c r="W7" s="10" t="s">
        <v>371</v>
      </c>
    </row>
    <row r="8" spans="2:24" x14ac:dyDescent="0.25">
      <c r="B8" s="10" t="s">
        <v>807</v>
      </c>
      <c r="C8" s="10">
        <v>57085</v>
      </c>
      <c r="E8" s="33" t="s">
        <v>808</v>
      </c>
      <c r="F8" t="s">
        <v>425</v>
      </c>
      <c r="G8" s="10">
        <v>213</v>
      </c>
      <c r="H8" t="s">
        <v>18</v>
      </c>
      <c r="I8" t="s">
        <v>426</v>
      </c>
      <c r="J8" t="s">
        <v>427</v>
      </c>
      <c r="K8" t="b">
        <v>1</v>
      </c>
      <c r="L8" t="b">
        <v>0</v>
      </c>
      <c r="M8" s="10" t="b">
        <v>0</v>
      </c>
      <c r="N8">
        <v>14.3</v>
      </c>
      <c r="O8" s="10">
        <v>1</v>
      </c>
      <c r="P8" s="10" t="s">
        <v>353</v>
      </c>
      <c r="Q8" s="10">
        <v>1</v>
      </c>
      <c r="R8" s="10">
        <v>138</v>
      </c>
      <c r="S8" t="s">
        <v>390</v>
      </c>
      <c r="T8"/>
      <c r="U8">
        <v>58.232500000000002</v>
      </c>
      <c r="V8">
        <v>-134.05330000000001</v>
      </c>
      <c r="W8" s="10" t="s">
        <v>371</v>
      </c>
    </row>
    <row r="9" spans="2:24" x14ac:dyDescent="0.25">
      <c r="B9" s="10" t="s">
        <v>813</v>
      </c>
      <c r="C9" s="10">
        <v>64</v>
      </c>
      <c r="E9" t="s">
        <v>22</v>
      </c>
      <c r="F9" t="s">
        <v>425</v>
      </c>
      <c r="G9" s="10">
        <v>213</v>
      </c>
      <c r="H9" t="s">
        <v>18</v>
      </c>
      <c r="I9" t="s">
        <v>426</v>
      </c>
      <c r="J9" t="s">
        <v>427</v>
      </c>
      <c r="K9" t="b">
        <v>1</v>
      </c>
      <c r="L9" t="b">
        <v>0</v>
      </c>
      <c r="M9" t="b">
        <v>0</v>
      </c>
      <c r="N9">
        <v>61.7</v>
      </c>
      <c r="O9" s="10">
        <v>1</v>
      </c>
      <c r="P9" s="10" t="s">
        <v>353</v>
      </c>
      <c r="Q9" s="10">
        <v>1</v>
      </c>
      <c r="R9" s="10">
        <v>69</v>
      </c>
      <c r="S9" t="s">
        <v>390</v>
      </c>
      <c r="T9"/>
      <c r="U9">
        <v>58.3536</v>
      </c>
      <c r="V9">
        <v>-134.49529999999999</v>
      </c>
      <c r="W9" s="10" t="s">
        <v>371</v>
      </c>
    </row>
    <row r="10" spans="2:24" x14ac:dyDescent="0.25">
      <c r="B10" s="10" t="s">
        <v>999</v>
      </c>
      <c r="C10" s="10">
        <v>65</v>
      </c>
      <c r="E10" t="s">
        <v>23</v>
      </c>
      <c r="F10" t="s">
        <v>425</v>
      </c>
      <c r="G10" s="10">
        <v>213</v>
      </c>
      <c r="H10" t="s">
        <v>18</v>
      </c>
      <c r="I10" t="s">
        <v>426</v>
      </c>
      <c r="J10" t="s">
        <v>427</v>
      </c>
      <c r="K10" t="b">
        <v>1</v>
      </c>
      <c r="L10" t="b">
        <v>0</v>
      </c>
      <c r="M10" s="10" t="b">
        <v>0</v>
      </c>
      <c r="N10">
        <v>8.5</v>
      </c>
      <c r="O10" s="10">
        <v>1</v>
      </c>
      <c r="P10" s="10" t="s">
        <v>353</v>
      </c>
      <c r="Q10" s="10">
        <v>1</v>
      </c>
      <c r="R10" s="10">
        <v>69</v>
      </c>
      <c r="S10" t="s">
        <v>390</v>
      </c>
      <c r="T10"/>
      <c r="U10">
        <v>58.326900000000002</v>
      </c>
      <c r="V10">
        <v>-134.4631</v>
      </c>
      <c r="W10" s="10" t="s">
        <v>371</v>
      </c>
    </row>
    <row r="11" spans="2:24" x14ac:dyDescent="0.25">
      <c r="B11" s="10" t="s">
        <v>1036</v>
      </c>
      <c r="C11" s="10">
        <v>78</v>
      </c>
      <c r="E11" t="s">
        <v>24</v>
      </c>
      <c r="F11" t="s">
        <v>425</v>
      </c>
      <c r="G11" s="10">
        <v>213</v>
      </c>
      <c r="H11" t="s">
        <v>18</v>
      </c>
      <c r="I11" t="s">
        <v>426</v>
      </c>
      <c r="J11" t="s">
        <v>427</v>
      </c>
      <c r="K11" t="b">
        <v>1</v>
      </c>
      <c r="L11" t="b">
        <v>0</v>
      </c>
      <c r="M11" s="10" t="b">
        <v>0</v>
      </c>
      <c r="N11">
        <v>78.2</v>
      </c>
      <c r="O11" s="10">
        <v>1</v>
      </c>
      <c r="P11" s="10" t="s">
        <v>353</v>
      </c>
      <c r="Q11" s="10">
        <v>1</v>
      </c>
      <c r="R11" s="10">
        <v>138</v>
      </c>
      <c r="S11" t="s">
        <v>390</v>
      </c>
      <c r="T11"/>
      <c r="U11">
        <v>58.141500000000001</v>
      </c>
      <c r="V11">
        <v>-133.73699999999999</v>
      </c>
      <c r="W11" s="10" t="s">
        <v>371</v>
      </c>
    </row>
    <row r="12" spans="2:24" x14ac:dyDescent="0.25">
      <c r="B12" s="10" t="s">
        <v>424</v>
      </c>
      <c r="C12" s="10">
        <v>62</v>
      </c>
      <c r="E12" t="s">
        <v>19</v>
      </c>
      <c r="F12" t="s">
        <v>425</v>
      </c>
      <c r="G12" s="10">
        <v>213</v>
      </c>
      <c r="H12" t="s">
        <v>18</v>
      </c>
      <c r="I12" t="s">
        <v>426</v>
      </c>
      <c r="J12" t="s">
        <v>427</v>
      </c>
      <c r="K12" t="b">
        <v>1</v>
      </c>
      <c r="L12" t="b">
        <v>0</v>
      </c>
      <c r="M12" s="10" t="b">
        <v>0</v>
      </c>
      <c r="N12">
        <v>4</v>
      </c>
      <c r="O12" s="10">
        <v>1</v>
      </c>
      <c r="P12" s="10" t="s">
        <v>353</v>
      </c>
      <c r="Q12" s="10">
        <v>1</v>
      </c>
      <c r="R12" s="10">
        <v>23</v>
      </c>
      <c r="S12" t="s">
        <v>390</v>
      </c>
      <c r="T12"/>
      <c r="U12">
        <v>58.317599999999999</v>
      </c>
      <c r="V12">
        <v>-134.101</v>
      </c>
      <c r="W12" s="10" t="s">
        <v>371</v>
      </c>
    </row>
    <row r="13" spans="2:24" x14ac:dyDescent="0.25">
      <c r="B13" s="10" t="s">
        <v>446</v>
      </c>
      <c r="C13" s="10">
        <v>7250</v>
      </c>
      <c r="E13" t="s">
        <v>20</v>
      </c>
      <c r="F13" t="s">
        <v>425</v>
      </c>
      <c r="G13" s="10">
        <v>213</v>
      </c>
      <c r="H13" t="s">
        <v>18</v>
      </c>
      <c r="I13" t="s">
        <v>426</v>
      </c>
      <c r="J13" t="s">
        <v>427</v>
      </c>
      <c r="K13" t="b">
        <v>1</v>
      </c>
      <c r="L13" t="b">
        <v>0</v>
      </c>
      <c r="M13" t="b">
        <v>0</v>
      </c>
      <c r="N13">
        <v>36.200000000000003</v>
      </c>
      <c r="O13" s="10">
        <v>1</v>
      </c>
      <c r="P13" s="10" t="s">
        <v>353</v>
      </c>
      <c r="Q13" s="10">
        <v>1</v>
      </c>
      <c r="R13" s="10">
        <v>69</v>
      </c>
      <c r="S13" t="s">
        <v>390</v>
      </c>
      <c r="T13"/>
      <c r="U13">
        <v>58.387500000000003</v>
      </c>
      <c r="V13">
        <v>-134.6446</v>
      </c>
    </row>
    <row r="14" spans="2:24" x14ac:dyDescent="0.25">
      <c r="B14" s="10" t="s">
        <v>670</v>
      </c>
      <c r="C14" s="10">
        <v>63</v>
      </c>
      <c r="E14" t="s">
        <v>21</v>
      </c>
      <c r="F14" t="s">
        <v>425</v>
      </c>
      <c r="G14" s="10">
        <v>213</v>
      </c>
      <c r="H14" t="s">
        <v>18</v>
      </c>
      <c r="I14" t="s">
        <v>426</v>
      </c>
      <c r="J14" t="s">
        <v>427</v>
      </c>
      <c r="K14" t="b">
        <v>1</v>
      </c>
      <c r="L14" t="b">
        <v>0</v>
      </c>
      <c r="M14" t="b">
        <v>0</v>
      </c>
      <c r="N14">
        <v>9.6999999999999993</v>
      </c>
      <c r="O14" s="10">
        <v>1</v>
      </c>
      <c r="P14" s="10" t="s">
        <v>353</v>
      </c>
      <c r="Q14" s="10">
        <v>1</v>
      </c>
      <c r="R14" s="10">
        <v>12</v>
      </c>
      <c r="S14" t="s">
        <v>390</v>
      </c>
      <c r="T14"/>
      <c r="U14">
        <v>58.310699999999997</v>
      </c>
      <c r="V14">
        <v>-134.41739999999999</v>
      </c>
    </row>
    <row r="15" spans="2:24" x14ac:dyDescent="0.25">
      <c r="B15" s="10" t="s">
        <v>720</v>
      </c>
      <c r="C15" s="10">
        <v>59793</v>
      </c>
      <c r="E15" t="s">
        <v>721</v>
      </c>
      <c r="F15" t="s">
        <v>425</v>
      </c>
      <c r="G15" s="10">
        <v>213</v>
      </c>
      <c r="H15" t="s">
        <v>18</v>
      </c>
      <c r="I15" t="s">
        <v>426</v>
      </c>
      <c r="J15" t="s">
        <v>427</v>
      </c>
      <c r="K15" t="b">
        <v>1</v>
      </c>
      <c r="L15" t="b">
        <v>0</v>
      </c>
      <c r="M15" t="b">
        <v>0</v>
      </c>
      <c r="N15">
        <v>41.7</v>
      </c>
      <c r="O15" s="10">
        <v>1</v>
      </c>
      <c r="P15" s="10" t="s">
        <v>353</v>
      </c>
      <c r="Q15" s="10">
        <v>1</v>
      </c>
      <c r="R15" s="10">
        <v>69</v>
      </c>
      <c r="S15" t="s">
        <v>390</v>
      </c>
      <c r="T15"/>
      <c r="U15">
        <v>58.367635</v>
      </c>
      <c r="V15">
        <v>-134.60802000000001</v>
      </c>
    </row>
    <row r="16" spans="2:24" x14ac:dyDescent="0.25">
      <c r="B16" s="10" t="s">
        <v>584</v>
      </c>
      <c r="C16" s="10">
        <v>58511</v>
      </c>
      <c r="E16" t="s">
        <v>26</v>
      </c>
      <c r="F16" t="s">
        <v>585</v>
      </c>
      <c r="G16" s="10">
        <v>58488</v>
      </c>
      <c r="H16" t="s">
        <v>25</v>
      </c>
      <c r="I16" t="s">
        <v>361</v>
      </c>
      <c r="J16" t="s">
        <v>362</v>
      </c>
      <c r="K16" t="b">
        <v>1</v>
      </c>
      <c r="L16" t="b">
        <v>0</v>
      </c>
      <c r="M16" s="65" t="b">
        <v>0</v>
      </c>
      <c r="N16">
        <v>1.9</v>
      </c>
      <c r="O16" s="10">
        <v>7</v>
      </c>
      <c r="P16" s="10" t="s">
        <v>2011</v>
      </c>
      <c r="Q16" s="10">
        <v>2</v>
      </c>
      <c r="R16" s="10">
        <v>25</v>
      </c>
      <c r="S16" t="s">
        <v>390</v>
      </c>
      <c r="T16"/>
      <c r="U16">
        <v>64.013889000000006</v>
      </c>
      <c r="V16">
        <v>-145.596667</v>
      </c>
      <c r="W16" s="10" t="s">
        <v>371</v>
      </c>
    </row>
    <row r="17" spans="2:24" x14ac:dyDescent="0.25">
      <c r="B17" s="10" t="s">
        <v>482</v>
      </c>
      <c r="C17" s="10">
        <v>7752</v>
      </c>
      <c r="E17" t="s">
        <v>31</v>
      </c>
      <c r="F17" t="s">
        <v>394</v>
      </c>
      <c r="G17" s="10">
        <v>219</v>
      </c>
      <c r="H17" t="s">
        <v>29</v>
      </c>
      <c r="I17" t="s">
        <v>483</v>
      </c>
      <c r="J17" t="s">
        <v>484</v>
      </c>
      <c r="K17" t="b">
        <v>1</v>
      </c>
      <c r="M17" s="10" t="b">
        <v>0</v>
      </c>
      <c r="N17">
        <v>4.5</v>
      </c>
      <c r="O17" s="10">
        <v>1</v>
      </c>
      <c r="P17" s="10" t="s">
        <v>353</v>
      </c>
      <c r="Q17" s="10">
        <v>1</v>
      </c>
      <c r="R17" s="10">
        <v>34.5</v>
      </c>
      <c r="S17" t="s">
        <v>390</v>
      </c>
      <c r="T17"/>
      <c r="U17">
        <v>55.476472000000001</v>
      </c>
      <c r="V17">
        <v>-133.14771999999999</v>
      </c>
      <c r="W17" s="10" t="s">
        <v>371</v>
      </c>
      <c r="X17" t="s">
        <v>2130</v>
      </c>
    </row>
    <row r="18" spans="2:24" x14ac:dyDescent="0.25">
      <c r="B18" s="10" t="s">
        <v>668</v>
      </c>
      <c r="C18" s="10">
        <v>7751</v>
      </c>
      <c r="E18" t="s">
        <v>669</v>
      </c>
      <c r="F18" t="s">
        <v>394</v>
      </c>
      <c r="G18" s="10">
        <v>219</v>
      </c>
      <c r="H18" t="s">
        <v>29</v>
      </c>
      <c r="I18" t="s">
        <v>546</v>
      </c>
      <c r="J18" t="s">
        <v>547</v>
      </c>
      <c r="K18" t="b">
        <v>1</v>
      </c>
      <c r="M18" s="10" t="b">
        <v>0</v>
      </c>
      <c r="N18">
        <v>4</v>
      </c>
      <c r="O18" s="10">
        <v>1</v>
      </c>
      <c r="P18" s="10" t="s">
        <v>353</v>
      </c>
      <c r="Q18" s="10">
        <v>1</v>
      </c>
      <c r="R18" s="10">
        <v>34.5</v>
      </c>
      <c r="S18" t="s">
        <v>390</v>
      </c>
      <c r="T18"/>
      <c r="U18">
        <v>59.535699999999999</v>
      </c>
      <c r="V18">
        <v>-135.2123</v>
      </c>
      <c r="W18" s="10" t="s">
        <v>371</v>
      </c>
      <c r="X18" t="s">
        <v>2130</v>
      </c>
    </row>
    <row r="19" spans="2:24" x14ac:dyDescent="0.25">
      <c r="B19" s="10" t="s">
        <v>744</v>
      </c>
      <c r="C19" s="10">
        <v>56542</v>
      </c>
      <c r="E19" t="s">
        <v>745</v>
      </c>
      <c r="F19" t="s">
        <v>394</v>
      </c>
      <c r="G19" s="10">
        <v>219</v>
      </c>
      <c r="H19" t="s">
        <v>29</v>
      </c>
      <c r="I19" t="s">
        <v>546</v>
      </c>
      <c r="J19" t="s">
        <v>547</v>
      </c>
      <c r="K19" t="b">
        <v>1</v>
      </c>
      <c r="M19" s="10" t="b">
        <v>0</v>
      </c>
      <c r="N19">
        <v>3</v>
      </c>
      <c r="O19" s="10">
        <v>1</v>
      </c>
      <c r="P19" s="10" t="s">
        <v>353</v>
      </c>
      <c r="Q19" s="10">
        <v>1</v>
      </c>
      <c r="R19" s="10">
        <v>34.5</v>
      </c>
      <c r="S19" t="s">
        <v>390</v>
      </c>
      <c r="T19"/>
      <c r="U19">
        <v>59.407200000000003</v>
      </c>
      <c r="V19">
        <v>-135.3408</v>
      </c>
      <c r="W19" s="10" t="s">
        <v>371</v>
      </c>
      <c r="X19" t="s">
        <v>2130</v>
      </c>
    </row>
    <row r="20" spans="2:24" x14ac:dyDescent="0.25">
      <c r="B20" s="10" t="s">
        <v>1041</v>
      </c>
      <c r="C20" s="10">
        <v>56265</v>
      </c>
      <c r="E20" t="s">
        <v>46</v>
      </c>
      <c r="F20" t="s">
        <v>394</v>
      </c>
      <c r="G20" s="10">
        <v>219</v>
      </c>
      <c r="H20" t="s">
        <v>29</v>
      </c>
      <c r="I20" t="s">
        <v>483</v>
      </c>
      <c r="J20" t="s">
        <v>484</v>
      </c>
      <c r="K20" t="b">
        <v>1</v>
      </c>
      <c r="M20" s="65" t="b">
        <v>0</v>
      </c>
      <c r="N20">
        <v>2</v>
      </c>
      <c r="O20" s="10">
        <v>1</v>
      </c>
      <c r="P20" s="10" t="s">
        <v>353</v>
      </c>
      <c r="Q20" s="10">
        <v>1</v>
      </c>
      <c r="R20" s="10">
        <v>34.5</v>
      </c>
      <c r="S20" t="s">
        <v>390</v>
      </c>
      <c r="T20"/>
      <c r="U20">
        <v>55.563333</v>
      </c>
      <c r="V20">
        <v>-132.891111</v>
      </c>
      <c r="W20" s="10" t="s">
        <v>371</v>
      </c>
      <c r="X20" t="s">
        <v>2130</v>
      </c>
    </row>
    <row r="21" spans="2:24" x14ac:dyDescent="0.25">
      <c r="B21" s="10" t="s">
        <v>1137</v>
      </c>
      <c r="C21" s="10">
        <v>56147</v>
      </c>
      <c r="E21" t="s">
        <v>49</v>
      </c>
      <c r="F21" t="s">
        <v>394</v>
      </c>
      <c r="G21" s="10">
        <v>219</v>
      </c>
      <c r="H21" t="s">
        <v>29</v>
      </c>
      <c r="I21" t="s">
        <v>483</v>
      </c>
      <c r="J21" t="s">
        <v>484</v>
      </c>
      <c r="K21" t="b">
        <v>1</v>
      </c>
      <c r="M21" s="10" t="b">
        <v>0</v>
      </c>
      <c r="N21">
        <v>1</v>
      </c>
      <c r="O21" s="10">
        <v>1</v>
      </c>
      <c r="P21" s="10" t="s">
        <v>353</v>
      </c>
      <c r="Q21" s="10">
        <v>1</v>
      </c>
      <c r="R21" s="10">
        <v>12.47</v>
      </c>
      <c r="S21" t="s">
        <v>390</v>
      </c>
      <c r="T21"/>
      <c r="U21">
        <v>55.540708000000002</v>
      </c>
      <c r="V21">
        <v>-133.10234399999999</v>
      </c>
    </row>
    <row r="22" spans="2:24" x14ac:dyDescent="0.25">
      <c r="B22" s="10" t="s">
        <v>575</v>
      </c>
      <c r="C22" s="10">
        <v>421</v>
      </c>
      <c r="D22" s="10">
        <v>331090</v>
      </c>
      <c r="E22" t="s">
        <v>32</v>
      </c>
      <c r="F22" t="s">
        <v>394</v>
      </c>
      <c r="G22" s="10">
        <v>219</v>
      </c>
      <c r="H22" t="s">
        <v>29</v>
      </c>
      <c r="I22" t="s">
        <v>483</v>
      </c>
      <c r="J22" t="s">
        <v>484</v>
      </c>
      <c r="K22" t="b">
        <v>1</v>
      </c>
      <c r="L22" t="b">
        <v>1</v>
      </c>
      <c r="M22" s="10" t="b">
        <v>0</v>
      </c>
      <c r="N22">
        <v>4.5999999999999996</v>
      </c>
      <c r="O22" s="10">
        <v>1</v>
      </c>
      <c r="P22" s="10" t="s">
        <v>353</v>
      </c>
      <c r="Q22" s="10">
        <v>1</v>
      </c>
      <c r="R22" s="10">
        <v>12.47</v>
      </c>
      <c r="S22" t="s">
        <v>390</v>
      </c>
      <c r="T22"/>
      <c r="U22">
        <v>55.476909999999997</v>
      </c>
      <c r="V22">
        <v>-133.14868999999999</v>
      </c>
      <c r="W22" s="10" t="s">
        <v>371</v>
      </c>
    </row>
    <row r="23" spans="2:24" x14ac:dyDescent="0.25">
      <c r="B23" s="10" t="s">
        <v>639</v>
      </c>
      <c r="C23" s="10">
        <v>56146</v>
      </c>
      <c r="E23" t="s">
        <v>36</v>
      </c>
      <c r="F23" t="s">
        <v>394</v>
      </c>
      <c r="G23" s="10">
        <v>219</v>
      </c>
      <c r="H23" t="s">
        <v>29</v>
      </c>
      <c r="I23" t="s">
        <v>483</v>
      </c>
      <c r="J23" t="s">
        <v>484</v>
      </c>
      <c r="K23" t="b">
        <v>1</v>
      </c>
      <c r="M23" s="10" t="b">
        <v>0</v>
      </c>
      <c r="N23">
        <v>1.3</v>
      </c>
      <c r="O23" s="10">
        <v>1</v>
      </c>
      <c r="P23" s="10" t="s">
        <v>353</v>
      </c>
      <c r="Q23" s="10">
        <v>1</v>
      </c>
      <c r="R23" s="10">
        <v>12.47</v>
      </c>
      <c r="S23" t="s">
        <v>390</v>
      </c>
      <c r="T23"/>
      <c r="U23">
        <v>55.489179999999998</v>
      </c>
      <c r="V23">
        <v>-133.1345</v>
      </c>
    </row>
    <row r="24" spans="2:24" x14ac:dyDescent="0.25">
      <c r="B24" s="10" t="s">
        <v>687</v>
      </c>
      <c r="C24" s="10">
        <v>69</v>
      </c>
      <c r="D24" s="10">
        <v>331120</v>
      </c>
      <c r="E24" t="s">
        <v>37</v>
      </c>
      <c r="F24" t="s">
        <v>394</v>
      </c>
      <c r="G24" s="10">
        <v>219</v>
      </c>
      <c r="H24" t="s">
        <v>29</v>
      </c>
      <c r="I24" t="s">
        <v>546</v>
      </c>
      <c r="J24" t="s">
        <v>547</v>
      </c>
      <c r="K24" t="b">
        <v>1</v>
      </c>
      <c r="L24" t="b">
        <v>1</v>
      </c>
      <c r="M24" s="10" t="b">
        <v>0</v>
      </c>
      <c r="N24">
        <v>6.2</v>
      </c>
      <c r="O24" s="10">
        <v>1</v>
      </c>
      <c r="P24" s="10" t="s">
        <v>353</v>
      </c>
      <c r="Q24" s="10">
        <v>1</v>
      </c>
      <c r="R24" s="10">
        <v>12.47</v>
      </c>
      <c r="S24" t="s">
        <v>390</v>
      </c>
      <c r="T24"/>
      <c r="U24">
        <v>59.235931000000001</v>
      </c>
      <c r="V24">
        <v>-135.44622799999999</v>
      </c>
      <c r="W24" s="10" t="s">
        <v>371</v>
      </c>
      <c r="X24" t="s">
        <v>2138</v>
      </c>
    </row>
    <row r="25" spans="2:24" x14ac:dyDescent="0.25">
      <c r="B25" s="10" t="s">
        <v>715</v>
      </c>
      <c r="C25" s="10">
        <v>423</v>
      </c>
      <c r="D25" s="10">
        <v>331150</v>
      </c>
      <c r="E25" t="s">
        <v>41</v>
      </c>
      <c r="F25" t="s">
        <v>394</v>
      </c>
      <c r="G25" s="10">
        <v>219</v>
      </c>
      <c r="H25" t="s">
        <v>29</v>
      </c>
      <c r="I25" t="s">
        <v>483</v>
      </c>
      <c r="J25" t="s">
        <v>484</v>
      </c>
      <c r="K25" t="b">
        <v>1</v>
      </c>
      <c r="L25" t="b">
        <v>1</v>
      </c>
      <c r="M25" t="b">
        <v>0</v>
      </c>
      <c r="N25">
        <v>1</v>
      </c>
      <c r="O25" s="10">
        <v>1</v>
      </c>
      <c r="P25" s="10" t="s">
        <v>353</v>
      </c>
      <c r="Q25" s="10">
        <v>1</v>
      </c>
      <c r="R25" s="10">
        <v>2.4</v>
      </c>
      <c r="S25" t="s">
        <v>390</v>
      </c>
      <c r="T25"/>
      <c r="U25">
        <v>55.204937000000001</v>
      </c>
      <c r="V25">
        <v>-132.82143500000001</v>
      </c>
    </row>
    <row r="26" spans="2:24" x14ac:dyDescent="0.25">
      <c r="B26" s="10" t="s">
        <v>766</v>
      </c>
      <c r="C26" s="10">
        <v>61684</v>
      </c>
      <c r="E26" t="s">
        <v>767</v>
      </c>
      <c r="F26" t="s">
        <v>394</v>
      </c>
      <c r="G26" s="10">
        <v>219</v>
      </c>
      <c r="H26" t="s">
        <v>29</v>
      </c>
      <c r="I26" t="s">
        <v>483</v>
      </c>
      <c r="J26" t="s">
        <v>484</v>
      </c>
      <c r="K26" t="b">
        <v>1</v>
      </c>
      <c r="L26" t="b">
        <v>0</v>
      </c>
      <c r="M26" t="b">
        <v>0</v>
      </c>
      <c r="N26">
        <v>2.5</v>
      </c>
      <c r="O26" s="10">
        <v>1</v>
      </c>
      <c r="P26" s="10" t="s">
        <v>353</v>
      </c>
      <c r="Q26" s="10">
        <v>1</v>
      </c>
      <c r="R26" s="10">
        <v>12.47</v>
      </c>
      <c r="S26" t="s">
        <v>390</v>
      </c>
      <c r="T26"/>
      <c r="U26">
        <v>55.553196999999997</v>
      </c>
      <c r="V26">
        <v>-133.08535000000001</v>
      </c>
    </row>
    <row r="27" spans="2:24" x14ac:dyDescent="0.25">
      <c r="B27" s="10" t="s">
        <v>901</v>
      </c>
      <c r="C27" s="10">
        <v>7169</v>
      </c>
      <c r="D27" s="10">
        <v>331180</v>
      </c>
      <c r="E27" t="s">
        <v>43</v>
      </c>
      <c r="F27" t="s">
        <v>394</v>
      </c>
      <c r="G27" s="10">
        <v>219</v>
      </c>
      <c r="H27" t="s">
        <v>29</v>
      </c>
      <c r="I27" t="s">
        <v>902</v>
      </c>
      <c r="J27" t="s">
        <v>903</v>
      </c>
      <c r="K27" t="b">
        <v>1</v>
      </c>
      <c r="L27" t="b">
        <v>1</v>
      </c>
      <c r="M27" t="b">
        <v>0</v>
      </c>
      <c r="N27">
        <v>1.1000000000000001</v>
      </c>
      <c r="O27" s="10">
        <v>1</v>
      </c>
      <c r="P27" s="10" t="s">
        <v>353</v>
      </c>
      <c r="Q27" s="10">
        <v>1</v>
      </c>
      <c r="R27" s="10">
        <v>14.4</v>
      </c>
      <c r="S27" t="s">
        <v>390</v>
      </c>
      <c r="T27"/>
      <c r="U27">
        <v>62.9617</v>
      </c>
      <c r="V27">
        <v>-141.93719999999999</v>
      </c>
      <c r="W27" s="10" t="s">
        <v>371</v>
      </c>
    </row>
    <row r="28" spans="2:24" x14ac:dyDescent="0.25">
      <c r="B28" s="10" t="s">
        <v>1027</v>
      </c>
      <c r="C28" s="10">
        <v>66</v>
      </c>
      <c r="D28" s="10">
        <v>331190</v>
      </c>
      <c r="E28" t="s">
        <v>44</v>
      </c>
      <c r="F28" t="s">
        <v>394</v>
      </c>
      <c r="G28" s="10">
        <v>219</v>
      </c>
      <c r="H28" t="s">
        <v>29</v>
      </c>
      <c r="I28" t="s">
        <v>546</v>
      </c>
      <c r="J28" t="s">
        <v>547</v>
      </c>
      <c r="K28" t="b">
        <v>1</v>
      </c>
      <c r="L28" t="b">
        <v>1</v>
      </c>
      <c r="M28" t="b">
        <v>0</v>
      </c>
      <c r="N28">
        <v>4.4000000000000004</v>
      </c>
      <c r="O28" s="10">
        <v>1</v>
      </c>
      <c r="P28" s="10" t="s">
        <v>353</v>
      </c>
      <c r="Q28" s="10">
        <v>1</v>
      </c>
      <c r="R28" s="10">
        <v>2.4</v>
      </c>
      <c r="S28" t="s">
        <v>390</v>
      </c>
      <c r="T28"/>
      <c r="U28">
        <v>59.454500000000003</v>
      </c>
      <c r="V28">
        <v>-135.31309999999999</v>
      </c>
      <c r="W28" s="10" t="s">
        <v>371</v>
      </c>
      <c r="X28" t="s">
        <v>2138</v>
      </c>
    </row>
    <row r="29" spans="2:24" x14ac:dyDescent="0.25">
      <c r="B29" s="10" t="s">
        <v>1028</v>
      </c>
      <c r="C29" s="10">
        <v>61685</v>
      </c>
      <c r="D29" s="10">
        <v>331195</v>
      </c>
      <c r="E29" t="s">
        <v>1408</v>
      </c>
      <c r="F29" t="s">
        <v>394</v>
      </c>
      <c r="G29" s="10">
        <v>219</v>
      </c>
      <c r="H29" t="s">
        <v>29</v>
      </c>
      <c r="I29" t="s">
        <v>1496</v>
      </c>
      <c r="J29" t="s">
        <v>550</v>
      </c>
      <c r="K29" t="b">
        <v>1</v>
      </c>
      <c r="L29" t="b">
        <v>1</v>
      </c>
      <c r="M29" t="s">
        <v>2129</v>
      </c>
      <c r="N29">
        <v>0.73</v>
      </c>
      <c r="O29" s="10">
        <v>1</v>
      </c>
      <c r="P29" s="10" t="s">
        <v>353</v>
      </c>
      <c r="Q29" s="10">
        <v>1</v>
      </c>
      <c r="R29" s="10">
        <v>12.47</v>
      </c>
      <c r="S29" t="s">
        <v>390</v>
      </c>
      <c r="T29"/>
      <c r="U29">
        <v>62.592756000000001</v>
      </c>
      <c r="V29">
        <v>-143.58886899999999</v>
      </c>
      <c r="W29" s="10" t="s">
        <v>371</v>
      </c>
    </row>
    <row r="30" spans="2:24" x14ac:dyDescent="0.25">
      <c r="B30" s="10" t="s">
        <v>1082</v>
      </c>
      <c r="C30" s="10">
        <v>7414</v>
      </c>
      <c r="D30" s="10">
        <v>331210</v>
      </c>
      <c r="E30" t="s">
        <v>47</v>
      </c>
      <c r="F30" t="s">
        <v>394</v>
      </c>
      <c r="G30" s="10">
        <v>219</v>
      </c>
      <c r="H30" t="s">
        <v>29</v>
      </c>
      <c r="I30" t="s">
        <v>483</v>
      </c>
      <c r="J30" t="s">
        <v>484</v>
      </c>
      <c r="K30" t="b">
        <v>1</v>
      </c>
      <c r="L30" t="b">
        <v>1</v>
      </c>
      <c r="M30" s="10" t="s">
        <v>2126</v>
      </c>
      <c r="N30">
        <v>1.075</v>
      </c>
      <c r="O30" s="10">
        <v>1</v>
      </c>
      <c r="P30" s="10" t="s">
        <v>353</v>
      </c>
      <c r="Q30" s="10">
        <v>1</v>
      </c>
      <c r="R30" s="10">
        <v>4.16</v>
      </c>
      <c r="S30" t="s">
        <v>390</v>
      </c>
      <c r="T30"/>
      <c r="U30">
        <v>55.685859999999998</v>
      </c>
      <c r="V30">
        <v>-132.52892</v>
      </c>
    </row>
    <row r="31" spans="2:24" x14ac:dyDescent="0.25">
      <c r="B31" s="10" t="s">
        <v>1094</v>
      </c>
      <c r="C31" s="10">
        <v>406</v>
      </c>
      <c r="D31" s="10">
        <v>331220</v>
      </c>
      <c r="E31" t="s">
        <v>48</v>
      </c>
      <c r="F31" t="s">
        <v>394</v>
      </c>
      <c r="G31" s="10">
        <v>219</v>
      </c>
      <c r="H31" t="s">
        <v>29</v>
      </c>
      <c r="I31" t="s">
        <v>1095</v>
      </c>
      <c r="J31" t="s">
        <v>1096</v>
      </c>
      <c r="K31" t="b">
        <v>1</v>
      </c>
      <c r="L31" t="b">
        <v>1</v>
      </c>
      <c r="M31" s="65" t="b">
        <v>0</v>
      </c>
      <c r="N31">
        <v>7.6</v>
      </c>
      <c r="O31" s="10">
        <v>1</v>
      </c>
      <c r="P31" s="10" t="s">
        <v>353</v>
      </c>
      <c r="Q31" s="10">
        <v>1</v>
      </c>
      <c r="R31" s="10">
        <v>12.47</v>
      </c>
      <c r="S31" t="s">
        <v>390</v>
      </c>
      <c r="T31"/>
      <c r="U31">
        <v>63.335520000000002</v>
      </c>
      <c r="V31">
        <v>-142.99996999999999</v>
      </c>
      <c r="W31" s="10" t="s">
        <v>371</v>
      </c>
    </row>
    <row r="32" spans="2:24" x14ac:dyDescent="0.25">
      <c r="B32" s="10" t="s">
        <v>392</v>
      </c>
      <c r="C32" s="10">
        <v>7750</v>
      </c>
      <c r="D32" s="10">
        <v>331050</v>
      </c>
      <c r="E32" t="s">
        <v>2172</v>
      </c>
      <c r="F32" t="s">
        <v>394</v>
      </c>
      <c r="G32" s="10">
        <v>219</v>
      </c>
      <c r="H32" t="s">
        <v>29</v>
      </c>
      <c r="I32" t="s">
        <v>395</v>
      </c>
      <c r="J32" t="s">
        <v>396</v>
      </c>
      <c r="K32" t="b">
        <v>0</v>
      </c>
      <c r="L32" t="b">
        <v>1</v>
      </c>
      <c r="M32" t="s">
        <v>2129</v>
      </c>
      <c r="N32">
        <v>0.52500000000000002</v>
      </c>
      <c r="O32" s="10">
        <v>1</v>
      </c>
      <c r="P32" s="10" t="s">
        <v>353</v>
      </c>
      <c r="Q32" s="10">
        <v>1</v>
      </c>
      <c r="R32" s="10">
        <v>7.2</v>
      </c>
      <c r="S32"/>
      <c r="T32"/>
      <c r="U32">
        <v>66.562610000000006</v>
      </c>
      <c r="V32">
        <v>-152.64756</v>
      </c>
      <c r="W32" s="10" t="s">
        <v>371</v>
      </c>
    </row>
    <row r="33" spans="2:24" x14ac:dyDescent="0.25">
      <c r="B33" s="10" t="s">
        <v>475</v>
      </c>
      <c r="C33" s="10">
        <v>7176</v>
      </c>
      <c r="D33" s="10">
        <v>331060</v>
      </c>
      <c r="E33" t="s">
        <v>30</v>
      </c>
      <c r="F33" t="s">
        <v>394</v>
      </c>
      <c r="G33" s="10">
        <v>219</v>
      </c>
      <c r="H33" t="s">
        <v>29</v>
      </c>
      <c r="I33" t="s">
        <v>476</v>
      </c>
      <c r="J33" t="s">
        <v>477</v>
      </c>
      <c r="K33" t="b">
        <v>0</v>
      </c>
      <c r="L33" t="b">
        <v>1</v>
      </c>
      <c r="M33" t="s">
        <v>2126</v>
      </c>
      <c r="N33">
        <v>0.6</v>
      </c>
      <c r="O33" s="10">
        <v>1</v>
      </c>
      <c r="P33" s="10" t="s">
        <v>353</v>
      </c>
      <c r="Q33" s="10">
        <v>1</v>
      </c>
      <c r="R33" s="10">
        <v>2.4</v>
      </c>
      <c r="S33"/>
      <c r="T33"/>
      <c r="U33">
        <v>66.917879999999997</v>
      </c>
      <c r="V33">
        <v>-151.51513</v>
      </c>
      <c r="W33" s="10" t="s">
        <v>371</v>
      </c>
    </row>
    <row r="34" spans="2:24" x14ac:dyDescent="0.25">
      <c r="B34" s="10" t="s">
        <v>548</v>
      </c>
      <c r="C34" s="10">
        <v>7332</v>
      </c>
      <c r="D34" s="10">
        <v>331070</v>
      </c>
      <c r="E34" t="s">
        <v>33</v>
      </c>
      <c r="F34" t="s">
        <v>394</v>
      </c>
      <c r="G34" s="10">
        <v>219</v>
      </c>
      <c r="H34" t="s">
        <v>29</v>
      </c>
      <c r="I34" t="s">
        <v>1496</v>
      </c>
      <c r="J34" t="s">
        <v>550</v>
      </c>
      <c r="K34" t="b">
        <v>0</v>
      </c>
      <c r="L34" t="b">
        <v>1</v>
      </c>
      <c r="M34" t="s">
        <v>2126</v>
      </c>
      <c r="N34">
        <v>0.2</v>
      </c>
      <c r="O34" s="10">
        <v>1</v>
      </c>
      <c r="P34" s="10" t="s">
        <v>353</v>
      </c>
      <c r="Q34" s="10">
        <v>1</v>
      </c>
      <c r="R34" s="10">
        <v>7.2</v>
      </c>
      <c r="S34"/>
      <c r="T34"/>
      <c r="U34">
        <v>62.564999999999998</v>
      </c>
      <c r="V34">
        <v>-144.66471999999999</v>
      </c>
    </row>
    <row r="35" spans="2:24" x14ac:dyDescent="0.25">
      <c r="B35" s="10" t="s">
        <v>570</v>
      </c>
      <c r="C35" s="10">
        <v>7342</v>
      </c>
      <c r="D35" s="10">
        <v>331080</v>
      </c>
      <c r="E35" t="s">
        <v>34</v>
      </c>
      <c r="F35" t="s">
        <v>394</v>
      </c>
      <c r="G35" s="10">
        <v>219</v>
      </c>
      <c r="H35" t="s">
        <v>29</v>
      </c>
      <c r="I35" t="s">
        <v>483</v>
      </c>
      <c r="J35" t="s">
        <v>484</v>
      </c>
      <c r="K35" t="b">
        <v>0</v>
      </c>
      <c r="L35" t="b">
        <v>1</v>
      </c>
      <c r="M35" t="s">
        <v>2126</v>
      </c>
      <c r="N35">
        <v>0.66</v>
      </c>
      <c r="O35" s="10">
        <v>1</v>
      </c>
      <c r="P35" s="10" t="s">
        <v>353</v>
      </c>
      <c r="Q35" s="10">
        <v>1</v>
      </c>
      <c r="R35" s="10">
        <v>2.4</v>
      </c>
      <c r="S35"/>
      <c r="T35"/>
      <c r="U35">
        <v>56.013890000000004</v>
      </c>
      <c r="V35">
        <v>-132.82777999999999</v>
      </c>
    </row>
    <row r="36" spans="2:24" x14ac:dyDescent="0.25">
      <c r="B36" s="10" t="s">
        <v>599</v>
      </c>
      <c r="C36" s="10">
        <v>7375</v>
      </c>
      <c r="D36" s="10">
        <v>331110</v>
      </c>
      <c r="E36" t="s">
        <v>35</v>
      </c>
      <c r="F36" t="s">
        <v>394</v>
      </c>
      <c r="G36" s="10">
        <v>219</v>
      </c>
      <c r="H36" t="s">
        <v>29</v>
      </c>
      <c r="I36" t="s">
        <v>600</v>
      </c>
      <c r="J36" t="s">
        <v>601</v>
      </c>
      <c r="K36" t="b">
        <v>0</v>
      </c>
      <c r="L36" t="b">
        <v>1</v>
      </c>
      <c r="M36" t="s">
        <v>2129</v>
      </c>
      <c r="N36">
        <v>0.45</v>
      </c>
      <c r="O36" s="10">
        <v>1</v>
      </c>
      <c r="P36" s="10" t="s">
        <v>353</v>
      </c>
      <c r="Q36" s="10">
        <v>1</v>
      </c>
      <c r="R36" s="10">
        <v>7.2</v>
      </c>
      <c r="S36"/>
      <c r="T36"/>
      <c r="U36">
        <v>64.788060000000002</v>
      </c>
      <c r="V36">
        <v>-141.19999999999999</v>
      </c>
      <c r="W36" s="10" t="s">
        <v>371</v>
      </c>
    </row>
    <row r="37" spans="2:24" x14ac:dyDescent="0.25">
      <c r="B37" s="10" t="s">
        <v>682</v>
      </c>
      <c r="D37" s="10">
        <v>332010</v>
      </c>
      <c r="E37" t="s">
        <v>185</v>
      </c>
      <c r="F37" t="s">
        <v>394</v>
      </c>
      <c r="G37" s="10">
        <v>219</v>
      </c>
      <c r="H37" t="s">
        <v>29</v>
      </c>
      <c r="I37" t="s">
        <v>683</v>
      </c>
      <c r="J37" t="s">
        <v>684</v>
      </c>
      <c r="K37" t="b">
        <v>0</v>
      </c>
      <c r="L37" t="b">
        <v>1</v>
      </c>
      <c r="M37" t="s">
        <v>2126</v>
      </c>
      <c r="N37">
        <v>0.84199999999999997</v>
      </c>
      <c r="O37" s="10">
        <v>1</v>
      </c>
      <c r="P37" s="10" t="s">
        <v>353</v>
      </c>
      <c r="Q37" s="10">
        <v>1</v>
      </c>
      <c r="R37" s="10">
        <v>7.2</v>
      </c>
      <c r="S37"/>
      <c r="T37"/>
      <c r="U37">
        <v>58.413330000000002</v>
      </c>
      <c r="V37">
        <v>-135.73694</v>
      </c>
      <c r="W37" s="10" t="s">
        <v>371</v>
      </c>
    </row>
    <row r="38" spans="2:24" x14ac:dyDescent="0.25">
      <c r="B38" s="10" t="s">
        <v>691</v>
      </c>
      <c r="C38" s="63">
        <v>7506</v>
      </c>
      <c r="D38" s="10">
        <v>331130</v>
      </c>
      <c r="E38" s="64" t="s">
        <v>39</v>
      </c>
      <c r="F38" t="s">
        <v>394</v>
      </c>
      <c r="G38" s="63">
        <v>219</v>
      </c>
      <c r="H38" t="s">
        <v>29</v>
      </c>
      <c r="I38" t="s">
        <v>692</v>
      </c>
      <c r="J38" t="s">
        <v>693</v>
      </c>
      <c r="K38" t="b">
        <v>0</v>
      </c>
      <c r="L38" t="b">
        <v>1</v>
      </c>
      <c r="M38" s="21" t="s">
        <v>2126</v>
      </c>
      <c r="N38" s="21">
        <v>8.3000000000000004E-2</v>
      </c>
      <c r="O38" s="65">
        <v>1</v>
      </c>
      <c r="P38" s="10" t="s">
        <v>353</v>
      </c>
      <c r="Q38" s="10">
        <v>1</v>
      </c>
      <c r="R38" s="65">
        <v>2.4</v>
      </c>
      <c r="S38" s="65"/>
      <c r="T38" s="65"/>
      <c r="U38" s="68">
        <v>64.026889999999995</v>
      </c>
      <c r="V38" s="68">
        <v>-144.66162</v>
      </c>
    </row>
    <row r="39" spans="2:24" x14ac:dyDescent="0.25">
      <c r="B39" s="10" t="s">
        <v>694</v>
      </c>
      <c r="C39" s="10">
        <v>7249</v>
      </c>
      <c r="D39" s="10">
        <v>331140</v>
      </c>
      <c r="E39" t="s">
        <v>40</v>
      </c>
      <c r="F39" t="s">
        <v>394</v>
      </c>
      <c r="G39" s="10">
        <v>219</v>
      </c>
      <c r="H39" t="s">
        <v>29</v>
      </c>
      <c r="I39" t="s">
        <v>483</v>
      </c>
      <c r="J39" t="s">
        <v>484</v>
      </c>
      <c r="K39" t="b">
        <v>0</v>
      </c>
      <c r="L39" t="b">
        <v>1</v>
      </c>
      <c r="M39" t="s">
        <v>2126</v>
      </c>
      <c r="N39">
        <v>0.45</v>
      </c>
      <c r="O39" s="10">
        <v>1</v>
      </c>
      <c r="P39" s="10" t="s">
        <v>353</v>
      </c>
      <c r="Q39" s="10">
        <v>1</v>
      </c>
      <c r="R39" s="10">
        <v>2.4</v>
      </c>
      <c r="S39"/>
      <c r="T39"/>
      <c r="U39" t="s">
        <v>354</v>
      </c>
    </row>
    <row r="40" spans="2:24" x14ac:dyDescent="0.25">
      <c r="B40" s="10" t="s">
        <v>2173</v>
      </c>
      <c r="C40" s="10">
        <v>7341</v>
      </c>
      <c r="D40" s="10">
        <v>331160</v>
      </c>
      <c r="E40" t="s">
        <v>1801</v>
      </c>
      <c r="F40" t="s">
        <v>394</v>
      </c>
      <c r="G40" s="10">
        <v>219</v>
      </c>
      <c r="H40" t="s">
        <v>29</v>
      </c>
      <c r="I40" t="s">
        <v>1496</v>
      </c>
      <c r="J40" t="s">
        <v>550</v>
      </c>
      <c r="K40" t="b">
        <v>0</v>
      </c>
      <c r="L40" t="b">
        <v>1</v>
      </c>
      <c r="M40" t="b">
        <v>0</v>
      </c>
      <c r="O40" s="10">
        <v>1</v>
      </c>
      <c r="P40" s="10" t="s">
        <v>353</v>
      </c>
      <c r="Q40" s="10">
        <v>1</v>
      </c>
      <c r="S40"/>
      <c r="T40"/>
      <c r="U40">
        <v>62.931550000000001</v>
      </c>
      <c r="V40">
        <v>-143.79273000000001</v>
      </c>
    </row>
    <row r="41" spans="2:24" x14ac:dyDescent="0.25">
      <c r="B41" s="10" t="s">
        <v>2174</v>
      </c>
      <c r="C41" s="10">
        <v>7371</v>
      </c>
      <c r="D41" s="10">
        <v>331200</v>
      </c>
      <c r="E41" t="s">
        <v>1798</v>
      </c>
      <c r="F41" t="s">
        <v>394</v>
      </c>
      <c r="G41" s="10">
        <v>219</v>
      </c>
      <c r="H41" t="s">
        <v>29</v>
      </c>
      <c r="I41" t="s">
        <v>1095</v>
      </c>
      <c r="J41" t="s">
        <v>1096</v>
      </c>
      <c r="K41" t="b">
        <v>0</v>
      </c>
      <c r="L41" t="b">
        <v>1</v>
      </c>
      <c r="M41" t="b">
        <v>0</v>
      </c>
      <c r="O41" s="10">
        <v>1</v>
      </c>
      <c r="P41" s="10" t="s">
        <v>353</v>
      </c>
      <c r="Q41" s="10">
        <v>1</v>
      </c>
      <c r="S41"/>
      <c r="T41"/>
      <c r="U41">
        <v>63.137219999999999</v>
      </c>
      <c r="V41">
        <v>-142.51611</v>
      </c>
    </row>
    <row r="42" spans="2:24" x14ac:dyDescent="0.25">
      <c r="B42" s="10" t="s">
        <v>1148</v>
      </c>
      <c r="C42" s="10">
        <v>7753</v>
      </c>
      <c r="D42" s="10">
        <v>331230</v>
      </c>
      <c r="E42" t="s">
        <v>50</v>
      </c>
      <c r="F42" t="s">
        <v>394</v>
      </c>
      <c r="G42" s="10">
        <v>219</v>
      </c>
      <c r="H42" t="s">
        <v>29</v>
      </c>
      <c r="I42" t="s">
        <v>1149</v>
      </c>
      <c r="J42" t="s">
        <v>1150</v>
      </c>
      <c r="K42" t="b">
        <v>0</v>
      </c>
      <c r="L42" t="b">
        <v>1</v>
      </c>
      <c r="M42" s="10" t="b">
        <v>0</v>
      </c>
      <c r="N42">
        <v>0.25</v>
      </c>
      <c r="O42" s="10">
        <v>1</v>
      </c>
      <c r="P42" s="10" t="s">
        <v>353</v>
      </c>
      <c r="Q42" s="10">
        <v>1</v>
      </c>
      <c r="R42" s="10">
        <v>2.4</v>
      </c>
      <c r="S42"/>
      <c r="T42"/>
      <c r="U42">
        <v>56.115279999999998</v>
      </c>
      <c r="V42">
        <v>-133.12083000000001</v>
      </c>
      <c r="W42" s="10" t="s">
        <v>371</v>
      </c>
    </row>
    <row r="43" spans="2:24" x14ac:dyDescent="0.25">
      <c r="B43" s="10" t="s">
        <v>586</v>
      </c>
      <c r="E43" t="s">
        <v>587</v>
      </c>
      <c r="F43" t="s">
        <v>394</v>
      </c>
      <c r="G43" s="10">
        <v>219</v>
      </c>
      <c r="H43" t="s">
        <v>29</v>
      </c>
      <c r="I43" t="s">
        <v>546</v>
      </c>
      <c r="J43" t="s">
        <v>547</v>
      </c>
      <c r="K43" t="b">
        <v>0</v>
      </c>
      <c r="L43" t="b">
        <v>0</v>
      </c>
      <c r="M43" t="b">
        <v>0</v>
      </c>
      <c r="N43">
        <v>0.94299999999999995</v>
      </c>
      <c r="O43" s="10">
        <v>1</v>
      </c>
      <c r="P43" s="10" t="s">
        <v>353</v>
      </c>
      <c r="Q43" s="10">
        <v>1</v>
      </c>
      <c r="S43"/>
      <c r="T43"/>
      <c r="U43">
        <v>59.451099999999997</v>
      </c>
      <c r="V43">
        <v>-135.3081</v>
      </c>
      <c r="W43" s="10" t="s">
        <v>371</v>
      </c>
      <c r="X43" t="s">
        <v>2130</v>
      </c>
    </row>
    <row r="44" spans="2:24" x14ac:dyDescent="0.25">
      <c r="B44" s="10" t="s">
        <v>824</v>
      </c>
      <c r="E44" t="s">
        <v>825</v>
      </c>
      <c r="F44" t="s">
        <v>394</v>
      </c>
      <c r="G44" s="10">
        <v>219</v>
      </c>
      <c r="H44" t="s">
        <v>29</v>
      </c>
      <c r="I44" t="s">
        <v>546</v>
      </c>
      <c r="J44" t="s">
        <v>547</v>
      </c>
      <c r="K44" t="b">
        <v>0</v>
      </c>
      <c r="L44" t="b">
        <v>0</v>
      </c>
      <c r="M44" t="b">
        <v>0</v>
      </c>
      <c r="O44" s="10">
        <v>1</v>
      </c>
      <c r="P44" s="10" t="s">
        <v>353</v>
      </c>
      <c r="Q44" s="10">
        <v>1</v>
      </c>
      <c r="S44"/>
      <c r="T44"/>
      <c r="U44">
        <v>59.341111099999999</v>
      </c>
      <c r="V44">
        <v>-135.56555560000001</v>
      </c>
      <c r="W44" s="10" t="s">
        <v>371</v>
      </c>
      <c r="X44" t="s">
        <v>2130</v>
      </c>
    </row>
    <row r="45" spans="2:24" x14ac:dyDescent="0.25">
      <c r="B45" s="10" t="s">
        <v>1492</v>
      </c>
      <c r="C45" s="10">
        <v>7792</v>
      </c>
      <c r="D45" s="10">
        <v>331170</v>
      </c>
      <c r="E45" t="s">
        <v>42</v>
      </c>
      <c r="F45" t="s">
        <v>394</v>
      </c>
      <c r="G45" s="10">
        <v>219</v>
      </c>
      <c r="H45" t="s">
        <v>29</v>
      </c>
      <c r="I45" t="s">
        <v>483</v>
      </c>
      <c r="J45" t="s">
        <v>484</v>
      </c>
      <c r="K45" t="b">
        <v>0</v>
      </c>
      <c r="L45" t="b">
        <v>1</v>
      </c>
      <c r="M45" t="b">
        <v>0</v>
      </c>
      <c r="O45" s="10">
        <v>1</v>
      </c>
      <c r="P45" s="10" t="s">
        <v>353</v>
      </c>
      <c r="Q45" s="10">
        <v>1</v>
      </c>
      <c r="S45"/>
      <c r="T45"/>
      <c r="U45">
        <v>55.880769999999998</v>
      </c>
      <c r="V45">
        <v>-133.19499999999999</v>
      </c>
    </row>
    <row r="46" spans="2:24" x14ac:dyDescent="0.25">
      <c r="B46" s="10" t="s">
        <v>2175</v>
      </c>
      <c r="C46" s="10">
        <v>60814</v>
      </c>
      <c r="E46" t="s">
        <v>2176</v>
      </c>
      <c r="F46" t="s">
        <v>394</v>
      </c>
      <c r="G46" s="10">
        <v>219</v>
      </c>
      <c r="H46" t="s">
        <v>29</v>
      </c>
      <c r="K46" t="b">
        <v>0</v>
      </c>
      <c r="L46" t="b">
        <v>0</v>
      </c>
      <c r="M46" s="10" t="b">
        <v>0</v>
      </c>
      <c r="P46" s="10" t="s">
        <v>353</v>
      </c>
      <c r="Q46" s="10">
        <v>1</v>
      </c>
      <c r="S46"/>
      <c r="T46"/>
      <c r="U46">
        <v>63.210689000000002</v>
      </c>
      <c r="V46">
        <v>-143.24715599999999</v>
      </c>
    </row>
    <row r="47" spans="2:24" x14ac:dyDescent="0.25">
      <c r="B47" s="10" t="s">
        <v>386</v>
      </c>
      <c r="C47" s="10">
        <v>6308</v>
      </c>
      <c r="D47" s="10">
        <v>331240</v>
      </c>
      <c r="E47" t="s">
        <v>52</v>
      </c>
      <c r="F47" t="s">
        <v>387</v>
      </c>
      <c r="G47" s="10">
        <v>221</v>
      </c>
      <c r="H47" t="s">
        <v>51</v>
      </c>
      <c r="I47" t="s">
        <v>388</v>
      </c>
      <c r="J47" t="s">
        <v>389</v>
      </c>
      <c r="K47" t="b">
        <v>0</v>
      </c>
      <c r="L47" t="b">
        <v>1</v>
      </c>
      <c r="M47" t="b">
        <v>0</v>
      </c>
      <c r="N47">
        <v>0.8</v>
      </c>
      <c r="O47" s="10">
        <v>1</v>
      </c>
      <c r="P47" s="10" t="s">
        <v>353</v>
      </c>
      <c r="Q47" s="10">
        <v>1</v>
      </c>
      <c r="R47" s="10">
        <v>13.47</v>
      </c>
      <c r="S47" t="s">
        <v>390</v>
      </c>
      <c r="T47"/>
      <c r="U47">
        <v>62.683300000000003</v>
      </c>
      <c r="V47">
        <v>-164.65440000000001</v>
      </c>
    </row>
    <row r="48" spans="2:24" x14ac:dyDescent="0.25">
      <c r="B48" s="10" t="s">
        <v>386</v>
      </c>
      <c r="C48" s="10">
        <v>57053</v>
      </c>
      <c r="D48" s="10">
        <v>331240</v>
      </c>
      <c r="E48" t="s">
        <v>52</v>
      </c>
      <c r="F48" t="s">
        <v>387</v>
      </c>
      <c r="G48" s="10">
        <v>221</v>
      </c>
      <c r="H48" t="s">
        <v>51</v>
      </c>
      <c r="I48" t="s">
        <v>388</v>
      </c>
      <c r="J48" t="s">
        <v>389</v>
      </c>
      <c r="K48" t="b">
        <v>1</v>
      </c>
      <c r="L48" t="b">
        <v>1</v>
      </c>
      <c r="M48" s="10" t="b">
        <v>0</v>
      </c>
      <c r="N48">
        <v>0.8</v>
      </c>
      <c r="O48" s="10">
        <v>1</v>
      </c>
      <c r="P48" s="10" t="s">
        <v>353</v>
      </c>
      <c r="Q48" s="10">
        <v>1</v>
      </c>
      <c r="R48" s="10">
        <v>13.47</v>
      </c>
      <c r="S48" t="s">
        <v>390</v>
      </c>
      <c r="T48"/>
      <c r="U48">
        <v>62.683300000000003</v>
      </c>
      <c r="V48">
        <v>-164.65440000000001</v>
      </c>
    </row>
    <row r="49" spans="2:23" x14ac:dyDescent="0.25">
      <c r="B49" s="10" t="s">
        <v>404</v>
      </c>
      <c r="C49" s="10">
        <v>6556</v>
      </c>
      <c r="D49" s="10">
        <v>331250</v>
      </c>
      <c r="E49" t="s">
        <v>53</v>
      </c>
      <c r="F49" t="s">
        <v>387</v>
      </c>
      <c r="G49" s="10">
        <v>221</v>
      </c>
      <c r="H49" t="s">
        <v>51</v>
      </c>
      <c r="I49" t="s">
        <v>405</v>
      </c>
      <c r="J49" t="s">
        <v>406</v>
      </c>
      <c r="K49" t="b">
        <v>0</v>
      </c>
      <c r="L49" t="b">
        <v>1</v>
      </c>
      <c r="M49" s="10" t="b">
        <v>1</v>
      </c>
      <c r="N49">
        <v>1.1000000000000001</v>
      </c>
      <c r="O49" s="10">
        <v>1</v>
      </c>
      <c r="P49" s="10" t="s">
        <v>353</v>
      </c>
      <c r="Q49" s="10">
        <v>1</v>
      </c>
      <c r="R49" s="10">
        <v>12.5</v>
      </c>
      <c r="S49" t="s">
        <v>390</v>
      </c>
      <c r="T49"/>
      <c r="U49">
        <v>67.087980000000002</v>
      </c>
      <c r="V49">
        <v>-157.856719</v>
      </c>
      <c r="W49" s="10" t="s">
        <v>371</v>
      </c>
    </row>
    <row r="50" spans="2:23" x14ac:dyDescent="0.25">
      <c r="B50" s="10" t="s">
        <v>404</v>
      </c>
      <c r="C50" s="10">
        <v>60243</v>
      </c>
      <c r="D50" s="10">
        <v>331250</v>
      </c>
      <c r="E50" t="s">
        <v>53</v>
      </c>
      <c r="F50" t="s">
        <v>387</v>
      </c>
      <c r="G50" s="10">
        <v>221</v>
      </c>
      <c r="H50" t="s">
        <v>51</v>
      </c>
      <c r="I50" t="s">
        <v>405</v>
      </c>
      <c r="J50" t="s">
        <v>406</v>
      </c>
      <c r="K50" t="b">
        <v>1</v>
      </c>
      <c r="L50" t="b">
        <v>1</v>
      </c>
      <c r="M50" t="b">
        <v>1</v>
      </c>
      <c r="N50">
        <v>1.1000000000000001</v>
      </c>
      <c r="O50" s="10">
        <v>1</v>
      </c>
      <c r="P50" s="10" t="s">
        <v>353</v>
      </c>
      <c r="Q50" s="10">
        <v>1</v>
      </c>
      <c r="R50" s="10">
        <v>12.5</v>
      </c>
      <c r="S50" t="s">
        <v>390</v>
      </c>
      <c r="T50"/>
      <c r="U50">
        <v>67.087980000000002</v>
      </c>
      <c r="V50">
        <v>-157.856719</v>
      </c>
      <c r="W50" s="10" t="s">
        <v>371</v>
      </c>
    </row>
    <row r="51" spans="2:23" x14ac:dyDescent="0.25">
      <c r="B51" s="10" t="s">
        <v>470</v>
      </c>
      <c r="C51" s="10">
        <v>6566</v>
      </c>
      <c r="D51" s="10">
        <v>331800</v>
      </c>
      <c r="E51" t="s">
        <v>126</v>
      </c>
      <c r="F51" t="s">
        <v>387</v>
      </c>
      <c r="G51" s="10">
        <v>221</v>
      </c>
      <c r="H51" t="s">
        <v>51</v>
      </c>
      <c r="I51" t="s">
        <v>471</v>
      </c>
      <c r="J51" t="s">
        <v>472</v>
      </c>
      <c r="K51" t="b">
        <v>1</v>
      </c>
      <c r="L51" t="b">
        <v>1</v>
      </c>
      <c r="M51" s="10" t="b">
        <v>0</v>
      </c>
      <c r="N51">
        <v>12.6</v>
      </c>
      <c r="O51" s="10">
        <v>1</v>
      </c>
      <c r="P51" s="10" t="s">
        <v>353</v>
      </c>
      <c r="Q51" s="10">
        <v>1</v>
      </c>
      <c r="R51" s="10">
        <v>2.4</v>
      </c>
      <c r="S51" t="s">
        <v>390</v>
      </c>
      <c r="T51"/>
      <c r="U51">
        <v>60.789700000000003</v>
      </c>
      <c r="V51">
        <v>-161.787778</v>
      </c>
      <c r="W51" s="10" t="s">
        <v>371</v>
      </c>
    </row>
    <row r="52" spans="2:23" x14ac:dyDescent="0.25">
      <c r="B52" s="10" t="s">
        <v>493</v>
      </c>
      <c r="C52" s="10">
        <v>7374</v>
      </c>
      <c r="D52" s="10">
        <v>331270</v>
      </c>
      <c r="E52" t="s">
        <v>55</v>
      </c>
      <c r="F52" t="s">
        <v>387</v>
      </c>
      <c r="G52" s="10">
        <v>221</v>
      </c>
      <c r="H52" t="s">
        <v>51</v>
      </c>
      <c r="I52" t="s">
        <v>494</v>
      </c>
      <c r="J52" t="s">
        <v>495</v>
      </c>
      <c r="K52" t="b">
        <v>0</v>
      </c>
      <c r="L52" t="b">
        <v>1</v>
      </c>
      <c r="M52" s="21" t="b">
        <v>0</v>
      </c>
      <c r="N52">
        <v>1.1000000000000001</v>
      </c>
      <c r="O52" s="10">
        <v>1</v>
      </c>
      <c r="P52" s="10" t="s">
        <v>353</v>
      </c>
      <c r="Q52" s="10">
        <v>1</v>
      </c>
      <c r="R52" s="10">
        <v>12.5</v>
      </c>
      <c r="S52" t="s">
        <v>390</v>
      </c>
      <c r="T52"/>
      <c r="U52">
        <v>65.331716</v>
      </c>
      <c r="V52">
        <v>-166.47950599999999</v>
      </c>
      <c r="W52" s="10" t="s">
        <v>371</v>
      </c>
    </row>
    <row r="53" spans="2:23" x14ac:dyDescent="0.25">
      <c r="B53" s="10" t="s">
        <v>493</v>
      </c>
      <c r="C53" s="10">
        <v>60260</v>
      </c>
      <c r="D53" s="10">
        <v>331270</v>
      </c>
      <c r="E53" t="s">
        <v>55</v>
      </c>
      <c r="F53" t="s">
        <v>387</v>
      </c>
      <c r="G53" s="10">
        <v>221</v>
      </c>
      <c r="H53" t="s">
        <v>51</v>
      </c>
      <c r="I53" t="s">
        <v>494</v>
      </c>
      <c r="J53" t="s">
        <v>495</v>
      </c>
      <c r="K53" t="b">
        <v>1</v>
      </c>
      <c r="L53" t="b">
        <v>1</v>
      </c>
      <c r="M53" s="10" t="b">
        <v>0</v>
      </c>
      <c r="N53">
        <v>1.1000000000000001</v>
      </c>
      <c r="O53" s="10">
        <v>1</v>
      </c>
      <c r="P53" s="10" t="s">
        <v>353</v>
      </c>
      <c r="Q53" s="10">
        <v>1</v>
      </c>
      <c r="R53" s="10">
        <v>12.5</v>
      </c>
      <c r="S53" t="s">
        <v>390</v>
      </c>
      <c r="T53"/>
      <c r="U53">
        <v>65.331716</v>
      </c>
      <c r="V53">
        <v>-166.47950599999999</v>
      </c>
      <c r="W53" s="10" t="s">
        <v>371</v>
      </c>
    </row>
    <row r="54" spans="2:23" x14ac:dyDescent="0.25">
      <c r="B54" s="10" t="s">
        <v>528</v>
      </c>
      <c r="C54" s="10">
        <v>6311</v>
      </c>
      <c r="D54" s="10">
        <v>331280</v>
      </c>
      <c r="E54" t="s">
        <v>56</v>
      </c>
      <c r="F54" t="s">
        <v>387</v>
      </c>
      <c r="G54" s="10">
        <v>221</v>
      </c>
      <c r="H54" t="s">
        <v>51</v>
      </c>
      <c r="I54" t="s">
        <v>529</v>
      </c>
      <c r="J54" t="s">
        <v>530</v>
      </c>
      <c r="K54" t="b">
        <v>1</v>
      </c>
      <c r="L54" t="b">
        <v>1</v>
      </c>
      <c r="M54" t="b">
        <v>1</v>
      </c>
      <c r="N54">
        <v>1.8</v>
      </c>
      <c r="O54" s="10">
        <v>1</v>
      </c>
      <c r="P54" s="10" t="s">
        <v>353</v>
      </c>
      <c r="Q54" s="10">
        <v>1</v>
      </c>
      <c r="R54" s="10">
        <v>12.5</v>
      </c>
      <c r="S54" t="s">
        <v>390</v>
      </c>
      <c r="T54"/>
      <c r="U54">
        <v>61.525297000000002</v>
      </c>
      <c r="V54">
        <v>-165.59015199999999</v>
      </c>
      <c r="W54" s="10" t="s">
        <v>371</v>
      </c>
    </row>
    <row r="55" spans="2:23" x14ac:dyDescent="0.25">
      <c r="B55" s="10" t="s">
        <v>625</v>
      </c>
      <c r="C55" s="10">
        <v>6313</v>
      </c>
      <c r="D55" s="10">
        <v>331300</v>
      </c>
      <c r="E55" t="s">
        <v>59</v>
      </c>
      <c r="F55" t="s">
        <v>387</v>
      </c>
      <c r="G55" s="10">
        <v>221</v>
      </c>
      <c r="H55" t="s">
        <v>51</v>
      </c>
      <c r="I55" t="s">
        <v>626</v>
      </c>
      <c r="J55" t="s">
        <v>627</v>
      </c>
      <c r="K55" t="b">
        <v>0</v>
      </c>
      <c r="L55" t="b">
        <v>1</v>
      </c>
      <c r="M55" t="b">
        <v>0</v>
      </c>
      <c r="N55">
        <v>1.1000000000000001</v>
      </c>
      <c r="O55" s="10">
        <v>1</v>
      </c>
      <c r="P55" s="10" t="s">
        <v>353</v>
      </c>
      <c r="Q55" s="10">
        <v>1</v>
      </c>
      <c r="R55" s="10">
        <v>13.47</v>
      </c>
      <c r="S55" t="s">
        <v>390</v>
      </c>
      <c r="T55"/>
      <c r="U55">
        <v>64.616557999999998</v>
      </c>
      <c r="V55">
        <v>-162.26371700000001</v>
      </c>
      <c r="W55" s="10" t="s">
        <v>371</v>
      </c>
    </row>
    <row r="56" spans="2:23" x14ac:dyDescent="0.25">
      <c r="B56" s="10" t="s">
        <v>625</v>
      </c>
      <c r="C56" s="10">
        <v>57060</v>
      </c>
      <c r="D56" s="10">
        <v>331300</v>
      </c>
      <c r="E56" t="s">
        <v>59</v>
      </c>
      <c r="F56" t="s">
        <v>387</v>
      </c>
      <c r="G56" s="10">
        <v>221</v>
      </c>
      <c r="H56" t="s">
        <v>51</v>
      </c>
      <c r="I56" t="s">
        <v>626</v>
      </c>
      <c r="J56" t="s">
        <v>627</v>
      </c>
      <c r="K56" t="b">
        <v>1</v>
      </c>
      <c r="L56" t="b">
        <v>1</v>
      </c>
      <c r="M56" t="b">
        <v>0</v>
      </c>
      <c r="N56">
        <v>1.1000000000000001</v>
      </c>
      <c r="O56" s="10">
        <v>1</v>
      </c>
      <c r="P56" s="10" t="s">
        <v>353</v>
      </c>
      <c r="Q56" s="10">
        <v>1</v>
      </c>
      <c r="R56" s="10">
        <v>13.47</v>
      </c>
      <c r="S56" t="s">
        <v>390</v>
      </c>
      <c r="T56"/>
      <c r="U56">
        <v>64.616557999999998</v>
      </c>
      <c r="V56">
        <v>-162.26371700000001</v>
      </c>
      <c r="W56" s="10" t="s">
        <v>371</v>
      </c>
    </row>
    <row r="57" spans="2:23" x14ac:dyDescent="0.25">
      <c r="B57" s="10" t="s">
        <v>628</v>
      </c>
      <c r="C57" s="10">
        <v>6314</v>
      </c>
      <c r="D57" s="10">
        <v>331310</v>
      </c>
      <c r="E57" t="s">
        <v>60</v>
      </c>
      <c r="F57" t="s">
        <v>387</v>
      </c>
      <c r="G57" s="10">
        <v>221</v>
      </c>
      <c r="H57" t="s">
        <v>51</v>
      </c>
      <c r="I57" t="s">
        <v>629</v>
      </c>
      <c r="J57" t="s">
        <v>630</v>
      </c>
      <c r="K57" t="b">
        <v>1</v>
      </c>
      <c r="L57" t="b">
        <v>1</v>
      </c>
      <c r="M57" t="b">
        <v>1</v>
      </c>
      <c r="N57">
        <v>3.2</v>
      </c>
      <c r="O57" s="10">
        <v>1</v>
      </c>
      <c r="P57" s="10" t="s">
        <v>353</v>
      </c>
      <c r="Q57" s="10">
        <v>1</v>
      </c>
      <c r="R57" s="10">
        <v>12.5</v>
      </c>
      <c r="S57" t="s">
        <v>390</v>
      </c>
      <c r="T57"/>
      <c r="U57">
        <v>62.777693999999997</v>
      </c>
      <c r="V57">
        <v>-164.53151700000001</v>
      </c>
      <c r="W57" s="10" t="s">
        <v>371</v>
      </c>
    </row>
    <row r="58" spans="2:23" x14ac:dyDescent="0.25">
      <c r="B58" s="10" t="s">
        <v>663</v>
      </c>
      <c r="C58" s="10">
        <v>6315</v>
      </c>
      <c r="D58" s="10">
        <v>331320</v>
      </c>
      <c r="E58" t="s">
        <v>61</v>
      </c>
      <c r="F58" t="s">
        <v>387</v>
      </c>
      <c r="G58" s="10">
        <v>221</v>
      </c>
      <c r="H58" t="s">
        <v>51</v>
      </c>
      <c r="I58" t="s">
        <v>664</v>
      </c>
      <c r="J58" t="s">
        <v>665</v>
      </c>
      <c r="K58" t="b">
        <v>0</v>
      </c>
      <c r="L58" t="b">
        <v>1</v>
      </c>
      <c r="M58" t="b">
        <v>1</v>
      </c>
      <c r="N58">
        <v>1.6</v>
      </c>
      <c r="O58" s="10">
        <v>1</v>
      </c>
      <c r="P58" s="10" t="s">
        <v>353</v>
      </c>
      <c r="Q58" s="10">
        <v>1</v>
      </c>
      <c r="R58" s="10">
        <v>13.47</v>
      </c>
      <c r="S58" t="s">
        <v>390</v>
      </c>
      <c r="T58"/>
      <c r="U58">
        <v>63.777057999999997</v>
      </c>
      <c r="V58">
        <v>-171.71243899999999</v>
      </c>
      <c r="W58" s="10" t="s">
        <v>371</v>
      </c>
    </row>
    <row r="59" spans="2:23" x14ac:dyDescent="0.25">
      <c r="B59" s="10" t="s">
        <v>663</v>
      </c>
      <c r="C59" s="10">
        <v>57062</v>
      </c>
      <c r="D59" s="10">
        <v>331320</v>
      </c>
      <c r="E59" t="s">
        <v>61</v>
      </c>
      <c r="F59" t="s">
        <v>387</v>
      </c>
      <c r="G59" s="10">
        <v>221</v>
      </c>
      <c r="H59" t="s">
        <v>51</v>
      </c>
      <c r="I59" t="s">
        <v>664</v>
      </c>
      <c r="J59" t="s">
        <v>665</v>
      </c>
      <c r="K59" t="b">
        <v>1</v>
      </c>
      <c r="L59" t="b">
        <v>1</v>
      </c>
      <c r="M59" t="b">
        <v>1</v>
      </c>
      <c r="N59">
        <v>1.6</v>
      </c>
      <c r="O59" s="10">
        <v>1</v>
      </c>
      <c r="P59" s="10" t="s">
        <v>353</v>
      </c>
      <c r="Q59" s="10">
        <v>1</v>
      </c>
      <c r="R59" s="10">
        <v>13.47</v>
      </c>
      <c r="S59" t="s">
        <v>390</v>
      </c>
      <c r="T59"/>
      <c r="U59">
        <v>63.777057999999997</v>
      </c>
      <c r="V59">
        <v>-171.71243899999999</v>
      </c>
      <c r="W59" s="10" t="s">
        <v>371</v>
      </c>
    </row>
    <row r="60" spans="2:23" x14ac:dyDescent="0.25">
      <c r="B60" s="10" t="s">
        <v>701</v>
      </c>
      <c r="C60" s="10">
        <v>6319</v>
      </c>
      <c r="D60" s="10">
        <v>331360</v>
      </c>
      <c r="E60" t="s">
        <v>65</v>
      </c>
      <c r="F60" t="s">
        <v>387</v>
      </c>
      <c r="G60" s="10">
        <v>221</v>
      </c>
      <c r="H60" t="s">
        <v>51</v>
      </c>
      <c r="I60" t="s">
        <v>702</v>
      </c>
      <c r="J60" t="s">
        <v>703</v>
      </c>
      <c r="K60" t="b">
        <v>1</v>
      </c>
      <c r="L60" t="b">
        <v>1</v>
      </c>
      <c r="M60" t="b">
        <v>1</v>
      </c>
      <c r="N60">
        <v>2.1</v>
      </c>
      <c r="O60" s="10">
        <v>1</v>
      </c>
      <c r="P60" s="10" t="s">
        <v>353</v>
      </c>
      <c r="Q60" s="10">
        <v>1</v>
      </c>
      <c r="R60" s="10">
        <v>12.5</v>
      </c>
      <c r="S60" t="s">
        <v>390</v>
      </c>
      <c r="T60"/>
      <c r="U60">
        <v>61.530858000000002</v>
      </c>
      <c r="V60">
        <v>-166.101944</v>
      </c>
      <c r="W60" s="10" t="s">
        <v>371</v>
      </c>
    </row>
    <row r="61" spans="2:23" x14ac:dyDescent="0.25">
      <c r="B61" s="10" t="s">
        <v>746</v>
      </c>
      <c r="C61" s="10">
        <v>57066</v>
      </c>
      <c r="D61" s="10">
        <v>331390</v>
      </c>
      <c r="E61" t="s">
        <v>68</v>
      </c>
      <c r="F61" t="s">
        <v>387</v>
      </c>
      <c r="G61" s="10">
        <v>221</v>
      </c>
      <c r="H61" t="s">
        <v>51</v>
      </c>
      <c r="I61" t="s">
        <v>747</v>
      </c>
      <c r="J61" t="s">
        <v>748</v>
      </c>
      <c r="K61" t="b">
        <v>1</v>
      </c>
      <c r="L61" t="b">
        <v>1</v>
      </c>
      <c r="M61" t="b">
        <v>1</v>
      </c>
      <c r="N61">
        <v>2</v>
      </c>
      <c r="O61" s="10">
        <v>1</v>
      </c>
      <c r="P61" s="10" t="s">
        <v>353</v>
      </c>
      <c r="Q61" s="10">
        <v>1</v>
      </c>
      <c r="R61" s="10">
        <v>13.47</v>
      </c>
      <c r="S61" t="s">
        <v>390</v>
      </c>
      <c r="T61"/>
      <c r="U61">
        <v>60.873100000000001</v>
      </c>
      <c r="V61">
        <v>-162.5197</v>
      </c>
      <c r="W61" s="10" t="s">
        <v>371</v>
      </c>
    </row>
    <row r="62" spans="2:23" x14ac:dyDescent="0.25">
      <c r="B62" s="10" t="s">
        <v>750</v>
      </c>
      <c r="C62" s="10">
        <v>6323</v>
      </c>
      <c r="D62" s="10">
        <v>331400</v>
      </c>
      <c r="E62" t="s">
        <v>69</v>
      </c>
      <c r="F62" t="s">
        <v>387</v>
      </c>
      <c r="G62" s="10">
        <v>221</v>
      </c>
      <c r="H62" t="s">
        <v>51</v>
      </c>
      <c r="I62" t="s">
        <v>751</v>
      </c>
      <c r="J62" t="s">
        <v>752</v>
      </c>
      <c r="K62" t="b">
        <v>1</v>
      </c>
      <c r="L62" t="b">
        <v>1</v>
      </c>
      <c r="M62" s="10" t="b">
        <v>1</v>
      </c>
      <c r="N62">
        <v>1.1000000000000001</v>
      </c>
      <c r="O62" s="10">
        <v>1</v>
      </c>
      <c r="P62" s="10" t="s">
        <v>353</v>
      </c>
      <c r="Q62" s="10">
        <v>1</v>
      </c>
      <c r="R62" s="10">
        <v>12.5</v>
      </c>
      <c r="S62" t="s">
        <v>390</v>
      </c>
      <c r="T62"/>
      <c r="U62">
        <v>66.973889</v>
      </c>
      <c r="V62">
        <v>-160.42859200000001</v>
      </c>
      <c r="W62" s="10" t="s">
        <v>371</v>
      </c>
    </row>
    <row r="63" spans="2:23" x14ac:dyDescent="0.25">
      <c r="B63" s="10" t="s">
        <v>763</v>
      </c>
      <c r="C63" s="10">
        <v>6324</v>
      </c>
      <c r="D63" s="10">
        <v>331410</v>
      </c>
      <c r="E63" t="s">
        <v>70</v>
      </c>
      <c r="F63" t="s">
        <v>387</v>
      </c>
      <c r="G63" s="10">
        <v>221</v>
      </c>
      <c r="H63" t="s">
        <v>51</v>
      </c>
      <c r="I63" t="s">
        <v>764</v>
      </c>
      <c r="J63" t="s">
        <v>765</v>
      </c>
      <c r="K63" t="b">
        <v>0</v>
      </c>
      <c r="L63" t="b">
        <v>1</v>
      </c>
      <c r="M63" t="b">
        <v>1</v>
      </c>
      <c r="N63">
        <v>1.1000000000000001</v>
      </c>
      <c r="O63" s="10">
        <v>1</v>
      </c>
      <c r="P63" s="10" t="s">
        <v>353</v>
      </c>
      <c r="Q63" s="10">
        <v>1</v>
      </c>
      <c r="R63" s="10">
        <v>13.47</v>
      </c>
      <c r="S63" t="s">
        <v>390</v>
      </c>
      <c r="T63"/>
      <c r="U63">
        <v>67.726643999999993</v>
      </c>
      <c r="V63">
        <v>-164.53844699999999</v>
      </c>
      <c r="W63" s="10" t="s">
        <v>371</v>
      </c>
    </row>
    <row r="64" spans="2:23" x14ac:dyDescent="0.25">
      <c r="B64" s="10" t="s">
        <v>763</v>
      </c>
      <c r="C64" s="10">
        <v>57065</v>
      </c>
      <c r="D64" s="10">
        <v>331410</v>
      </c>
      <c r="E64" t="s">
        <v>70</v>
      </c>
      <c r="F64" t="s">
        <v>387</v>
      </c>
      <c r="G64" s="10">
        <v>221</v>
      </c>
      <c r="H64" t="s">
        <v>51</v>
      </c>
      <c r="I64" t="s">
        <v>764</v>
      </c>
      <c r="J64" t="s">
        <v>765</v>
      </c>
      <c r="K64" t="b">
        <v>1</v>
      </c>
      <c r="L64" t="b">
        <v>1</v>
      </c>
      <c r="M64" t="b">
        <v>1</v>
      </c>
      <c r="N64">
        <v>1.1000000000000001</v>
      </c>
      <c r="O64" s="10">
        <v>1</v>
      </c>
      <c r="P64" s="10" t="s">
        <v>353</v>
      </c>
      <c r="Q64" s="10">
        <v>1</v>
      </c>
      <c r="R64" s="10">
        <v>13.47</v>
      </c>
      <c r="S64" t="s">
        <v>390</v>
      </c>
      <c r="T64"/>
      <c r="U64">
        <v>67.726643999999993</v>
      </c>
      <c r="V64">
        <v>-164.53844699999999</v>
      </c>
      <c r="W64" s="10" t="s">
        <v>371</v>
      </c>
    </row>
    <row r="65" spans="2:23" x14ac:dyDescent="0.25">
      <c r="B65" s="10" t="s">
        <v>785</v>
      </c>
      <c r="C65" s="10">
        <v>57064</v>
      </c>
      <c r="D65" s="10">
        <v>332120</v>
      </c>
      <c r="E65" t="s">
        <v>71</v>
      </c>
      <c r="F65" t="s">
        <v>387</v>
      </c>
      <c r="G65" s="10">
        <v>221</v>
      </c>
      <c r="H65" t="s">
        <v>51</v>
      </c>
      <c r="I65" t="s">
        <v>786</v>
      </c>
      <c r="J65" t="s">
        <v>787</v>
      </c>
      <c r="K65" t="b">
        <v>1</v>
      </c>
      <c r="L65" t="b">
        <v>1</v>
      </c>
      <c r="M65" t="b">
        <v>1</v>
      </c>
      <c r="N65">
        <v>1.4</v>
      </c>
      <c r="O65" s="10">
        <v>1</v>
      </c>
      <c r="P65" s="10" t="s">
        <v>353</v>
      </c>
      <c r="Q65" s="10">
        <v>1</v>
      </c>
      <c r="R65" s="10">
        <v>13.47</v>
      </c>
      <c r="S65" t="s">
        <v>390</v>
      </c>
      <c r="T65"/>
      <c r="U65">
        <v>63.032150000000001</v>
      </c>
      <c r="V65">
        <v>-163.55310600000001</v>
      </c>
      <c r="W65" s="10" t="s">
        <v>371</v>
      </c>
    </row>
    <row r="66" spans="2:23" x14ac:dyDescent="0.25">
      <c r="B66" s="10" t="s">
        <v>792</v>
      </c>
      <c r="C66" s="10">
        <v>6325</v>
      </c>
      <c r="D66" s="10">
        <v>331420</v>
      </c>
      <c r="E66" t="s">
        <v>72</v>
      </c>
      <c r="F66" t="s">
        <v>387</v>
      </c>
      <c r="G66" s="10">
        <v>221</v>
      </c>
      <c r="H66" t="s">
        <v>51</v>
      </c>
      <c r="I66" t="s">
        <v>793</v>
      </c>
      <c r="J66" t="s">
        <v>794</v>
      </c>
      <c r="K66" t="b">
        <v>0</v>
      </c>
      <c r="L66" t="b">
        <v>1</v>
      </c>
      <c r="M66" t="b">
        <v>1</v>
      </c>
      <c r="N66">
        <v>1.1000000000000001</v>
      </c>
      <c r="O66" s="10">
        <v>1</v>
      </c>
      <c r="P66" s="10" t="s">
        <v>353</v>
      </c>
      <c r="Q66" s="10">
        <v>1</v>
      </c>
      <c r="R66" s="10">
        <v>13.47</v>
      </c>
      <c r="S66" t="s">
        <v>390</v>
      </c>
      <c r="T66"/>
      <c r="U66">
        <v>64.932089000000005</v>
      </c>
      <c r="V66">
        <v>-161.167103</v>
      </c>
      <c r="W66" s="10" t="s">
        <v>371</v>
      </c>
    </row>
    <row r="67" spans="2:23" x14ac:dyDescent="0.25">
      <c r="B67" s="10" t="s">
        <v>792</v>
      </c>
      <c r="C67" s="10">
        <v>57059</v>
      </c>
      <c r="D67" s="10">
        <v>331420</v>
      </c>
      <c r="E67" t="s">
        <v>72</v>
      </c>
      <c r="F67" t="s">
        <v>387</v>
      </c>
      <c r="G67" s="10">
        <v>221</v>
      </c>
      <c r="H67" t="s">
        <v>51</v>
      </c>
      <c r="I67" t="s">
        <v>793</v>
      </c>
      <c r="J67" t="s">
        <v>794</v>
      </c>
      <c r="K67" t="b">
        <v>1</v>
      </c>
      <c r="L67" t="b">
        <v>1</v>
      </c>
      <c r="M67" t="b">
        <v>1</v>
      </c>
      <c r="N67">
        <v>1.1000000000000001</v>
      </c>
      <c r="O67" s="10">
        <v>1</v>
      </c>
      <c r="P67" s="10" t="s">
        <v>353</v>
      </c>
      <c r="Q67" s="10">
        <v>1</v>
      </c>
      <c r="R67" s="10">
        <v>13.47</v>
      </c>
      <c r="S67" t="s">
        <v>390</v>
      </c>
      <c r="T67"/>
      <c r="U67">
        <v>64.932089000000005</v>
      </c>
      <c r="V67">
        <v>-161.167103</v>
      </c>
      <c r="W67" s="10" t="s">
        <v>371</v>
      </c>
    </row>
    <row r="68" spans="2:23" x14ac:dyDescent="0.25">
      <c r="B68" s="10" t="s">
        <v>835</v>
      </c>
      <c r="C68" s="10">
        <v>6326</v>
      </c>
      <c r="D68" s="10">
        <v>331440</v>
      </c>
      <c r="E68" t="s">
        <v>73</v>
      </c>
      <c r="F68" t="s">
        <v>387</v>
      </c>
      <c r="G68" s="10">
        <v>221</v>
      </c>
      <c r="H68" t="s">
        <v>51</v>
      </c>
      <c r="I68" t="s">
        <v>836</v>
      </c>
      <c r="J68" t="s">
        <v>837</v>
      </c>
      <c r="K68" t="b">
        <v>0</v>
      </c>
      <c r="L68" t="b">
        <v>1</v>
      </c>
      <c r="M68" t="b">
        <v>1</v>
      </c>
      <c r="N68">
        <v>1.1000000000000001</v>
      </c>
      <c r="O68" s="10">
        <v>1</v>
      </c>
      <c r="P68" s="10" t="s">
        <v>353</v>
      </c>
      <c r="Q68" s="10">
        <v>1</v>
      </c>
      <c r="R68" s="10">
        <v>12.5</v>
      </c>
      <c r="S68" t="s">
        <v>390</v>
      </c>
      <c r="T68"/>
      <c r="U68">
        <v>61.878185999999999</v>
      </c>
      <c r="V68">
        <v>-162.08514700000001</v>
      </c>
      <c r="W68" s="10" t="s">
        <v>371</v>
      </c>
    </row>
    <row r="69" spans="2:23" x14ac:dyDescent="0.25">
      <c r="B69" s="10" t="s">
        <v>835</v>
      </c>
      <c r="C69" s="10">
        <v>60244</v>
      </c>
      <c r="D69" s="10">
        <v>331440</v>
      </c>
      <c r="E69" t="s">
        <v>73</v>
      </c>
      <c r="F69" t="s">
        <v>387</v>
      </c>
      <c r="G69" s="10">
        <v>221</v>
      </c>
      <c r="H69" t="s">
        <v>51</v>
      </c>
      <c r="I69" t="s">
        <v>836</v>
      </c>
      <c r="J69" t="s">
        <v>837</v>
      </c>
      <c r="K69" t="b">
        <v>1</v>
      </c>
      <c r="L69" t="b">
        <v>1</v>
      </c>
      <c r="M69" t="b">
        <v>1</v>
      </c>
      <c r="N69">
        <v>1.1000000000000001</v>
      </c>
      <c r="O69" s="10">
        <v>1</v>
      </c>
      <c r="P69" s="10" t="s">
        <v>353</v>
      </c>
      <c r="Q69" s="10">
        <v>1</v>
      </c>
      <c r="R69" s="10">
        <v>12.5</v>
      </c>
      <c r="S69" t="s">
        <v>390</v>
      </c>
      <c r="T69"/>
      <c r="U69">
        <v>61.878185999999999</v>
      </c>
      <c r="V69">
        <v>-162.08514700000001</v>
      </c>
      <c r="W69" s="10" t="s">
        <v>371</v>
      </c>
    </row>
    <row r="70" spans="2:23" x14ac:dyDescent="0.25">
      <c r="B70" s="10" t="s">
        <v>849</v>
      </c>
      <c r="C70" s="10">
        <v>6329</v>
      </c>
      <c r="D70" s="10">
        <v>331470</v>
      </c>
      <c r="E70" t="s">
        <v>76</v>
      </c>
      <c r="F70" t="s">
        <v>387</v>
      </c>
      <c r="G70" s="10">
        <v>221</v>
      </c>
      <c r="H70" t="s">
        <v>51</v>
      </c>
      <c r="I70" t="s">
        <v>850</v>
      </c>
      <c r="J70" t="s">
        <v>851</v>
      </c>
      <c r="K70" t="b">
        <v>1</v>
      </c>
      <c r="L70" t="b">
        <v>1</v>
      </c>
      <c r="M70" t="b">
        <v>0</v>
      </c>
      <c r="N70">
        <v>2.2999999999999998</v>
      </c>
      <c r="O70" s="10">
        <v>1</v>
      </c>
      <c r="P70" s="10" t="s">
        <v>353</v>
      </c>
      <c r="Q70" s="10">
        <v>1</v>
      </c>
      <c r="R70" s="10">
        <v>12.5</v>
      </c>
      <c r="S70" t="s">
        <v>390</v>
      </c>
      <c r="T70"/>
      <c r="U70">
        <v>62.085569</v>
      </c>
      <c r="V70">
        <v>-163.729072</v>
      </c>
      <c r="W70" s="10" t="s">
        <v>2177</v>
      </c>
    </row>
    <row r="71" spans="2:23" x14ac:dyDescent="0.25">
      <c r="B71" s="10" t="s">
        <v>868</v>
      </c>
      <c r="C71" s="10">
        <v>6334</v>
      </c>
      <c r="D71" s="10">
        <v>331480</v>
      </c>
      <c r="E71" t="s">
        <v>77</v>
      </c>
      <c r="F71" t="s">
        <v>387</v>
      </c>
      <c r="G71" s="10">
        <v>221</v>
      </c>
      <c r="H71" t="s">
        <v>51</v>
      </c>
      <c r="I71" t="s">
        <v>869</v>
      </c>
      <c r="J71" t="s">
        <v>870</v>
      </c>
      <c r="K71" t="b">
        <v>0</v>
      </c>
      <c r="L71" t="b">
        <v>1</v>
      </c>
      <c r="M71" s="10" t="b">
        <v>1</v>
      </c>
      <c r="N71">
        <v>1.4</v>
      </c>
      <c r="O71" s="10">
        <v>1</v>
      </c>
      <c r="P71" s="10" t="s">
        <v>353</v>
      </c>
      <c r="Q71" s="10">
        <v>1</v>
      </c>
      <c r="R71" s="10">
        <v>12.5</v>
      </c>
      <c r="S71" t="s">
        <v>390</v>
      </c>
      <c r="T71"/>
      <c r="U71">
        <v>59.448357999999999</v>
      </c>
      <c r="V71">
        <v>-157.32552799999999</v>
      </c>
      <c r="W71" s="10" t="s">
        <v>371</v>
      </c>
    </row>
    <row r="72" spans="2:23" x14ac:dyDescent="0.25">
      <c r="B72" s="10" t="s">
        <v>868</v>
      </c>
      <c r="C72" s="10">
        <v>60245</v>
      </c>
      <c r="D72" s="10">
        <v>331480</v>
      </c>
      <c r="E72" t="s">
        <v>77</v>
      </c>
      <c r="F72" t="s">
        <v>387</v>
      </c>
      <c r="G72" s="10">
        <v>221</v>
      </c>
      <c r="H72" t="s">
        <v>51</v>
      </c>
      <c r="I72" t="s">
        <v>869</v>
      </c>
      <c r="J72" t="s">
        <v>870</v>
      </c>
      <c r="K72" t="b">
        <v>1</v>
      </c>
      <c r="L72" t="b">
        <v>1</v>
      </c>
      <c r="M72" s="10" t="b">
        <v>1</v>
      </c>
      <c r="N72">
        <v>1.4</v>
      </c>
      <c r="O72" s="10">
        <v>1</v>
      </c>
      <c r="P72" s="10" t="s">
        <v>353</v>
      </c>
      <c r="Q72" s="10">
        <v>1</v>
      </c>
      <c r="R72" s="10">
        <v>12.5</v>
      </c>
      <c r="S72" t="s">
        <v>390</v>
      </c>
      <c r="T72"/>
      <c r="U72">
        <v>59.448357999999999</v>
      </c>
      <c r="V72">
        <v>-157.32552799999999</v>
      </c>
      <c r="W72" s="10" t="s">
        <v>371</v>
      </c>
    </row>
    <row r="73" spans="2:23" x14ac:dyDescent="0.25">
      <c r="B73" s="10" t="s">
        <v>893</v>
      </c>
      <c r="C73" s="10">
        <v>6331</v>
      </c>
      <c r="D73" s="10">
        <v>331500</v>
      </c>
      <c r="E73" t="s">
        <v>79</v>
      </c>
      <c r="F73" t="s">
        <v>387</v>
      </c>
      <c r="G73" s="10">
        <v>221</v>
      </c>
      <c r="H73" t="s">
        <v>51</v>
      </c>
      <c r="I73" t="s">
        <v>894</v>
      </c>
      <c r="J73" t="s">
        <v>895</v>
      </c>
      <c r="K73" t="b">
        <v>0</v>
      </c>
      <c r="L73" t="b">
        <v>1</v>
      </c>
      <c r="M73" t="b">
        <v>1</v>
      </c>
      <c r="N73">
        <v>1.3</v>
      </c>
      <c r="O73" s="10">
        <v>1</v>
      </c>
      <c r="P73" s="10" t="s">
        <v>353</v>
      </c>
      <c r="Q73" s="10">
        <v>1</v>
      </c>
      <c r="R73" s="10">
        <v>13.47</v>
      </c>
      <c r="S73" t="s">
        <v>390</v>
      </c>
      <c r="T73"/>
      <c r="U73">
        <v>67.570931000000002</v>
      </c>
      <c r="V73">
        <v>-162.96572800000001</v>
      </c>
      <c r="W73" s="10" t="s">
        <v>371</v>
      </c>
    </row>
    <row r="74" spans="2:23" x14ac:dyDescent="0.25">
      <c r="B74" s="10" t="s">
        <v>893</v>
      </c>
      <c r="C74" s="10">
        <v>57051</v>
      </c>
      <c r="D74" s="10">
        <v>331500</v>
      </c>
      <c r="E74" t="s">
        <v>79</v>
      </c>
      <c r="F74" t="s">
        <v>387</v>
      </c>
      <c r="G74" s="10">
        <v>221</v>
      </c>
      <c r="H74" t="s">
        <v>51</v>
      </c>
      <c r="I74" t="s">
        <v>894</v>
      </c>
      <c r="J74" t="s">
        <v>895</v>
      </c>
      <c r="K74" t="b">
        <v>1</v>
      </c>
      <c r="L74" t="b">
        <v>1</v>
      </c>
      <c r="M74" t="b">
        <v>1</v>
      </c>
      <c r="N74">
        <v>1.3</v>
      </c>
      <c r="O74" s="10">
        <v>1</v>
      </c>
      <c r="P74" s="10" t="s">
        <v>353</v>
      </c>
      <c r="Q74" s="10">
        <v>1</v>
      </c>
      <c r="R74" s="10">
        <v>13.47</v>
      </c>
      <c r="S74" t="s">
        <v>390</v>
      </c>
      <c r="T74"/>
      <c r="U74">
        <v>67.570931000000002</v>
      </c>
      <c r="V74">
        <v>-162.96572800000001</v>
      </c>
      <c r="W74" s="10" t="s">
        <v>371</v>
      </c>
    </row>
    <row r="75" spans="2:23" x14ac:dyDescent="0.25">
      <c r="B75" s="10" t="s">
        <v>896</v>
      </c>
      <c r="C75" s="10">
        <v>6330</v>
      </c>
      <c r="D75" s="10">
        <v>331510</v>
      </c>
      <c r="E75" t="s">
        <v>80</v>
      </c>
      <c r="F75" t="s">
        <v>387</v>
      </c>
      <c r="G75" s="10">
        <v>221</v>
      </c>
      <c r="H75" t="s">
        <v>51</v>
      </c>
      <c r="I75" t="s">
        <v>897</v>
      </c>
      <c r="J75" t="s">
        <v>898</v>
      </c>
      <c r="K75" t="b">
        <v>1</v>
      </c>
      <c r="L75" t="b">
        <v>1</v>
      </c>
      <c r="M75" t="b">
        <v>1</v>
      </c>
      <c r="N75">
        <v>1.5</v>
      </c>
      <c r="O75" s="10">
        <v>1</v>
      </c>
      <c r="P75" s="10" t="s">
        <v>353</v>
      </c>
      <c r="Q75" s="10">
        <v>1</v>
      </c>
      <c r="R75" s="10">
        <v>12.5</v>
      </c>
      <c r="S75" t="s">
        <v>390</v>
      </c>
      <c r="T75"/>
      <c r="U75">
        <v>66.834519</v>
      </c>
      <c r="V75">
        <v>-161.03871699999999</v>
      </c>
      <c r="W75" s="10" t="s">
        <v>371</v>
      </c>
    </row>
    <row r="76" spans="2:23" x14ac:dyDescent="0.25">
      <c r="B76" s="10" t="s">
        <v>914</v>
      </c>
      <c r="C76" s="10">
        <v>6333</v>
      </c>
      <c r="D76" s="10">
        <v>331530</v>
      </c>
      <c r="E76" t="s">
        <v>82</v>
      </c>
      <c r="F76" t="s">
        <v>387</v>
      </c>
      <c r="G76" s="10">
        <v>221</v>
      </c>
      <c r="H76" t="s">
        <v>51</v>
      </c>
      <c r="I76" t="s">
        <v>915</v>
      </c>
      <c r="J76" t="s">
        <v>916</v>
      </c>
      <c r="K76" t="b">
        <v>0</v>
      </c>
      <c r="L76" t="b">
        <v>1</v>
      </c>
      <c r="M76" s="21" t="b">
        <v>0</v>
      </c>
      <c r="N76">
        <v>0.5</v>
      </c>
      <c r="O76" s="10">
        <v>1</v>
      </c>
      <c r="P76" s="10" t="s">
        <v>353</v>
      </c>
      <c r="Q76" s="10">
        <v>1</v>
      </c>
      <c r="R76" s="10">
        <v>12.5</v>
      </c>
      <c r="S76" t="s">
        <v>390</v>
      </c>
      <c r="T76"/>
      <c r="U76">
        <v>60.895879999999998</v>
      </c>
      <c r="V76">
        <v>-162.459756</v>
      </c>
      <c r="W76" s="10" t="s">
        <v>371</v>
      </c>
    </row>
    <row r="77" spans="2:23" x14ac:dyDescent="0.25">
      <c r="B77" s="10" t="s">
        <v>944</v>
      </c>
      <c r="C77" s="10">
        <v>6335</v>
      </c>
      <c r="D77" s="10">
        <v>331550</v>
      </c>
      <c r="E77" t="s">
        <v>85</v>
      </c>
      <c r="F77" t="s">
        <v>387</v>
      </c>
      <c r="G77" s="10">
        <v>221</v>
      </c>
      <c r="H77" t="s">
        <v>51</v>
      </c>
      <c r="I77" t="s">
        <v>945</v>
      </c>
      <c r="J77" t="s">
        <v>946</v>
      </c>
      <c r="K77" t="b">
        <v>0</v>
      </c>
      <c r="L77" t="b">
        <v>1</v>
      </c>
      <c r="M77" s="10" t="b">
        <v>1</v>
      </c>
      <c r="N77">
        <v>1.2</v>
      </c>
      <c r="O77" s="10">
        <v>1</v>
      </c>
      <c r="P77" s="10" t="s">
        <v>353</v>
      </c>
      <c r="Q77" s="10">
        <v>1</v>
      </c>
      <c r="R77" s="10">
        <v>13.47</v>
      </c>
      <c r="S77" t="s">
        <v>390</v>
      </c>
      <c r="T77"/>
      <c r="U77">
        <v>61.936456</v>
      </c>
      <c r="V77">
        <v>-162.880706</v>
      </c>
      <c r="W77" s="10" t="s">
        <v>371</v>
      </c>
    </row>
    <row r="78" spans="2:23" x14ac:dyDescent="0.25">
      <c r="B78" s="10" t="s">
        <v>944</v>
      </c>
      <c r="C78" s="10">
        <v>57058</v>
      </c>
      <c r="D78" s="10">
        <v>331550</v>
      </c>
      <c r="E78" t="s">
        <v>85</v>
      </c>
      <c r="F78" t="s">
        <v>387</v>
      </c>
      <c r="G78" s="10">
        <v>221</v>
      </c>
      <c r="H78" t="s">
        <v>51</v>
      </c>
      <c r="I78" t="s">
        <v>945</v>
      </c>
      <c r="J78" t="s">
        <v>946</v>
      </c>
      <c r="K78" t="b">
        <v>1</v>
      </c>
      <c r="L78" t="b">
        <v>1</v>
      </c>
      <c r="M78" s="10" t="b">
        <v>1</v>
      </c>
      <c r="N78">
        <v>1.2</v>
      </c>
      <c r="O78" s="10">
        <v>1</v>
      </c>
      <c r="P78" s="10" t="s">
        <v>353</v>
      </c>
      <c r="Q78" s="10">
        <v>1</v>
      </c>
      <c r="R78" s="10">
        <v>13.47</v>
      </c>
      <c r="S78" t="s">
        <v>390</v>
      </c>
      <c r="T78"/>
      <c r="U78">
        <v>61.936456</v>
      </c>
      <c r="V78">
        <v>-162.880706</v>
      </c>
      <c r="W78" s="10" t="s">
        <v>371</v>
      </c>
    </row>
    <row r="79" spans="2:23" x14ac:dyDescent="0.25">
      <c r="B79" s="10" t="s">
        <v>968</v>
      </c>
      <c r="C79" s="10">
        <v>6337</v>
      </c>
      <c r="D79" s="10">
        <v>331570</v>
      </c>
      <c r="E79" s="33" t="s">
        <v>86</v>
      </c>
      <c r="F79" t="s">
        <v>387</v>
      </c>
      <c r="G79" s="10">
        <v>221</v>
      </c>
      <c r="H79" t="s">
        <v>51</v>
      </c>
      <c r="I79" t="s">
        <v>969</v>
      </c>
      <c r="J79" t="s">
        <v>970</v>
      </c>
      <c r="K79" t="b">
        <v>0</v>
      </c>
      <c r="L79" t="b">
        <v>1</v>
      </c>
      <c r="M79" t="b">
        <v>1</v>
      </c>
      <c r="N79">
        <v>1.1000000000000001</v>
      </c>
      <c r="O79" s="10">
        <v>1</v>
      </c>
      <c r="P79" s="10" t="s">
        <v>353</v>
      </c>
      <c r="Q79" s="10">
        <v>1</v>
      </c>
      <c r="R79" s="10">
        <v>13.47</v>
      </c>
      <c r="S79" t="s">
        <v>390</v>
      </c>
      <c r="T79"/>
      <c r="U79">
        <v>59.747436</v>
      </c>
      <c r="V79">
        <v>-161.91064700000001</v>
      </c>
      <c r="W79" s="10" t="s">
        <v>371</v>
      </c>
    </row>
    <row r="80" spans="2:23" x14ac:dyDescent="0.25">
      <c r="B80" s="10" t="s">
        <v>968</v>
      </c>
      <c r="C80" s="10">
        <v>57057</v>
      </c>
      <c r="D80" s="10">
        <v>331570</v>
      </c>
      <c r="E80" t="s">
        <v>86</v>
      </c>
      <c r="F80" t="s">
        <v>387</v>
      </c>
      <c r="G80" s="10">
        <v>221</v>
      </c>
      <c r="H80" t="s">
        <v>51</v>
      </c>
      <c r="I80" t="s">
        <v>969</v>
      </c>
      <c r="J80" t="s">
        <v>970</v>
      </c>
      <c r="K80" t="b">
        <v>1</v>
      </c>
      <c r="L80" t="b">
        <v>1</v>
      </c>
      <c r="M80" s="10" t="b">
        <v>1</v>
      </c>
      <c r="N80">
        <v>1.1000000000000001</v>
      </c>
      <c r="O80" s="10">
        <v>1</v>
      </c>
      <c r="P80" s="10" t="s">
        <v>353</v>
      </c>
      <c r="Q80" s="10">
        <v>1</v>
      </c>
      <c r="R80" s="10">
        <v>13.47</v>
      </c>
      <c r="S80" t="s">
        <v>390</v>
      </c>
      <c r="T80"/>
      <c r="U80">
        <v>59.747436</v>
      </c>
      <c r="V80">
        <v>-161.91064700000001</v>
      </c>
      <c r="W80" s="10" t="s">
        <v>371</v>
      </c>
    </row>
    <row r="81" spans="2:23" x14ac:dyDescent="0.25">
      <c r="B81" s="10" t="s">
        <v>990</v>
      </c>
      <c r="C81" s="10">
        <v>6338</v>
      </c>
      <c r="D81" s="10">
        <v>331660</v>
      </c>
      <c r="E81" t="s">
        <v>88</v>
      </c>
      <c r="F81" t="s">
        <v>387</v>
      </c>
      <c r="G81" s="10">
        <v>221</v>
      </c>
      <c r="H81" t="s">
        <v>51</v>
      </c>
      <c r="I81" t="s">
        <v>850</v>
      </c>
      <c r="J81" t="s">
        <v>851</v>
      </c>
      <c r="K81" t="b">
        <v>1</v>
      </c>
      <c r="L81" t="b">
        <v>1</v>
      </c>
      <c r="M81" t="b">
        <v>1</v>
      </c>
      <c r="N81">
        <v>2.0180000000000002</v>
      </c>
      <c r="O81" s="10">
        <v>1</v>
      </c>
      <c r="P81" s="10" t="s">
        <v>353</v>
      </c>
      <c r="Q81" s="10">
        <v>1</v>
      </c>
      <c r="R81" s="10">
        <v>12.5</v>
      </c>
      <c r="S81" t="s">
        <v>390</v>
      </c>
      <c r="T81"/>
      <c r="U81">
        <v>62.051524999999998</v>
      </c>
      <c r="V81">
        <v>-163.17256699999999</v>
      </c>
      <c r="W81" s="10" t="s">
        <v>371</v>
      </c>
    </row>
    <row r="82" spans="2:23" x14ac:dyDescent="0.25">
      <c r="B82" s="10" t="s">
        <v>1004</v>
      </c>
      <c r="C82" s="63">
        <v>6340</v>
      </c>
      <c r="D82" s="10">
        <v>331590</v>
      </c>
      <c r="E82" s="64" t="s">
        <v>90</v>
      </c>
      <c r="F82" t="s">
        <v>387</v>
      </c>
      <c r="G82" s="69">
        <v>221</v>
      </c>
      <c r="H82" s="70" t="s">
        <v>51</v>
      </c>
      <c r="I82" t="s">
        <v>1005</v>
      </c>
      <c r="J82" t="s">
        <v>1006</v>
      </c>
      <c r="K82" t="b">
        <v>0</v>
      </c>
      <c r="L82" t="b">
        <v>1</v>
      </c>
      <c r="M82" s="65" t="b">
        <v>1</v>
      </c>
      <c r="N82" s="21">
        <v>1.7</v>
      </c>
      <c r="O82" s="65">
        <v>1</v>
      </c>
      <c r="P82" s="65" t="s">
        <v>353</v>
      </c>
      <c r="Q82" s="65">
        <v>1</v>
      </c>
      <c r="R82" s="71">
        <v>13.47</v>
      </c>
      <c r="S82" s="65" t="s">
        <v>390</v>
      </c>
      <c r="T82" s="65"/>
      <c r="U82" s="72">
        <v>63.695267000000001</v>
      </c>
      <c r="V82" s="72">
        <v>-170.475661</v>
      </c>
      <c r="W82" s="65" t="s">
        <v>371</v>
      </c>
    </row>
    <row r="83" spans="2:23" x14ac:dyDescent="0.25">
      <c r="B83" s="10" t="s">
        <v>1004</v>
      </c>
      <c r="C83" s="10">
        <v>57052</v>
      </c>
      <c r="D83" s="10">
        <v>331590</v>
      </c>
      <c r="E83" t="s">
        <v>90</v>
      </c>
      <c r="F83" t="s">
        <v>387</v>
      </c>
      <c r="G83" s="10">
        <v>221</v>
      </c>
      <c r="H83" t="s">
        <v>51</v>
      </c>
      <c r="I83" t="s">
        <v>1005</v>
      </c>
      <c r="J83" t="s">
        <v>1006</v>
      </c>
      <c r="K83" t="b">
        <v>1</v>
      </c>
      <c r="L83" t="b">
        <v>1</v>
      </c>
      <c r="M83" t="b">
        <v>1</v>
      </c>
      <c r="N83">
        <v>1.7</v>
      </c>
      <c r="O83" s="10">
        <v>1</v>
      </c>
      <c r="P83" s="10" t="s">
        <v>353</v>
      </c>
      <c r="Q83" s="10">
        <v>1</v>
      </c>
      <c r="R83" s="10">
        <v>13.47</v>
      </c>
      <c r="S83" t="s">
        <v>390</v>
      </c>
      <c r="T83"/>
      <c r="U83">
        <v>63.695267000000001</v>
      </c>
      <c r="V83">
        <v>-170.475661</v>
      </c>
      <c r="W83" s="10" t="s">
        <v>371</v>
      </c>
    </row>
    <row r="84" spans="2:23" x14ac:dyDescent="0.25">
      <c r="B84" s="10" t="s">
        <v>1007</v>
      </c>
      <c r="C84" s="10">
        <v>6342</v>
      </c>
      <c r="D84" s="10">
        <v>331600</v>
      </c>
      <c r="E84" t="s">
        <v>91</v>
      </c>
      <c r="F84" t="s">
        <v>387</v>
      </c>
      <c r="G84" s="10">
        <v>221</v>
      </c>
      <c r="H84" t="s">
        <v>51</v>
      </c>
      <c r="I84" t="s">
        <v>1008</v>
      </c>
      <c r="J84" t="s">
        <v>1009</v>
      </c>
      <c r="K84" t="b">
        <v>0</v>
      </c>
      <c r="L84" t="b">
        <v>1</v>
      </c>
      <c r="M84" t="b">
        <v>1</v>
      </c>
      <c r="N84">
        <v>1.3</v>
      </c>
      <c r="O84" s="10">
        <v>1</v>
      </c>
      <c r="P84" s="10" t="s">
        <v>353</v>
      </c>
      <c r="Q84" s="10">
        <v>1</v>
      </c>
      <c r="R84" s="10">
        <v>13.47</v>
      </c>
      <c r="S84" t="s">
        <v>390</v>
      </c>
      <c r="T84"/>
      <c r="U84">
        <v>61.843035999999998</v>
      </c>
      <c r="V84">
        <v>-165.58149700000001</v>
      </c>
      <c r="W84" s="10" t="s">
        <v>371</v>
      </c>
    </row>
    <row r="85" spans="2:23" x14ac:dyDescent="0.25">
      <c r="B85" s="10" t="s">
        <v>1007</v>
      </c>
      <c r="C85" s="10">
        <v>57056</v>
      </c>
      <c r="D85" s="10">
        <v>331600</v>
      </c>
      <c r="E85" t="s">
        <v>91</v>
      </c>
      <c r="F85" t="s">
        <v>387</v>
      </c>
      <c r="G85" s="10">
        <v>221</v>
      </c>
      <c r="H85" t="s">
        <v>51</v>
      </c>
      <c r="I85" t="s">
        <v>1008</v>
      </c>
      <c r="J85" t="s">
        <v>1009</v>
      </c>
      <c r="K85" t="b">
        <v>1</v>
      </c>
      <c r="L85" t="b">
        <v>1</v>
      </c>
      <c r="M85" t="b">
        <v>1</v>
      </c>
      <c r="N85">
        <v>1.3</v>
      </c>
      <c r="O85" s="10">
        <v>1</v>
      </c>
      <c r="P85" s="10" t="s">
        <v>353</v>
      </c>
      <c r="Q85" s="10">
        <v>1</v>
      </c>
      <c r="R85" s="10">
        <v>13.47</v>
      </c>
      <c r="S85" t="s">
        <v>390</v>
      </c>
      <c r="T85"/>
      <c r="U85">
        <v>61.843035999999998</v>
      </c>
      <c r="V85">
        <v>-165.58149700000001</v>
      </c>
      <c r="W85" s="10" t="s">
        <v>371</v>
      </c>
    </row>
    <row r="86" spans="2:23" x14ac:dyDescent="0.25">
      <c r="B86" s="10" t="s">
        <v>1010</v>
      </c>
      <c r="C86" s="10">
        <v>6341</v>
      </c>
      <c r="D86" s="10">
        <v>331610</v>
      </c>
      <c r="E86" t="s">
        <v>92</v>
      </c>
      <c r="F86" t="s">
        <v>387</v>
      </c>
      <c r="G86" s="10">
        <v>221</v>
      </c>
      <c r="H86" t="s">
        <v>51</v>
      </c>
      <c r="I86" t="s">
        <v>1011</v>
      </c>
      <c r="J86" t="s">
        <v>1012</v>
      </c>
      <c r="K86" t="b">
        <v>1</v>
      </c>
      <c r="L86" t="b">
        <v>1</v>
      </c>
      <c r="M86" t="b">
        <v>1</v>
      </c>
      <c r="N86">
        <v>1.7</v>
      </c>
      <c r="O86" s="10">
        <v>1</v>
      </c>
      <c r="P86" s="10" t="s">
        <v>353</v>
      </c>
      <c r="Q86" s="10">
        <v>1</v>
      </c>
      <c r="R86" s="10">
        <v>12.5</v>
      </c>
      <c r="S86" t="s">
        <v>390</v>
      </c>
      <c r="T86"/>
      <c r="U86">
        <v>66.606778000000006</v>
      </c>
      <c r="V86">
        <v>-160.01480799999999</v>
      </c>
      <c r="W86" s="10" t="s">
        <v>371</v>
      </c>
    </row>
    <row r="87" spans="2:23" x14ac:dyDescent="0.25">
      <c r="B87" s="10" t="s">
        <v>1022</v>
      </c>
      <c r="C87" s="10">
        <v>6345</v>
      </c>
      <c r="D87" s="10">
        <v>331640</v>
      </c>
      <c r="E87" t="s">
        <v>95</v>
      </c>
      <c r="F87" t="s">
        <v>387</v>
      </c>
      <c r="G87" s="10">
        <v>221</v>
      </c>
      <c r="H87" t="s">
        <v>51</v>
      </c>
      <c r="I87" t="s">
        <v>1023</v>
      </c>
      <c r="J87" t="s">
        <v>1024</v>
      </c>
      <c r="K87" t="b">
        <v>1</v>
      </c>
      <c r="L87" t="b">
        <v>1</v>
      </c>
      <c r="M87" t="b">
        <v>0</v>
      </c>
      <c r="N87">
        <v>1.5</v>
      </c>
      <c r="O87" s="10">
        <v>1</v>
      </c>
      <c r="P87" s="10" t="s">
        <v>353</v>
      </c>
      <c r="Q87" s="10">
        <v>1</v>
      </c>
      <c r="R87" s="10">
        <v>12.5</v>
      </c>
      <c r="S87" t="s">
        <v>390</v>
      </c>
      <c r="T87"/>
      <c r="U87">
        <v>66.255071999999998</v>
      </c>
      <c r="V87">
        <v>-166.073589</v>
      </c>
      <c r="W87" s="10" t="s">
        <v>371</v>
      </c>
    </row>
    <row r="88" spans="2:23" x14ac:dyDescent="0.25">
      <c r="B88" s="10" t="s">
        <v>1025</v>
      </c>
      <c r="C88" s="10">
        <v>6346</v>
      </c>
      <c r="D88" s="10">
        <v>331650</v>
      </c>
      <c r="E88" t="s">
        <v>96</v>
      </c>
      <c r="F88" t="s">
        <v>387</v>
      </c>
      <c r="G88" s="10">
        <v>221</v>
      </c>
      <c r="H88" t="s">
        <v>51</v>
      </c>
      <c r="I88" t="s">
        <v>770</v>
      </c>
      <c r="J88" t="s">
        <v>771</v>
      </c>
      <c r="K88" t="b">
        <v>0</v>
      </c>
      <c r="L88" t="b">
        <v>1</v>
      </c>
      <c r="M88" t="b">
        <v>1</v>
      </c>
      <c r="N88">
        <v>1.2</v>
      </c>
      <c r="O88" s="10">
        <v>1</v>
      </c>
      <c r="P88" s="10" t="s">
        <v>353</v>
      </c>
      <c r="Q88" s="10">
        <v>1</v>
      </c>
      <c r="R88" s="10">
        <v>13.47</v>
      </c>
      <c r="S88" t="s">
        <v>390</v>
      </c>
      <c r="T88"/>
      <c r="U88">
        <v>66.888114000000002</v>
      </c>
      <c r="V88">
        <v>-157.14020600000001</v>
      </c>
      <c r="W88" s="10" t="s">
        <v>371</v>
      </c>
    </row>
    <row r="89" spans="2:23" x14ac:dyDescent="0.25">
      <c r="B89" s="10" t="s">
        <v>1025</v>
      </c>
      <c r="C89" s="10">
        <v>57063</v>
      </c>
      <c r="D89" s="10">
        <v>331650</v>
      </c>
      <c r="E89" t="s">
        <v>96</v>
      </c>
      <c r="F89" t="s">
        <v>387</v>
      </c>
      <c r="G89" s="10">
        <v>221</v>
      </c>
      <c r="H89" t="s">
        <v>51</v>
      </c>
      <c r="I89" t="s">
        <v>770</v>
      </c>
      <c r="J89" t="s">
        <v>771</v>
      </c>
      <c r="K89" t="b">
        <v>1</v>
      </c>
      <c r="L89" t="b">
        <v>1</v>
      </c>
      <c r="M89" t="b">
        <v>1</v>
      </c>
      <c r="N89">
        <v>1.2</v>
      </c>
      <c r="O89" s="10">
        <v>1</v>
      </c>
      <c r="P89" s="10" t="s">
        <v>353</v>
      </c>
      <c r="Q89" s="10">
        <v>1</v>
      </c>
      <c r="R89" s="10">
        <v>13.47</v>
      </c>
      <c r="S89" t="s">
        <v>390</v>
      </c>
      <c r="T89"/>
      <c r="U89">
        <v>66.888114000000002</v>
      </c>
      <c r="V89">
        <v>-157.14020600000001</v>
      </c>
      <c r="W89" s="10" t="s">
        <v>371</v>
      </c>
    </row>
    <row r="90" spans="2:23" x14ac:dyDescent="0.25">
      <c r="B90" s="10" t="s">
        <v>992</v>
      </c>
      <c r="C90" s="10">
        <v>6339</v>
      </c>
      <c r="D90" s="10">
        <v>331670</v>
      </c>
      <c r="E90" t="s">
        <v>89</v>
      </c>
      <c r="F90" t="s">
        <v>387</v>
      </c>
      <c r="G90" s="10">
        <v>221</v>
      </c>
      <c r="H90" t="s">
        <v>51</v>
      </c>
      <c r="I90" t="s">
        <v>993</v>
      </c>
      <c r="J90" t="s">
        <v>994</v>
      </c>
      <c r="K90" t="b">
        <v>0</v>
      </c>
      <c r="L90" t="b">
        <v>1</v>
      </c>
      <c r="M90" s="65" t="b">
        <v>0</v>
      </c>
      <c r="N90">
        <v>0.7</v>
      </c>
      <c r="O90" s="10">
        <v>1</v>
      </c>
      <c r="P90" s="10" t="s">
        <v>353</v>
      </c>
      <c r="Q90" s="10">
        <v>1</v>
      </c>
      <c r="R90" s="10">
        <v>13.47</v>
      </c>
      <c r="S90" t="s">
        <v>390</v>
      </c>
      <c r="T90"/>
      <c r="U90">
        <v>63.477499999999999</v>
      </c>
      <c r="V90">
        <v>-162.03829999999999</v>
      </c>
    </row>
    <row r="91" spans="2:23" x14ac:dyDescent="0.25">
      <c r="B91" s="10" t="s">
        <v>992</v>
      </c>
      <c r="C91" s="10">
        <v>57061</v>
      </c>
      <c r="D91" s="10">
        <v>331670</v>
      </c>
      <c r="E91" t="s">
        <v>89</v>
      </c>
      <c r="F91" t="s">
        <v>387</v>
      </c>
      <c r="G91" s="10">
        <v>221</v>
      </c>
      <c r="H91" t="s">
        <v>51</v>
      </c>
      <c r="I91" t="s">
        <v>993</v>
      </c>
      <c r="J91" t="s">
        <v>994</v>
      </c>
      <c r="K91" t="b">
        <v>0</v>
      </c>
      <c r="L91" t="b">
        <v>1</v>
      </c>
      <c r="M91" s="10" t="b">
        <v>0</v>
      </c>
      <c r="N91">
        <v>0.7</v>
      </c>
      <c r="O91" s="10">
        <v>1</v>
      </c>
      <c r="P91" s="10" t="s">
        <v>353</v>
      </c>
      <c r="Q91" s="10">
        <v>1</v>
      </c>
      <c r="R91" s="10">
        <v>13.47</v>
      </c>
      <c r="S91" t="s">
        <v>390</v>
      </c>
      <c r="T91"/>
      <c r="U91">
        <v>63.477499999999999</v>
      </c>
      <c r="V91">
        <v>-162.03829999999999</v>
      </c>
    </row>
    <row r="92" spans="2:23" x14ac:dyDescent="0.25">
      <c r="B92" s="10" t="s">
        <v>1047</v>
      </c>
      <c r="C92" s="10">
        <v>6347</v>
      </c>
      <c r="D92" s="10">
        <v>331680</v>
      </c>
      <c r="E92" t="s">
        <v>97</v>
      </c>
      <c r="F92" t="s">
        <v>387</v>
      </c>
      <c r="G92" s="10">
        <v>221</v>
      </c>
      <c r="H92" t="s">
        <v>51</v>
      </c>
      <c r="I92" t="s">
        <v>1048</v>
      </c>
      <c r="J92" t="s">
        <v>994</v>
      </c>
      <c r="K92" t="b">
        <v>0</v>
      </c>
      <c r="L92" t="b">
        <v>1</v>
      </c>
      <c r="M92" t="b">
        <v>1</v>
      </c>
      <c r="N92">
        <v>2</v>
      </c>
      <c r="O92" s="10">
        <v>1</v>
      </c>
      <c r="P92" s="10" t="s">
        <v>353</v>
      </c>
      <c r="Q92" s="10">
        <v>1</v>
      </c>
      <c r="R92" s="10">
        <v>13.47</v>
      </c>
      <c r="S92" t="s">
        <v>390</v>
      </c>
      <c r="T92"/>
      <c r="U92">
        <v>63.521047000000003</v>
      </c>
      <c r="V92">
        <v>-162.28632200000001</v>
      </c>
      <c r="W92" s="10" t="s">
        <v>371</v>
      </c>
    </row>
    <row r="93" spans="2:23" x14ac:dyDescent="0.25">
      <c r="B93" s="10" t="s">
        <v>1047</v>
      </c>
      <c r="C93" s="10">
        <v>57055</v>
      </c>
      <c r="D93" s="10">
        <v>331680</v>
      </c>
      <c r="E93" t="s">
        <v>97</v>
      </c>
      <c r="F93" t="s">
        <v>387</v>
      </c>
      <c r="G93" s="10">
        <v>221</v>
      </c>
      <c r="H93" t="s">
        <v>51</v>
      </c>
      <c r="I93" t="s">
        <v>1048</v>
      </c>
      <c r="J93" t="s">
        <v>994</v>
      </c>
      <c r="K93" t="b">
        <v>1</v>
      </c>
      <c r="L93" t="b">
        <v>1</v>
      </c>
      <c r="M93" t="b">
        <v>1</v>
      </c>
      <c r="N93">
        <v>2</v>
      </c>
      <c r="O93" s="10">
        <v>1</v>
      </c>
      <c r="P93" s="10" t="s">
        <v>353</v>
      </c>
      <c r="Q93" s="10">
        <v>1</v>
      </c>
      <c r="R93" s="10">
        <v>13.47</v>
      </c>
      <c r="S93" t="s">
        <v>390</v>
      </c>
      <c r="T93"/>
      <c r="U93">
        <v>63.521047000000003</v>
      </c>
      <c r="V93">
        <v>-162.28632200000001</v>
      </c>
      <c r="W93" s="10" t="s">
        <v>371</v>
      </c>
    </row>
    <row r="94" spans="2:23" x14ac:dyDescent="0.25">
      <c r="B94" s="10" t="s">
        <v>1091</v>
      </c>
      <c r="C94" s="10">
        <v>6348</v>
      </c>
      <c r="D94" s="10">
        <v>331690</v>
      </c>
      <c r="E94" t="s">
        <v>99</v>
      </c>
      <c r="F94" t="s">
        <v>387</v>
      </c>
      <c r="G94" s="10">
        <v>221</v>
      </c>
      <c r="H94" t="s">
        <v>51</v>
      </c>
      <c r="I94" t="s">
        <v>1092</v>
      </c>
      <c r="J94" t="s">
        <v>1093</v>
      </c>
      <c r="K94" t="b">
        <v>1</v>
      </c>
      <c r="L94" t="b">
        <v>1</v>
      </c>
      <c r="M94" t="b">
        <v>1</v>
      </c>
      <c r="N94">
        <v>2.4</v>
      </c>
      <c r="O94" s="10">
        <v>1</v>
      </c>
      <c r="P94" s="10" t="s">
        <v>353</v>
      </c>
      <c r="Q94" s="10">
        <v>1</v>
      </c>
      <c r="R94" s="10">
        <v>12.5</v>
      </c>
      <c r="S94" t="s">
        <v>390</v>
      </c>
      <c r="T94"/>
      <c r="U94">
        <v>59.059744000000002</v>
      </c>
      <c r="V94">
        <v>-160.380278</v>
      </c>
      <c r="W94" s="10" t="s">
        <v>371</v>
      </c>
    </row>
    <row r="95" spans="2:23" x14ac:dyDescent="0.25">
      <c r="B95" s="10" t="s">
        <v>1097</v>
      </c>
      <c r="C95" s="10">
        <v>6349</v>
      </c>
      <c r="D95" s="10">
        <v>331700</v>
      </c>
      <c r="E95" t="s">
        <v>100</v>
      </c>
      <c r="F95" t="s">
        <v>387</v>
      </c>
      <c r="G95" s="10">
        <v>221</v>
      </c>
      <c r="H95" t="s">
        <v>51</v>
      </c>
      <c r="I95" t="s">
        <v>882</v>
      </c>
      <c r="J95" t="s">
        <v>883</v>
      </c>
      <c r="K95" t="b">
        <v>0</v>
      </c>
      <c r="L95" t="b">
        <v>1</v>
      </c>
      <c r="M95" t="b">
        <v>1</v>
      </c>
      <c r="N95">
        <v>1.7</v>
      </c>
      <c r="O95" s="10">
        <v>1</v>
      </c>
      <c r="P95" s="10" t="s">
        <v>353</v>
      </c>
      <c r="Q95" s="10">
        <v>1</v>
      </c>
      <c r="R95" s="10">
        <v>13.47</v>
      </c>
      <c r="S95" t="s">
        <v>390</v>
      </c>
      <c r="T95"/>
      <c r="U95">
        <v>60.530141999999998</v>
      </c>
      <c r="V95">
        <v>-165.108575</v>
      </c>
      <c r="W95" s="10" t="s">
        <v>371</v>
      </c>
    </row>
    <row r="96" spans="2:23" x14ac:dyDescent="0.25">
      <c r="B96" s="10" t="s">
        <v>1097</v>
      </c>
      <c r="C96" s="10">
        <v>57067</v>
      </c>
      <c r="D96" s="10">
        <v>331700</v>
      </c>
      <c r="E96" t="s">
        <v>100</v>
      </c>
      <c r="F96" t="s">
        <v>387</v>
      </c>
      <c r="G96" s="10">
        <v>221</v>
      </c>
      <c r="H96" t="s">
        <v>51</v>
      </c>
      <c r="I96" t="s">
        <v>882</v>
      </c>
      <c r="J96" t="s">
        <v>883</v>
      </c>
      <c r="K96" t="b">
        <v>1</v>
      </c>
      <c r="L96" t="b">
        <v>1</v>
      </c>
      <c r="M96" t="b">
        <v>1</v>
      </c>
      <c r="N96">
        <v>1.7</v>
      </c>
      <c r="O96" s="10">
        <v>1</v>
      </c>
      <c r="P96" s="10" t="s">
        <v>353</v>
      </c>
      <c r="Q96" s="10">
        <v>1</v>
      </c>
      <c r="R96" s="10">
        <v>13.47</v>
      </c>
      <c r="S96" t="s">
        <v>390</v>
      </c>
      <c r="T96"/>
      <c r="U96">
        <v>60.530141999999998</v>
      </c>
      <c r="V96">
        <v>-165.108575</v>
      </c>
      <c r="W96" s="10" t="s">
        <v>371</v>
      </c>
    </row>
    <row r="97" spans="2:23" x14ac:dyDescent="0.25">
      <c r="B97" s="10" t="s">
        <v>1128</v>
      </c>
      <c r="C97" s="10">
        <v>57054</v>
      </c>
      <c r="D97" s="10">
        <v>331720</v>
      </c>
      <c r="E97" t="s">
        <v>102</v>
      </c>
      <c r="F97" t="s">
        <v>387</v>
      </c>
      <c r="G97" s="10">
        <v>221</v>
      </c>
      <c r="H97" t="s">
        <v>51</v>
      </c>
      <c r="I97" t="s">
        <v>1129</v>
      </c>
      <c r="J97" t="s">
        <v>1130</v>
      </c>
      <c r="K97" t="b">
        <v>1</v>
      </c>
      <c r="L97" t="b">
        <v>1</v>
      </c>
      <c r="M97" t="b">
        <v>0</v>
      </c>
      <c r="N97">
        <v>1.1000000000000001</v>
      </c>
      <c r="O97" s="10">
        <v>1</v>
      </c>
      <c r="P97" s="10" t="s">
        <v>353</v>
      </c>
      <c r="Q97" s="10">
        <v>1</v>
      </c>
      <c r="R97" s="10">
        <v>13.47</v>
      </c>
      <c r="S97" t="s">
        <v>390</v>
      </c>
      <c r="T97"/>
      <c r="U97">
        <v>61.526857999999997</v>
      </c>
      <c r="V97">
        <v>-160.348128</v>
      </c>
      <c r="W97" s="10" t="s">
        <v>371</v>
      </c>
    </row>
    <row r="98" spans="2:23" x14ac:dyDescent="0.25">
      <c r="B98" s="10" t="s">
        <v>1163</v>
      </c>
      <c r="C98" s="10">
        <v>6637</v>
      </c>
      <c r="D98" s="10">
        <v>332900</v>
      </c>
      <c r="E98" t="s">
        <v>346</v>
      </c>
      <c r="F98" t="s">
        <v>387</v>
      </c>
      <c r="G98" s="10">
        <v>221</v>
      </c>
      <c r="H98" t="s">
        <v>51</v>
      </c>
      <c r="I98" t="s">
        <v>1164</v>
      </c>
      <c r="J98" t="s">
        <v>1165</v>
      </c>
      <c r="K98" t="b">
        <v>1</v>
      </c>
      <c r="L98" t="b">
        <v>1</v>
      </c>
      <c r="M98" t="s">
        <v>2129</v>
      </c>
      <c r="N98">
        <v>4.16</v>
      </c>
      <c r="O98" s="10">
        <v>1</v>
      </c>
      <c r="P98" s="10" t="s">
        <v>353</v>
      </c>
      <c r="Q98" s="10">
        <v>1</v>
      </c>
      <c r="R98" s="10">
        <v>4.16</v>
      </c>
      <c r="S98" t="s">
        <v>390</v>
      </c>
      <c r="T98"/>
      <c r="U98">
        <v>59.544553000000001</v>
      </c>
      <c r="V98">
        <v>-139.72430600000001</v>
      </c>
      <c r="W98" s="10" t="s">
        <v>371</v>
      </c>
    </row>
    <row r="99" spans="2:23" x14ac:dyDescent="0.25">
      <c r="B99" s="10" t="s">
        <v>428</v>
      </c>
      <c r="C99" s="10">
        <v>6310</v>
      </c>
      <c r="D99" s="10">
        <v>331260</v>
      </c>
      <c r="E99" t="s">
        <v>54</v>
      </c>
      <c r="F99" t="s">
        <v>387</v>
      </c>
      <c r="G99" s="10">
        <v>221</v>
      </c>
      <c r="H99" t="s">
        <v>51</v>
      </c>
      <c r="I99" t="s">
        <v>429</v>
      </c>
      <c r="J99" t="s">
        <v>430</v>
      </c>
      <c r="K99" t="b">
        <v>0</v>
      </c>
      <c r="L99" t="b">
        <v>1</v>
      </c>
      <c r="M99" t="s">
        <v>2129</v>
      </c>
      <c r="N99">
        <v>0.503</v>
      </c>
      <c r="O99" s="10">
        <v>1</v>
      </c>
      <c r="P99" s="10" t="s">
        <v>353</v>
      </c>
      <c r="Q99" s="10">
        <v>1</v>
      </c>
      <c r="R99" s="10">
        <v>7.2</v>
      </c>
      <c r="S99"/>
      <c r="T99"/>
      <c r="U99">
        <v>62.656109999999998</v>
      </c>
      <c r="V99">
        <v>-160.20667</v>
      </c>
      <c r="W99" s="10" t="s">
        <v>371</v>
      </c>
    </row>
    <row r="100" spans="2:23" x14ac:dyDescent="0.25">
      <c r="B100" s="10" t="s">
        <v>602</v>
      </c>
      <c r="C100" s="10">
        <v>6312</v>
      </c>
      <c r="D100" s="10">
        <v>331290</v>
      </c>
      <c r="E100" t="s">
        <v>57</v>
      </c>
      <c r="F100" t="s">
        <v>387</v>
      </c>
      <c r="G100" s="10">
        <v>221</v>
      </c>
      <c r="H100" t="s">
        <v>51</v>
      </c>
      <c r="I100" t="s">
        <v>603</v>
      </c>
      <c r="J100" t="s">
        <v>604</v>
      </c>
      <c r="K100" t="b">
        <v>0</v>
      </c>
      <c r="L100" t="b">
        <v>1</v>
      </c>
      <c r="M100" t="s">
        <v>2129</v>
      </c>
      <c r="N100">
        <v>0.57899999999999996</v>
      </c>
      <c r="O100" s="10">
        <v>1</v>
      </c>
      <c r="P100" s="10" t="s">
        <v>353</v>
      </c>
      <c r="Q100" s="10">
        <v>1</v>
      </c>
      <c r="R100" s="10">
        <v>7.2</v>
      </c>
      <c r="S100"/>
      <c r="T100"/>
      <c r="U100">
        <v>60.218890000000002</v>
      </c>
      <c r="V100">
        <v>-162.02444</v>
      </c>
      <c r="W100" s="10" t="s">
        <v>371</v>
      </c>
    </row>
    <row r="101" spans="2:23" x14ac:dyDescent="0.25">
      <c r="B101" s="10" t="s">
        <v>619</v>
      </c>
      <c r="D101" s="10">
        <v>331950</v>
      </c>
      <c r="E101" t="s">
        <v>58</v>
      </c>
      <c r="F101" t="s">
        <v>387</v>
      </c>
      <c r="G101" s="10">
        <v>221</v>
      </c>
      <c r="H101" t="s">
        <v>51</v>
      </c>
      <c r="I101" t="s">
        <v>620</v>
      </c>
      <c r="J101" t="s">
        <v>621</v>
      </c>
      <c r="K101" t="b">
        <v>0</v>
      </c>
      <c r="L101" t="b">
        <v>1</v>
      </c>
      <c r="M101" s="10" t="s">
        <v>2126</v>
      </c>
      <c r="O101" s="10">
        <v>1</v>
      </c>
      <c r="P101" s="10" t="s">
        <v>353</v>
      </c>
      <c r="Q101" s="10">
        <v>1</v>
      </c>
      <c r="R101" s="10">
        <v>7.2</v>
      </c>
      <c r="S101"/>
      <c r="T101"/>
      <c r="U101" t="s">
        <v>354</v>
      </c>
      <c r="W101" s="10" t="s">
        <v>371</v>
      </c>
    </row>
    <row r="102" spans="2:23" x14ac:dyDescent="0.25">
      <c r="B102" s="10" t="s">
        <v>675</v>
      </c>
      <c r="C102" s="10">
        <v>6316</v>
      </c>
      <c r="D102" s="10">
        <v>331330</v>
      </c>
      <c r="E102" t="s">
        <v>62</v>
      </c>
      <c r="F102" t="s">
        <v>387</v>
      </c>
      <c r="G102" s="10">
        <v>221</v>
      </c>
      <c r="H102" t="s">
        <v>51</v>
      </c>
      <c r="I102" t="s">
        <v>676</v>
      </c>
      <c r="J102" t="s">
        <v>677</v>
      </c>
      <c r="K102" t="b">
        <v>0</v>
      </c>
      <c r="L102" t="b">
        <v>1</v>
      </c>
      <c r="M102" s="21" t="s">
        <v>2129</v>
      </c>
      <c r="N102">
        <v>0.66100000000000003</v>
      </c>
      <c r="O102" s="10">
        <v>1</v>
      </c>
      <c r="P102" s="10" t="s">
        <v>353</v>
      </c>
      <c r="Q102" s="10">
        <v>1</v>
      </c>
      <c r="R102" s="10">
        <v>7.2</v>
      </c>
      <c r="S102"/>
      <c r="T102"/>
      <c r="U102">
        <v>59.11889</v>
      </c>
      <c r="V102">
        <v>-161.58750000000001</v>
      </c>
      <c r="W102" s="10" t="s">
        <v>371</v>
      </c>
    </row>
    <row r="103" spans="2:23" x14ac:dyDescent="0.25">
      <c r="B103" s="10" t="s">
        <v>678</v>
      </c>
      <c r="C103" s="10">
        <v>6317</v>
      </c>
      <c r="D103" s="10">
        <v>331340</v>
      </c>
      <c r="E103" t="s">
        <v>63</v>
      </c>
      <c r="F103" t="s">
        <v>387</v>
      </c>
      <c r="G103" s="10">
        <v>221</v>
      </c>
      <c r="H103" t="s">
        <v>51</v>
      </c>
      <c r="I103" t="s">
        <v>679</v>
      </c>
      <c r="J103" t="s">
        <v>680</v>
      </c>
      <c r="K103" t="b">
        <v>0</v>
      </c>
      <c r="L103" t="b">
        <v>1</v>
      </c>
      <c r="M103" t="s">
        <v>2126</v>
      </c>
      <c r="N103">
        <v>0.60699999999999998</v>
      </c>
      <c r="O103" s="10">
        <v>1</v>
      </c>
      <c r="P103" s="10" t="s">
        <v>353</v>
      </c>
      <c r="Q103" s="10">
        <v>1</v>
      </c>
      <c r="R103" s="10">
        <v>7.2</v>
      </c>
      <c r="S103"/>
      <c r="T103"/>
      <c r="U103">
        <v>62.90361</v>
      </c>
      <c r="V103">
        <v>-160.06471999999999</v>
      </c>
      <c r="W103" s="10" t="s">
        <v>371</v>
      </c>
    </row>
    <row r="104" spans="2:23" x14ac:dyDescent="0.25">
      <c r="B104" s="10" t="s">
        <v>695</v>
      </c>
      <c r="C104" s="10">
        <v>6318</v>
      </c>
      <c r="D104" s="10">
        <v>331350</v>
      </c>
      <c r="E104" t="s">
        <v>64</v>
      </c>
      <c r="F104" t="s">
        <v>387</v>
      </c>
      <c r="G104" s="10">
        <v>221</v>
      </c>
      <c r="H104" t="s">
        <v>51</v>
      </c>
      <c r="I104" t="s">
        <v>696</v>
      </c>
      <c r="J104" t="s">
        <v>697</v>
      </c>
      <c r="K104" t="b">
        <v>0</v>
      </c>
      <c r="L104" t="b">
        <v>1</v>
      </c>
      <c r="M104" s="10" t="s">
        <v>2126</v>
      </c>
      <c r="N104">
        <v>0.69300000000000006</v>
      </c>
      <c r="O104" s="10">
        <v>1</v>
      </c>
      <c r="P104" s="10" t="s">
        <v>353</v>
      </c>
      <c r="Q104" s="10">
        <v>1</v>
      </c>
      <c r="R104" s="10">
        <v>7.2</v>
      </c>
      <c r="S104"/>
      <c r="T104"/>
      <c r="U104">
        <v>62.199440000000003</v>
      </c>
      <c r="V104">
        <v>-159.77139</v>
      </c>
      <c r="W104" s="10" t="s">
        <v>371</v>
      </c>
    </row>
    <row r="105" spans="2:23" x14ac:dyDescent="0.25">
      <c r="B105" s="10" t="s">
        <v>712</v>
      </c>
      <c r="C105" s="10">
        <v>6320</v>
      </c>
      <c r="D105" s="10">
        <v>331370</v>
      </c>
      <c r="E105" t="s">
        <v>66</v>
      </c>
      <c r="F105" t="s">
        <v>387</v>
      </c>
      <c r="G105" s="10">
        <v>221</v>
      </c>
      <c r="H105" t="s">
        <v>51</v>
      </c>
      <c r="I105" t="s">
        <v>713</v>
      </c>
      <c r="J105" t="s">
        <v>714</v>
      </c>
      <c r="K105" t="b">
        <v>0</v>
      </c>
      <c r="L105" t="b">
        <v>1</v>
      </c>
      <c r="M105" s="10" t="s">
        <v>2129</v>
      </c>
      <c r="N105">
        <v>0.8</v>
      </c>
      <c r="O105" s="10">
        <v>1</v>
      </c>
      <c r="P105" s="10" t="s">
        <v>353</v>
      </c>
      <c r="Q105" s="10">
        <v>1</v>
      </c>
      <c r="R105" s="10">
        <v>7.2</v>
      </c>
      <c r="S105"/>
      <c r="T105"/>
      <c r="U105">
        <v>65.698610000000002</v>
      </c>
      <c r="V105">
        <v>-156.39972</v>
      </c>
      <c r="W105" s="10" t="s">
        <v>371</v>
      </c>
    </row>
    <row r="106" spans="2:23" x14ac:dyDescent="0.25">
      <c r="B106" s="10" t="s">
        <v>737</v>
      </c>
      <c r="C106" s="10">
        <v>6322</v>
      </c>
      <c r="D106" s="10">
        <v>331380</v>
      </c>
      <c r="E106" t="s">
        <v>67</v>
      </c>
      <c r="F106" t="s">
        <v>387</v>
      </c>
      <c r="G106" s="10">
        <v>221</v>
      </c>
      <c r="H106" t="s">
        <v>51</v>
      </c>
      <c r="I106" t="s">
        <v>738</v>
      </c>
      <c r="J106" t="s">
        <v>739</v>
      </c>
      <c r="K106" t="b">
        <v>0</v>
      </c>
      <c r="L106" t="b">
        <v>1</v>
      </c>
      <c r="M106" s="10" t="s">
        <v>2129</v>
      </c>
      <c r="N106">
        <v>0.83499999999999996</v>
      </c>
      <c r="O106" s="10">
        <v>1</v>
      </c>
      <c r="P106" s="10" t="s">
        <v>353</v>
      </c>
      <c r="Q106" s="10">
        <v>1</v>
      </c>
      <c r="R106" s="10">
        <v>7.2</v>
      </c>
      <c r="S106"/>
      <c r="T106"/>
      <c r="U106">
        <v>64.327219999999997</v>
      </c>
      <c r="V106">
        <v>-158.72193999999999</v>
      </c>
      <c r="W106" s="10" t="s">
        <v>371</v>
      </c>
    </row>
    <row r="107" spans="2:23" x14ac:dyDescent="0.25">
      <c r="B107" s="10" t="s">
        <v>843</v>
      </c>
      <c r="C107" s="10">
        <v>6327</v>
      </c>
      <c r="D107" s="10">
        <v>331450</v>
      </c>
      <c r="E107" t="s">
        <v>74</v>
      </c>
      <c r="F107" t="s">
        <v>387</v>
      </c>
      <c r="G107" s="10">
        <v>221</v>
      </c>
      <c r="H107" t="s">
        <v>51</v>
      </c>
      <c r="I107" t="s">
        <v>844</v>
      </c>
      <c r="J107" t="s">
        <v>845</v>
      </c>
      <c r="K107" t="b">
        <v>0</v>
      </c>
      <c r="L107" t="b">
        <v>1</v>
      </c>
      <c r="M107" s="10" t="s">
        <v>2129</v>
      </c>
      <c r="N107">
        <v>0.84899999999999998</v>
      </c>
      <c r="O107" s="10">
        <v>1</v>
      </c>
      <c r="P107" s="10" t="s">
        <v>353</v>
      </c>
      <c r="Q107" s="10">
        <v>1</v>
      </c>
      <c r="R107" s="10">
        <v>7.2</v>
      </c>
      <c r="S107"/>
      <c r="T107"/>
      <c r="U107">
        <v>60.388060000000003</v>
      </c>
      <c r="V107">
        <v>-166.185</v>
      </c>
      <c r="W107" s="10" t="s">
        <v>371</v>
      </c>
    </row>
    <row r="108" spans="2:23" x14ac:dyDescent="0.25">
      <c r="B108" s="10" t="s">
        <v>846</v>
      </c>
      <c r="C108" s="10">
        <v>6328</v>
      </c>
      <c r="D108" s="10">
        <v>331460</v>
      </c>
      <c r="E108" t="s">
        <v>75</v>
      </c>
      <c r="F108" t="s">
        <v>387</v>
      </c>
      <c r="G108" s="10">
        <v>221</v>
      </c>
      <c r="H108" t="s">
        <v>51</v>
      </c>
      <c r="I108" t="s">
        <v>847</v>
      </c>
      <c r="J108" t="s">
        <v>848</v>
      </c>
      <c r="K108" t="b">
        <v>0</v>
      </c>
      <c r="L108" t="b">
        <v>1</v>
      </c>
      <c r="M108" s="10" t="s">
        <v>2129</v>
      </c>
      <c r="N108">
        <v>0.64700000000000002</v>
      </c>
      <c r="O108" s="10">
        <v>1</v>
      </c>
      <c r="P108" s="10" t="s">
        <v>353</v>
      </c>
      <c r="Q108" s="10">
        <v>1</v>
      </c>
      <c r="R108" s="10">
        <v>7.2</v>
      </c>
      <c r="S108"/>
      <c r="T108"/>
      <c r="U108">
        <v>65.153329999999997</v>
      </c>
      <c r="V108">
        <v>-149.33694</v>
      </c>
      <c r="W108" s="10" t="s">
        <v>371</v>
      </c>
    </row>
    <row r="109" spans="2:23" x14ac:dyDescent="0.25">
      <c r="B109" s="10" t="s">
        <v>881</v>
      </c>
      <c r="D109" s="10">
        <v>331490</v>
      </c>
      <c r="E109" t="s">
        <v>78</v>
      </c>
      <c r="F109" t="s">
        <v>387</v>
      </c>
      <c r="G109" s="10">
        <v>221</v>
      </c>
      <c r="H109" t="s">
        <v>51</v>
      </c>
      <c r="I109" t="s">
        <v>882</v>
      </c>
      <c r="J109" t="s">
        <v>883</v>
      </c>
      <c r="K109" t="b">
        <v>0</v>
      </c>
      <c r="L109" t="b">
        <v>1</v>
      </c>
      <c r="M109" s="10" t="s">
        <v>2126</v>
      </c>
      <c r="N109">
        <v>0.34400000000000003</v>
      </c>
      <c r="O109" s="10">
        <v>1</v>
      </c>
      <c r="P109" s="10" t="s">
        <v>353</v>
      </c>
      <c r="Q109" s="10">
        <v>1</v>
      </c>
      <c r="R109" s="10">
        <v>7.2</v>
      </c>
      <c r="S109"/>
      <c r="T109"/>
      <c r="U109">
        <v>60.479439999999997</v>
      </c>
      <c r="V109">
        <v>-164.72389000000001</v>
      </c>
    </row>
    <row r="110" spans="2:23" x14ac:dyDescent="0.25">
      <c r="B110" s="10" t="s">
        <v>907</v>
      </c>
      <c r="C110" s="10">
        <v>6332</v>
      </c>
      <c r="D110" s="10">
        <v>331520</v>
      </c>
      <c r="E110" t="s">
        <v>81</v>
      </c>
      <c r="F110" t="s">
        <v>387</v>
      </c>
      <c r="G110" s="10">
        <v>221</v>
      </c>
      <c r="H110" t="s">
        <v>51</v>
      </c>
      <c r="I110" t="s">
        <v>908</v>
      </c>
      <c r="J110" t="s">
        <v>909</v>
      </c>
      <c r="K110" t="b">
        <v>0</v>
      </c>
      <c r="L110" t="b">
        <v>1</v>
      </c>
      <c r="M110" s="10" t="b">
        <v>0</v>
      </c>
      <c r="N110">
        <v>0.98899999999999999</v>
      </c>
      <c r="O110" s="10">
        <v>1</v>
      </c>
      <c r="P110" s="10" t="s">
        <v>353</v>
      </c>
      <c r="Q110" s="10">
        <v>1</v>
      </c>
      <c r="R110" s="10">
        <v>7.2</v>
      </c>
      <c r="S110"/>
      <c r="T110"/>
      <c r="U110">
        <v>64.719440000000006</v>
      </c>
      <c r="V110">
        <v>-158.10306</v>
      </c>
      <c r="W110" s="10" t="s">
        <v>371</v>
      </c>
    </row>
    <row r="111" spans="2:23" x14ac:dyDescent="0.25">
      <c r="B111" s="10" t="s">
        <v>918</v>
      </c>
      <c r="C111" s="10">
        <v>6557</v>
      </c>
      <c r="D111" s="10">
        <v>331540</v>
      </c>
      <c r="E111" t="s">
        <v>84</v>
      </c>
      <c r="F111" t="s">
        <v>387</v>
      </c>
      <c r="G111" s="10">
        <v>221</v>
      </c>
      <c r="H111" t="s">
        <v>51</v>
      </c>
      <c r="I111" t="s">
        <v>919</v>
      </c>
      <c r="J111" t="s">
        <v>920</v>
      </c>
      <c r="K111" t="b">
        <v>0</v>
      </c>
      <c r="L111" t="b">
        <v>1</v>
      </c>
      <c r="M111" t="s">
        <v>2126</v>
      </c>
      <c r="N111">
        <v>0.70599999999999996</v>
      </c>
      <c r="O111" s="10">
        <v>1</v>
      </c>
      <c r="P111" s="10" t="s">
        <v>353</v>
      </c>
      <c r="Q111" s="10">
        <v>1</v>
      </c>
      <c r="R111" s="10">
        <v>7.2</v>
      </c>
      <c r="S111"/>
      <c r="T111"/>
      <c r="U111">
        <v>57.202779999999997</v>
      </c>
      <c r="V111">
        <v>-153.30389</v>
      </c>
      <c r="W111" s="10" t="s">
        <v>371</v>
      </c>
    </row>
    <row r="112" spans="2:23" x14ac:dyDescent="0.25">
      <c r="B112" s="10" t="s">
        <v>2178</v>
      </c>
      <c r="D112" s="10">
        <v>331560</v>
      </c>
      <c r="E112" t="s">
        <v>1783</v>
      </c>
      <c r="F112" t="s">
        <v>387</v>
      </c>
      <c r="G112" s="10">
        <v>221</v>
      </c>
      <c r="H112" t="s">
        <v>51</v>
      </c>
      <c r="I112" t="s">
        <v>850</v>
      </c>
      <c r="J112" t="s">
        <v>851</v>
      </c>
      <c r="K112" t="b">
        <v>0</v>
      </c>
      <c r="L112" t="b">
        <v>1</v>
      </c>
      <c r="M112" t="b">
        <v>0</v>
      </c>
      <c r="O112" s="10">
        <v>1</v>
      </c>
      <c r="P112" s="10" t="s">
        <v>353</v>
      </c>
      <c r="Q112" s="10">
        <v>1</v>
      </c>
      <c r="R112" s="10">
        <v>7.2</v>
      </c>
      <c r="S112"/>
      <c r="T112"/>
      <c r="U112" t="s">
        <v>354</v>
      </c>
    </row>
    <row r="113" spans="2:23" x14ac:dyDescent="0.25">
      <c r="B113" s="10" t="s">
        <v>982</v>
      </c>
      <c r="C113" s="10">
        <v>7049</v>
      </c>
      <c r="D113" s="10">
        <v>331580</v>
      </c>
      <c r="E113" t="s">
        <v>87</v>
      </c>
      <c r="F113" t="s">
        <v>387</v>
      </c>
      <c r="G113" s="10">
        <v>221</v>
      </c>
      <c r="H113" t="s">
        <v>51</v>
      </c>
      <c r="I113" t="s">
        <v>983</v>
      </c>
      <c r="J113" t="s">
        <v>984</v>
      </c>
      <c r="K113" t="b">
        <v>0</v>
      </c>
      <c r="L113" t="b">
        <v>1</v>
      </c>
      <c r="M113" t="s">
        <v>2129</v>
      </c>
      <c r="N113">
        <v>0.84199999999999997</v>
      </c>
      <c r="O113" s="10">
        <v>1</v>
      </c>
      <c r="P113" s="10" t="s">
        <v>353</v>
      </c>
      <c r="Q113" s="10">
        <v>1</v>
      </c>
      <c r="R113" s="10">
        <v>7.2</v>
      </c>
      <c r="S113"/>
      <c r="T113"/>
      <c r="U113">
        <v>61.784999999999997</v>
      </c>
      <c r="V113">
        <v>-161.32028</v>
      </c>
    </row>
    <row r="114" spans="2:23" x14ac:dyDescent="0.25">
      <c r="B114" s="10" t="s">
        <v>1016</v>
      </c>
      <c r="C114" s="10">
        <v>6343</v>
      </c>
      <c r="D114" s="10">
        <v>331620</v>
      </c>
      <c r="E114" t="s">
        <v>93</v>
      </c>
      <c r="F114" t="s">
        <v>387</v>
      </c>
      <c r="G114" s="10">
        <v>221</v>
      </c>
      <c r="H114" t="s">
        <v>51</v>
      </c>
      <c r="I114" t="s">
        <v>1017</v>
      </c>
      <c r="J114" t="s">
        <v>1018</v>
      </c>
      <c r="K114" t="b">
        <v>0</v>
      </c>
      <c r="L114" t="b">
        <v>1</v>
      </c>
      <c r="M114" s="10" t="b">
        <v>0</v>
      </c>
      <c r="N114">
        <v>0.41000000000000003</v>
      </c>
      <c r="O114" s="10">
        <v>1</v>
      </c>
      <c r="P114" s="10" t="s">
        <v>353</v>
      </c>
      <c r="Q114" s="10">
        <v>1</v>
      </c>
      <c r="R114" s="10">
        <v>7.2</v>
      </c>
      <c r="S114"/>
      <c r="T114"/>
      <c r="U114">
        <v>62.682220000000001</v>
      </c>
      <c r="V114">
        <v>-159.56193999999999</v>
      </c>
      <c r="W114" s="10" t="s">
        <v>371</v>
      </c>
    </row>
    <row r="115" spans="2:23" x14ac:dyDescent="0.25">
      <c r="B115" s="10" t="s">
        <v>1019</v>
      </c>
      <c r="C115" s="10">
        <v>6344</v>
      </c>
      <c r="D115" s="10">
        <v>331630</v>
      </c>
      <c r="E115" t="s">
        <v>94</v>
      </c>
      <c r="F115" t="s">
        <v>387</v>
      </c>
      <c r="G115" s="10">
        <v>221</v>
      </c>
      <c r="H115" t="s">
        <v>51</v>
      </c>
      <c r="I115" t="s">
        <v>1020</v>
      </c>
      <c r="J115" t="s">
        <v>1021</v>
      </c>
      <c r="K115" t="b">
        <v>0</v>
      </c>
      <c r="L115" t="b">
        <v>1</v>
      </c>
      <c r="M115" t="s">
        <v>2129</v>
      </c>
      <c r="N115">
        <v>0.8</v>
      </c>
      <c r="O115" s="10">
        <v>1</v>
      </c>
      <c r="P115" s="10" t="s">
        <v>353</v>
      </c>
      <c r="Q115" s="10">
        <v>1</v>
      </c>
      <c r="R115" s="10">
        <v>7.2</v>
      </c>
      <c r="S115"/>
      <c r="T115"/>
      <c r="U115">
        <v>64.333889999999997</v>
      </c>
      <c r="V115">
        <v>-161.15388999999999</v>
      </c>
      <c r="W115" s="10" t="s">
        <v>371</v>
      </c>
    </row>
    <row r="116" spans="2:23" x14ac:dyDescent="0.25">
      <c r="B116" s="10" t="s">
        <v>1070</v>
      </c>
      <c r="D116" s="10">
        <v>331685</v>
      </c>
      <c r="E116" t="s">
        <v>98</v>
      </c>
      <c r="F116" t="s">
        <v>387</v>
      </c>
      <c r="G116" s="10">
        <v>221</v>
      </c>
      <c r="H116" t="s">
        <v>51</v>
      </c>
      <c r="I116" t="s">
        <v>1071</v>
      </c>
      <c r="J116" t="s">
        <v>1072</v>
      </c>
      <c r="K116" t="b">
        <v>0</v>
      </c>
      <c r="L116" t="b">
        <v>1</v>
      </c>
      <c r="M116" t="s">
        <v>2126</v>
      </c>
      <c r="N116">
        <v>0.75</v>
      </c>
      <c r="O116" s="10">
        <v>1</v>
      </c>
      <c r="P116" s="10" t="s">
        <v>353</v>
      </c>
      <c r="Q116" s="10">
        <v>1</v>
      </c>
      <c r="R116" s="10">
        <v>7.2</v>
      </c>
      <c r="S116"/>
      <c r="T116"/>
      <c r="U116">
        <v>65.26361</v>
      </c>
      <c r="V116">
        <v>-166.36082999999999</v>
      </c>
      <c r="W116" s="10" t="s">
        <v>371</v>
      </c>
    </row>
    <row r="117" spans="2:23" x14ac:dyDescent="0.25">
      <c r="B117" s="10" t="s">
        <v>1070</v>
      </c>
      <c r="D117" s="10">
        <v>332620</v>
      </c>
      <c r="E117" t="s">
        <v>98</v>
      </c>
      <c r="F117" t="s">
        <v>387</v>
      </c>
      <c r="G117" s="10">
        <v>221</v>
      </c>
      <c r="H117" t="s">
        <v>51</v>
      </c>
      <c r="I117" t="s">
        <v>1071</v>
      </c>
      <c r="J117" t="s">
        <v>1072</v>
      </c>
      <c r="K117" t="b">
        <v>0</v>
      </c>
      <c r="L117" t="b">
        <v>1</v>
      </c>
      <c r="M117" t="s">
        <v>2126</v>
      </c>
      <c r="N117">
        <v>0.75</v>
      </c>
      <c r="O117" s="10">
        <v>1</v>
      </c>
      <c r="P117" s="10" t="s">
        <v>353</v>
      </c>
      <c r="Q117" s="10">
        <v>1</v>
      </c>
      <c r="R117" s="10">
        <v>7.2</v>
      </c>
      <c r="S117"/>
      <c r="T117"/>
      <c r="U117">
        <v>65.26361</v>
      </c>
      <c r="V117">
        <v>-166.36082999999999</v>
      </c>
      <c r="W117" s="10" t="s">
        <v>371</v>
      </c>
    </row>
    <row r="118" spans="2:23" x14ac:dyDescent="0.25">
      <c r="B118" s="10" t="s">
        <v>1106</v>
      </c>
      <c r="C118" s="10">
        <v>6350</v>
      </c>
      <c r="D118" s="10">
        <v>331710</v>
      </c>
      <c r="E118" t="s">
        <v>101</v>
      </c>
      <c r="F118" t="s">
        <v>387</v>
      </c>
      <c r="G118" s="10">
        <v>221</v>
      </c>
      <c r="H118" t="s">
        <v>51</v>
      </c>
      <c r="I118" t="s">
        <v>882</v>
      </c>
      <c r="J118" t="s">
        <v>883</v>
      </c>
      <c r="K118" t="b">
        <v>0</v>
      </c>
      <c r="L118" t="b">
        <v>1</v>
      </c>
      <c r="M118" s="10" t="s">
        <v>2126</v>
      </c>
      <c r="N118">
        <v>0.34400000000000003</v>
      </c>
      <c r="O118" s="10">
        <v>1</v>
      </c>
      <c r="P118" s="10" t="s">
        <v>353</v>
      </c>
      <c r="Q118" s="10">
        <v>1</v>
      </c>
      <c r="R118" s="10">
        <v>7.2</v>
      </c>
      <c r="S118"/>
      <c r="T118"/>
      <c r="U118">
        <v>60.585129999999999</v>
      </c>
      <c r="V118">
        <v>-165.25549000000001</v>
      </c>
    </row>
    <row r="119" spans="2:23" x14ac:dyDescent="0.25">
      <c r="B119" s="10" t="s">
        <v>1141</v>
      </c>
      <c r="C119" s="10">
        <v>6351</v>
      </c>
      <c r="D119" s="10">
        <v>331730</v>
      </c>
      <c r="E119" t="s">
        <v>105</v>
      </c>
      <c r="F119" t="s">
        <v>387</v>
      </c>
      <c r="G119" s="10">
        <v>221</v>
      </c>
      <c r="H119" t="s">
        <v>51</v>
      </c>
      <c r="I119" t="s">
        <v>1142</v>
      </c>
      <c r="J119" t="s">
        <v>1143</v>
      </c>
      <c r="K119" t="b">
        <v>0</v>
      </c>
      <c r="L119" t="b">
        <v>1</v>
      </c>
      <c r="M119" s="10" t="s">
        <v>2126</v>
      </c>
      <c r="N119">
        <v>0.57200000000000006</v>
      </c>
      <c r="O119" s="10">
        <v>1</v>
      </c>
      <c r="P119" s="10" t="s">
        <v>353</v>
      </c>
      <c r="Q119" s="10">
        <v>1</v>
      </c>
      <c r="R119" s="10">
        <v>7.2</v>
      </c>
      <c r="S119"/>
      <c r="T119"/>
      <c r="U119">
        <v>65.609170000000006</v>
      </c>
      <c r="V119">
        <v>-168.08750000000001</v>
      </c>
      <c r="W119" s="10" t="s">
        <v>371</v>
      </c>
    </row>
    <row r="120" spans="2:23" x14ac:dyDescent="0.25">
      <c r="B120" s="10" t="s">
        <v>2179</v>
      </c>
      <c r="C120" s="10">
        <v>6321</v>
      </c>
      <c r="D120" s="10">
        <v>331430</v>
      </c>
      <c r="E120" t="s">
        <v>103</v>
      </c>
      <c r="F120" t="s">
        <v>387</v>
      </c>
      <c r="G120" s="10">
        <v>221</v>
      </c>
      <c r="H120" t="s">
        <v>51</v>
      </c>
      <c r="I120" t="s">
        <v>1129</v>
      </c>
      <c r="J120" t="s">
        <v>1130</v>
      </c>
      <c r="K120" t="b">
        <v>0</v>
      </c>
      <c r="L120" t="b">
        <v>1</v>
      </c>
      <c r="M120" s="10" t="b">
        <v>0</v>
      </c>
      <c r="S120"/>
      <c r="T120"/>
      <c r="U120" t="s">
        <v>354</v>
      </c>
    </row>
    <row r="121" spans="2:23" x14ac:dyDescent="0.25">
      <c r="B121" s="10" t="s">
        <v>740</v>
      </c>
      <c r="D121" s="10">
        <v>331740</v>
      </c>
      <c r="E121" t="s">
        <v>107</v>
      </c>
      <c r="F121" t="s">
        <v>741</v>
      </c>
      <c r="H121" t="s">
        <v>106</v>
      </c>
      <c r="I121" t="s">
        <v>742</v>
      </c>
      <c r="J121" t="s">
        <v>743</v>
      </c>
      <c r="K121" t="b">
        <v>0</v>
      </c>
      <c r="L121" t="b">
        <v>1</v>
      </c>
      <c r="M121" s="10" t="s">
        <v>2126</v>
      </c>
      <c r="N121">
        <v>0.12</v>
      </c>
      <c r="O121" s="10">
        <v>1</v>
      </c>
      <c r="P121" s="10" t="s">
        <v>353</v>
      </c>
      <c r="Q121" s="10">
        <v>1</v>
      </c>
      <c r="S121"/>
      <c r="T121"/>
      <c r="U121">
        <v>57.570210000000003</v>
      </c>
      <c r="V121">
        <v>-154.45433</v>
      </c>
      <c r="W121" s="10" t="s">
        <v>371</v>
      </c>
    </row>
    <row r="122" spans="2:23" x14ac:dyDescent="0.25">
      <c r="B122" s="10" t="s">
        <v>2149</v>
      </c>
      <c r="C122" s="10">
        <v>54222</v>
      </c>
      <c r="E122" t="s">
        <v>2150</v>
      </c>
      <c r="F122" t="s">
        <v>2064</v>
      </c>
      <c r="G122" s="10">
        <v>431</v>
      </c>
      <c r="H122" t="s">
        <v>2065</v>
      </c>
      <c r="K122" t="b">
        <v>0</v>
      </c>
      <c r="L122" t="b">
        <v>0</v>
      </c>
      <c r="M122" s="65"/>
      <c r="S122"/>
      <c r="T122"/>
    </row>
    <row r="123" spans="2:23" x14ac:dyDescent="0.25">
      <c r="B123" s="10" t="s">
        <v>413</v>
      </c>
      <c r="C123" s="10">
        <v>75</v>
      </c>
      <c r="E123" t="s">
        <v>108</v>
      </c>
      <c r="F123" t="s">
        <v>2006</v>
      </c>
      <c r="G123" s="10">
        <v>599</v>
      </c>
      <c r="H123" t="s">
        <v>2007</v>
      </c>
      <c r="I123" t="s">
        <v>361</v>
      </c>
      <c r="J123" t="s">
        <v>362</v>
      </c>
      <c r="K123" t="b">
        <v>1</v>
      </c>
      <c r="L123" t="b">
        <v>0</v>
      </c>
      <c r="M123" t="b">
        <v>0</v>
      </c>
      <c r="N123">
        <v>77.900000000000006</v>
      </c>
      <c r="O123" s="10">
        <v>1</v>
      </c>
      <c r="P123" s="10" t="s">
        <v>353</v>
      </c>
      <c r="Q123" s="10">
        <v>1</v>
      </c>
      <c r="R123" s="10">
        <v>115</v>
      </c>
      <c r="S123" t="s">
        <v>390</v>
      </c>
      <c r="T123"/>
      <c r="U123">
        <v>61.222099999999998</v>
      </c>
      <c r="V123">
        <v>-149.86609999999999</v>
      </c>
      <c r="W123" s="10" t="s">
        <v>371</v>
      </c>
    </row>
    <row r="124" spans="2:23" x14ac:dyDescent="0.25">
      <c r="B124" s="10" t="s">
        <v>617</v>
      </c>
      <c r="C124" s="10">
        <v>77</v>
      </c>
      <c r="E124" t="s">
        <v>618</v>
      </c>
      <c r="F124" t="s">
        <v>2006</v>
      </c>
      <c r="G124" s="10">
        <v>599</v>
      </c>
      <c r="H124" t="s">
        <v>2007</v>
      </c>
      <c r="I124" t="s">
        <v>361</v>
      </c>
      <c r="J124" t="s">
        <v>362</v>
      </c>
      <c r="K124" t="b">
        <v>1</v>
      </c>
      <c r="L124" t="b">
        <v>0</v>
      </c>
      <c r="M124" s="10" t="b">
        <v>0</v>
      </c>
      <c r="N124">
        <v>44.4</v>
      </c>
      <c r="O124" s="10">
        <v>1</v>
      </c>
      <c r="P124" s="10" t="s">
        <v>353</v>
      </c>
      <c r="Q124" s="10">
        <v>1</v>
      </c>
      <c r="R124" s="10">
        <v>115</v>
      </c>
      <c r="S124" t="s">
        <v>390</v>
      </c>
      <c r="T124"/>
      <c r="U124">
        <v>61.475211000000002</v>
      </c>
      <c r="V124">
        <v>-149.15009000000001</v>
      </c>
      <c r="W124" s="10" t="s">
        <v>371</v>
      </c>
    </row>
    <row r="125" spans="2:23" x14ac:dyDescent="0.25">
      <c r="B125" s="10" t="s">
        <v>666</v>
      </c>
      <c r="C125" s="10">
        <v>6559</v>
      </c>
      <c r="E125" t="s">
        <v>111</v>
      </c>
      <c r="F125" t="s">
        <v>2006</v>
      </c>
      <c r="G125" s="10">
        <v>599</v>
      </c>
      <c r="H125" t="s">
        <v>2007</v>
      </c>
      <c r="I125" t="s">
        <v>361</v>
      </c>
      <c r="J125" t="s">
        <v>362</v>
      </c>
      <c r="K125" t="b">
        <v>1</v>
      </c>
      <c r="L125" t="b">
        <v>0</v>
      </c>
      <c r="M125" s="10" t="b">
        <v>0</v>
      </c>
      <c r="N125">
        <v>346.9</v>
      </c>
      <c r="O125" s="10">
        <v>1</v>
      </c>
      <c r="P125" s="10" t="s">
        <v>353</v>
      </c>
      <c r="Q125" s="10">
        <v>1</v>
      </c>
      <c r="R125" s="10">
        <v>115</v>
      </c>
      <c r="S125" t="s">
        <v>390</v>
      </c>
      <c r="T125"/>
      <c r="U125">
        <v>61.229712999999997</v>
      </c>
      <c r="V125">
        <v>-149.71674400000001</v>
      </c>
      <c r="W125" s="10" t="s">
        <v>371</v>
      </c>
    </row>
    <row r="126" spans="2:23" x14ac:dyDescent="0.25">
      <c r="B126" s="10" t="s">
        <v>2127</v>
      </c>
      <c r="E126" t="s">
        <v>2128</v>
      </c>
      <c r="F126" t="s">
        <v>2006</v>
      </c>
      <c r="G126" s="10">
        <v>599</v>
      </c>
      <c r="H126" t="s">
        <v>2007</v>
      </c>
      <c r="I126" t="s">
        <v>361</v>
      </c>
      <c r="J126" t="s">
        <v>362</v>
      </c>
      <c r="K126" t="b">
        <v>0</v>
      </c>
      <c r="L126" t="b">
        <v>0</v>
      </c>
      <c r="M126" t="b">
        <v>0</v>
      </c>
      <c r="O126" s="10">
        <v>1</v>
      </c>
      <c r="P126" s="10" t="s">
        <v>353</v>
      </c>
      <c r="Q126" s="10">
        <v>1</v>
      </c>
      <c r="R126" s="10">
        <v>115</v>
      </c>
      <c r="S126"/>
      <c r="T126"/>
    </row>
    <row r="127" spans="2:23" x14ac:dyDescent="0.25">
      <c r="B127" s="10" t="s">
        <v>420</v>
      </c>
      <c r="C127" s="10">
        <v>7182</v>
      </c>
      <c r="D127" s="10">
        <v>331760</v>
      </c>
      <c r="E127" t="s">
        <v>113</v>
      </c>
      <c r="F127" t="s">
        <v>421</v>
      </c>
      <c r="G127" s="10">
        <v>4959</v>
      </c>
      <c r="H127" t="s">
        <v>112</v>
      </c>
      <c r="I127" t="s">
        <v>422</v>
      </c>
      <c r="J127" t="s">
        <v>423</v>
      </c>
      <c r="K127" t="b">
        <v>1</v>
      </c>
      <c r="L127" t="b">
        <v>1</v>
      </c>
      <c r="M127" s="10" t="b">
        <v>0</v>
      </c>
      <c r="N127">
        <v>1.7</v>
      </c>
      <c r="O127" s="10">
        <v>1</v>
      </c>
      <c r="P127" s="10" t="s">
        <v>353</v>
      </c>
      <c r="Q127" s="10">
        <v>1</v>
      </c>
      <c r="R127" s="10">
        <v>2.4</v>
      </c>
      <c r="S127" t="s">
        <v>390</v>
      </c>
      <c r="T127"/>
      <c r="U127">
        <v>61.580677999999999</v>
      </c>
      <c r="V127">
        <v>-159.53564299999999</v>
      </c>
      <c r="W127" s="10" t="s">
        <v>371</v>
      </c>
    </row>
    <row r="128" spans="2:23" x14ac:dyDescent="0.25">
      <c r="B128" s="10" t="s">
        <v>431</v>
      </c>
      <c r="D128" s="10">
        <v>331770</v>
      </c>
      <c r="E128" t="s">
        <v>115</v>
      </c>
      <c r="F128" t="s">
        <v>432</v>
      </c>
      <c r="H128" t="s">
        <v>114</v>
      </c>
      <c r="I128" t="s">
        <v>433</v>
      </c>
      <c r="J128" t="s">
        <v>434</v>
      </c>
      <c r="K128" t="b">
        <v>0</v>
      </c>
      <c r="L128" t="b">
        <v>1</v>
      </c>
      <c r="M128" s="10" t="s">
        <v>2129</v>
      </c>
      <c r="N128">
        <v>0.39500000000000002</v>
      </c>
      <c r="O128" s="10">
        <v>1</v>
      </c>
      <c r="P128" s="10" t="s">
        <v>353</v>
      </c>
      <c r="Q128" s="10">
        <v>1</v>
      </c>
      <c r="R128" s="10">
        <v>7.2</v>
      </c>
      <c r="S128"/>
      <c r="T128"/>
      <c r="W128" s="10" t="s">
        <v>371</v>
      </c>
    </row>
    <row r="129" spans="2:23" x14ac:dyDescent="0.25">
      <c r="B129" s="10" t="s">
        <v>435</v>
      </c>
      <c r="D129" s="10">
        <v>331750</v>
      </c>
      <c r="E129" t="s">
        <v>117</v>
      </c>
      <c r="F129" t="s">
        <v>436</v>
      </c>
      <c r="H129" t="s">
        <v>116</v>
      </c>
      <c r="I129" t="s">
        <v>437</v>
      </c>
      <c r="J129" t="s">
        <v>438</v>
      </c>
      <c r="K129" t="b">
        <v>0</v>
      </c>
      <c r="L129" t="b">
        <v>1</v>
      </c>
      <c r="M129" s="10" t="b">
        <v>1</v>
      </c>
      <c r="N129">
        <v>0.25700000000000001</v>
      </c>
      <c r="O129" s="10">
        <v>1</v>
      </c>
      <c r="P129" s="10" t="s">
        <v>353</v>
      </c>
      <c r="Q129" s="10">
        <v>1</v>
      </c>
      <c r="R129" s="10">
        <v>7.2</v>
      </c>
      <c r="S129"/>
      <c r="T129"/>
      <c r="U129">
        <v>52.196109999999997</v>
      </c>
      <c r="V129">
        <v>-174.20056</v>
      </c>
      <c r="W129" s="10" t="s">
        <v>371</v>
      </c>
    </row>
    <row r="130" spans="2:23" x14ac:dyDescent="0.25">
      <c r="B130" s="10" t="s">
        <v>439</v>
      </c>
      <c r="D130" s="10">
        <v>331780</v>
      </c>
      <c r="E130" t="s">
        <v>119</v>
      </c>
      <c r="F130" t="s">
        <v>440</v>
      </c>
      <c r="H130" t="s">
        <v>118</v>
      </c>
      <c r="I130" t="s">
        <v>441</v>
      </c>
      <c r="J130" t="s">
        <v>442</v>
      </c>
      <c r="K130" t="b">
        <v>0</v>
      </c>
      <c r="L130" t="b">
        <v>1</v>
      </c>
      <c r="M130" s="65" t="b">
        <v>1</v>
      </c>
      <c r="N130">
        <v>1.1040000000000001</v>
      </c>
      <c r="O130" s="10">
        <v>1</v>
      </c>
      <c r="P130" s="10" t="s">
        <v>353</v>
      </c>
      <c r="Q130" s="10">
        <v>1</v>
      </c>
      <c r="R130" s="10">
        <v>7.2</v>
      </c>
      <c r="S130"/>
      <c r="T130"/>
      <c r="U130">
        <v>60.86694</v>
      </c>
      <c r="V130">
        <v>-162.27305999999999</v>
      </c>
      <c r="W130" s="10" t="s">
        <v>371</v>
      </c>
    </row>
    <row r="131" spans="2:23" x14ac:dyDescent="0.25">
      <c r="B131" s="10" t="s">
        <v>447</v>
      </c>
      <c r="C131" s="10">
        <v>79</v>
      </c>
      <c r="E131" t="s">
        <v>2013</v>
      </c>
      <c r="F131" t="s">
        <v>448</v>
      </c>
      <c r="G131" s="10">
        <v>986</v>
      </c>
      <c r="H131" t="s">
        <v>2013</v>
      </c>
      <c r="I131" t="s">
        <v>361</v>
      </c>
      <c r="J131" t="s">
        <v>362</v>
      </c>
      <c r="K131" t="b">
        <v>1</v>
      </c>
      <c r="L131" t="b">
        <v>0</v>
      </c>
      <c r="M131" s="10" t="b">
        <v>1</v>
      </c>
      <c r="N131">
        <v>27.5</v>
      </c>
      <c r="O131" s="10">
        <v>2</v>
      </c>
      <c r="P131" s="10" t="s">
        <v>2014</v>
      </c>
      <c r="Q131" s="10">
        <v>3</v>
      </c>
      <c r="R131" s="10">
        <v>12.5</v>
      </c>
      <c r="S131" t="s">
        <v>390</v>
      </c>
      <c r="T131"/>
      <c r="U131">
        <v>64.847742999999994</v>
      </c>
      <c r="V131">
        <v>-147.735063</v>
      </c>
      <c r="W131" s="10" t="s">
        <v>371</v>
      </c>
    </row>
    <row r="132" spans="2:23" x14ac:dyDescent="0.25">
      <c r="B132" s="10" t="s">
        <v>450</v>
      </c>
      <c r="C132" s="10">
        <v>7173</v>
      </c>
      <c r="E132" t="s">
        <v>123</v>
      </c>
      <c r="F132" t="s">
        <v>451</v>
      </c>
      <c r="G132" s="10">
        <v>1276</v>
      </c>
      <c r="H132" t="s">
        <v>122</v>
      </c>
      <c r="I132" t="s">
        <v>452</v>
      </c>
      <c r="J132" t="s">
        <v>453</v>
      </c>
      <c r="K132" t="b">
        <v>1</v>
      </c>
      <c r="L132" t="b">
        <v>0</v>
      </c>
      <c r="M132" t="b">
        <v>0</v>
      </c>
      <c r="N132">
        <v>20.3</v>
      </c>
      <c r="O132" s="10">
        <v>1</v>
      </c>
      <c r="P132" s="10" t="s">
        <v>353</v>
      </c>
      <c r="Q132" s="10">
        <v>1</v>
      </c>
      <c r="R132" s="10">
        <v>4.16</v>
      </c>
      <c r="S132" t="s">
        <v>390</v>
      </c>
      <c r="T132"/>
      <c r="U132">
        <v>71.292000000000002</v>
      </c>
      <c r="V132">
        <v>-156.77860000000001</v>
      </c>
      <c r="W132" s="10" t="s">
        <v>371</v>
      </c>
    </row>
    <row r="133" spans="2:23" x14ac:dyDescent="0.25">
      <c r="B133" s="10" t="s">
        <v>458</v>
      </c>
      <c r="D133" s="10">
        <v>331790</v>
      </c>
      <c r="E133" t="s">
        <v>125</v>
      </c>
      <c r="F133" t="s">
        <v>459</v>
      </c>
      <c r="H133" t="s">
        <v>124</v>
      </c>
      <c r="I133" t="s">
        <v>460</v>
      </c>
      <c r="J133" t="s">
        <v>461</v>
      </c>
      <c r="K133" t="b">
        <v>0</v>
      </c>
      <c r="L133" t="b">
        <v>1</v>
      </c>
      <c r="M133" s="21" t="s">
        <v>2129</v>
      </c>
      <c r="N133">
        <v>0.49199999999999999</v>
      </c>
      <c r="O133" s="10">
        <v>1</v>
      </c>
      <c r="P133" s="10" t="s">
        <v>353</v>
      </c>
      <c r="Q133" s="10">
        <v>1</v>
      </c>
      <c r="R133" s="10">
        <v>7.2</v>
      </c>
      <c r="S133"/>
      <c r="T133"/>
      <c r="U133">
        <v>66.359440000000006</v>
      </c>
      <c r="V133">
        <v>-147.39639</v>
      </c>
      <c r="W133" s="10" t="s">
        <v>371</v>
      </c>
    </row>
    <row r="134" spans="2:23" x14ac:dyDescent="0.25">
      <c r="B134" s="10" t="s">
        <v>478</v>
      </c>
      <c r="D134" s="10">
        <v>331810</v>
      </c>
      <c r="E134" t="s">
        <v>127</v>
      </c>
      <c r="F134" t="s">
        <v>1895</v>
      </c>
      <c r="H134" t="s">
        <v>479</v>
      </c>
      <c r="I134" t="s">
        <v>480</v>
      </c>
      <c r="J134" t="s">
        <v>481</v>
      </c>
      <c r="K134" t="b">
        <v>0</v>
      </c>
      <c r="L134" t="b">
        <v>1</v>
      </c>
      <c r="M134" t="s">
        <v>2126</v>
      </c>
      <c r="N134">
        <v>2.8000000000000001E-2</v>
      </c>
      <c r="O134" s="10">
        <v>1</v>
      </c>
      <c r="P134" s="10" t="s">
        <v>353</v>
      </c>
      <c r="Q134" s="10">
        <v>1</v>
      </c>
      <c r="R134" s="10">
        <v>7.2</v>
      </c>
      <c r="S134"/>
      <c r="T134"/>
      <c r="U134">
        <v>66.256190000000004</v>
      </c>
      <c r="V134">
        <v>-145.84967</v>
      </c>
      <c r="W134" s="10" t="s">
        <v>371</v>
      </c>
    </row>
    <row r="135" spans="2:23" x14ac:dyDescent="0.25">
      <c r="B135" s="10" t="s">
        <v>2162</v>
      </c>
      <c r="C135" s="10">
        <v>54155</v>
      </c>
      <c r="E135" t="s">
        <v>2163</v>
      </c>
      <c r="F135" t="s">
        <v>2074</v>
      </c>
      <c r="G135" s="10">
        <v>1388</v>
      </c>
      <c r="H135" t="s">
        <v>2075</v>
      </c>
      <c r="K135" t="b">
        <v>0</v>
      </c>
      <c r="L135" t="b">
        <v>0</v>
      </c>
      <c r="M135" s="21"/>
      <c r="S135"/>
      <c r="T135"/>
    </row>
    <row r="136" spans="2:23" x14ac:dyDescent="0.25">
      <c r="B136" s="10" t="s">
        <v>497</v>
      </c>
      <c r="D136" s="10">
        <v>331820</v>
      </c>
      <c r="E136" t="s">
        <v>129</v>
      </c>
      <c r="F136" t="s">
        <v>498</v>
      </c>
      <c r="H136" t="s">
        <v>128</v>
      </c>
      <c r="I136" t="s">
        <v>499</v>
      </c>
      <c r="J136" t="s">
        <v>500</v>
      </c>
      <c r="K136" t="b">
        <v>0</v>
      </c>
      <c r="L136" t="b">
        <v>1</v>
      </c>
      <c r="M136" s="21" t="s">
        <v>2129</v>
      </c>
      <c r="N136">
        <v>1.127</v>
      </c>
      <c r="O136" s="10">
        <v>1</v>
      </c>
      <c r="P136" s="10" t="s">
        <v>353</v>
      </c>
      <c r="Q136" s="10">
        <v>1</v>
      </c>
      <c r="R136" s="10">
        <v>7.2</v>
      </c>
      <c r="S136"/>
      <c r="T136"/>
      <c r="U136">
        <v>65.97972</v>
      </c>
      <c r="V136">
        <v>-161.12306000000001</v>
      </c>
      <c r="W136" s="10" t="s">
        <v>371</v>
      </c>
    </row>
    <row r="137" spans="2:23" x14ac:dyDescent="0.25">
      <c r="B137" s="10" t="s">
        <v>515</v>
      </c>
      <c r="D137" s="10">
        <v>331840</v>
      </c>
      <c r="E137" t="s">
        <v>131</v>
      </c>
      <c r="F137" t="s">
        <v>516</v>
      </c>
      <c r="H137" t="s">
        <v>130</v>
      </c>
      <c r="I137" t="s">
        <v>517</v>
      </c>
      <c r="J137" t="s">
        <v>518</v>
      </c>
      <c r="K137" t="b">
        <v>0</v>
      </c>
      <c r="L137" t="b">
        <v>1</v>
      </c>
      <c r="M137" t="s">
        <v>2129</v>
      </c>
      <c r="N137">
        <v>0.32700000000000001</v>
      </c>
      <c r="O137" s="10">
        <v>1</v>
      </c>
      <c r="P137" s="10" t="s">
        <v>353</v>
      </c>
      <c r="Q137" s="10">
        <v>1</v>
      </c>
      <c r="R137" s="10">
        <v>7.2</v>
      </c>
      <c r="S137"/>
      <c r="T137"/>
      <c r="U137">
        <v>66.654439999999994</v>
      </c>
      <c r="V137">
        <v>-143.72221999999999</v>
      </c>
      <c r="W137" s="10" t="s">
        <v>371</v>
      </c>
    </row>
    <row r="138" spans="2:23" x14ac:dyDescent="0.25">
      <c r="B138" s="10" t="s">
        <v>523</v>
      </c>
      <c r="D138" s="10">
        <v>331850</v>
      </c>
      <c r="E138" t="s">
        <v>133</v>
      </c>
      <c r="F138" t="s">
        <v>524</v>
      </c>
      <c r="H138" t="s">
        <v>132</v>
      </c>
      <c r="I138" t="s">
        <v>525</v>
      </c>
      <c r="J138" t="s">
        <v>526</v>
      </c>
      <c r="K138" t="b">
        <v>0</v>
      </c>
      <c r="L138" t="b">
        <v>1</v>
      </c>
      <c r="M138" t="s">
        <v>2129</v>
      </c>
      <c r="N138">
        <v>0.19800000000000001</v>
      </c>
      <c r="O138" s="10">
        <v>1</v>
      </c>
      <c r="P138" s="10" t="s">
        <v>353</v>
      </c>
      <c r="Q138" s="10">
        <v>1</v>
      </c>
      <c r="R138" s="10">
        <v>7.2</v>
      </c>
      <c r="S138"/>
      <c r="T138"/>
      <c r="U138">
        <v>60.065710000000003</v>
      </c>
      <c r="V138">
        <v>-148.01038</v>
      </c>
      <c r="W138" s="10" t="s">
        <v>371</v>
      </c>
    </row>
    <row r="139" spans="2:23" x14ac:dyDescent="0.25">
      <c r="B139" s="10" t="s">
        <v>537</v>
      </c>
      <c r="D139" s="10">
        <v>331870</v>
      </c>
      <c r="E139" t="s">
        <v>137</v>
      </c>
      <c r="F139" t="s">
        <v>538</v>
      </c>
      <c r="H139" t="s">
        <v>136</v>
      </c>
      <c r="I139" t="s">
        <v>539</v>
      </c>
      <c r="J139" t="s">
        <v>540</v>
      </c>
      <c r="K139" t="b">
        <v>0</v>
      </c>
      <c r="L139" t="b">
        <v>1</v>
      </c>
      <c r="M139" t="s">
        <v>2129</v>
      </c>
      <c r="N139">
        <v>0.46500000000000002</v>
      </c>
      <c r="O139" s="10">
        <v>1</v>
      </c>
      <c r="P139" s="10" t="s">
        <v>353</v>
      </c>
      <c r="Q139" s="10">
        <v>1</v>
      </c>
      <c r="R139" s="10">
        <v>7.2</v>
      </c>
      <c r="S139"/>
      <c r="T139"/>
      <c r="U139">
        <v>56.309950000000001</v>
      </c>
      <c r="V139">
        <v>-158.53142</v>
      </c>
      <c r="W139" s="10" t="s">
        <v>371</v>
      </c>
    </row>
    <row r="140" spans="2:23" x14ac:dyDescent="0.25">
      <c r="B140" s="10" t="s">
        <v>541</v>
      </c>
      <c r="D140" s="10">
        <v>331880</v>
      </c>
      <c r="E140" t="s">
        <v>139</v>
      </c>
      <c r="F140" t="s">
        <v>542</v>
      </c>
      <c r="H140" t="s">
        <v>138</v>
      </c>
      <c r="I140" t="s">
        <v>543</v>
      </c>
      <c r="J140" t="s">
        <v>544</v>
      </c>
      <c r="K140" t="b">
        <v>0</v>
      </c>
      <c r="L140" t="b">
        <v>1</v>
      </c>
      <c r="M140" t="s">
        <v>2129</v>
      </c>
      <c r="N140">
        <v>0.44700000000000001</v>
      </c>
      <c r="O140" s="10">
        <v>1</v>
      </c>
      <c r="P140" s="10" t="s">
        <v>353</v>
      </c>
      <c r="Q140" s="10">
        <v>1</v>
      </c>
      <c r="R140" s="10">
        <v>7.2</v>
      </c>
      <c r="S140"/>
      <c r="T140"/>
      <c r="W140" s="10" t="s">
        <v>371</v>
      </c>
    </row>
    <row r="141" spans="2:23" x14ac:dyDescent="0.25">
      <c r="B141" s="10" t="s">
        <v>531</v>
      </c>
      <c r="D141" s="10">
        <v>331860</v>
      </c>
      <c r="E141" t="s">
        <v>532</v>
      </c>
      <c r="F141" t="s">
        <v>533</v>
      </c>
      <c r="H141" t="s">
        <v>134</v>
      </c>
      <c r="I141" t="s">
        <v>534</v>
      </c>
      <c r="J141" t="s">
        <v>535</v>
      </c>
      <c r="K141" t="b">
        <v>0</v>
      </c>
      <c r="L141" t="b">
        <v>1</v>
      </c>
      <c r="M141" s="10" t="s">
        <v>2129</v>
      </c>
      <c r="N141">
        <v>0.57699999999999996</v>
      </c>
      <c r="O141" s="10">
        <v>1</v>
      </c>
      <c r="P141" s="10" t="s">
        <v>353</v>
      </c>
      <c r="Q141" s="10">
        <v>1</v>
      </c>
      <c r="R141" s="10">
        <v>7.2</v>
      </c>
      <c r="S141"/>
      <c r="T141"/>
      <c r="W141" s="10" t="s">
        <v>371</v>
      </c>
    </row>
    <row r="142" spans="2:23" x14ac:dyDescent="0.25">
      <c r="B142" s="10" t="s">
        <v>551</v>
      </c>
      <c r="D142" s="10">
        <v>331890</v>
      </c>
      <c r="E142" t="s">
        <v>141</v>
      </c>
      <c r="F142" t="s">
        <v>552</v>
      </c>
      <c r="H142" t="s">
        <v>140</v>
      </c>
      <c r="I142" t="s">
        <v>553</v>
      </c>
      <c r="J142" t="s">
        <v>554</v>
      </c>
      <c r="K142" t="b">
        <v>0</v>
      </c>
      <c r="L142" t="b">
        <v>1</v>
      </c>
      <c r="M142" t="s">
        <v>2129</v>
      </c>
      <c r="N142">
        <v>0.35100000000000003</v>
      </c>
      <c r="O142" s="10">
        <v>1</v>
      </c>
      <c r="P142" s="10" t="s">
        <v>353</v>
      </c>
      <c r="Q142" s="10">
        <v>1</v>
      </c>
      <c r="R142" s="10">
        <v>7.2</v>
      </c>
      <c r="S142"/>
      <c r="T142"/>
      <c r="U142">
        <v>61.515830000000001</v>
      </c>
      <c r="V142">
        <v>-144.43693999999999</v>
      </c>
      <c r="W142" s="10" t="s">
        <v>371</v>
      </c>
    </row>
    <row r="143" spans="2:23" x14ac:dyDescent="0.25">
      <c r="B143" s="10" t="s">
        <v>466</v>
      </c>
      <c r="C143" s="10">
        <v>96</v>
      </c>
      <c r="E143" t="s">
        <v>143</v>
      </c>
      <c r="F143" t="s">
        <v>467</v>
      </c>
      <c r="G143" s="10">
        <v>3522</v>
      </c>
      <c r="H143" t="s">
        <v>142</v>
      </c>
      <c r="I143" t="s">
        <v>361</v>
      </c>
      <c r="J143" t="s">
        <v>362</v>
      </c>
      <c r="K143" t="b">
        <v>1</v>
      </c>
      <c r="L143" t="b">
        <v>0</v>
      </c>
      <c r="M143" s="10" t="b">
        <v>0</v>
      </c>
      <c r="N143">
        <v>312.39999999999998</v>
      </c>
      <c r="O143" s="10">
        <v>1</v>
      </c>
      <c r="P143" s="10" t="s">
        <v>353</v>
      </c>
      <c r="Q143" s="10">
        <v>1</v>
      </c>
      <c r="R143" s="10">
        <v>138</v>
      </c>
      <c r="S143" t="s">
        <v>390</v>
      </c>
      <c r="T143"/>
      <c r="U143">
        <v>61.186100000000003</v>
      </c>
      <c r="V143">
        <v>-151.03559999999999</v>
      </c>
    </row>
    <row r="144" spans="2:23" x14ac:dyDescent="0.25">
      <c r="B144" s="10" t="s">
        <v>574</v>
      </c>
      <c r="C144" s="10">
        <v>6291</v>
      </c>
      <c r="E144" s="33" t="s">
        <v>144</v>
      </c>
      <c r="F144" t="s">
        <v>467</v>
      </c>
      <c r="G144" s="10">
        <v>3522</v>
      </c>
      <c r="H144" t="s">
        <v>142</v>
      </c>
      <c r="I144" t="s">
        <v>361</v>
      </c>
      <c r="J144" t="s">
        <v>362</v>
      </c>
      <c r="K144" t="b">
        <v>1</v>
      </c>
      <c r="L144" t="b">
        <v>0</v>
      </c>
      <c r="M144" t="b">
        <v>0</v>
      </c>
      <c r="N144">
        <v>19.399999999999999</v>
      </c>
      <c r="O144" s="10">
        <v>1</v>
      </c>
      <c r="P144" s="10" t="s">
        <v>353</v>
      </c>
      <c r="Q144" s="10">
        <v>1</v>
      </c>
      <c r="R144" s="10">
        <v>69</v>
      </c>
      <c r="S144" t="s">
        <v>390</v>
      </c>
      <c r="T144"/>
      <c r="U144">
        <v>60.392330999999999</v>
      </c>
      <c r="V144">
        <v>-149.665603</v>
      </c>
      <c r="W144" s="10" t="s">
        <v>371</v>
      </c>
    </row>
    <row r="145" spans="2:24" x14ac:dyDescent="0.25">
      <c r="B145" s="10" t="s">
        <v>722</v>
      </c>
      <c r="C145" s="10">
        <v>6293</v>
      </c>
      <c r="E145" t="s">
        <v>145</v>
      </c>
      <c r="F145" t="s">
        <v>467</v>
      </c>
      <c r="G145" s="10">
        <v>3522</v>
      </c>
      <c r="H145" t="s">
        <v>142</v>
      </c>
      <c r="I145" t="s">
        <v>361</v>
      </c>
      <c r="J145" t="s">
        <v>362</v>
      </c>
      <c r="K145" t="b">
        <v>1</v>
      </c>
      <c r="L145" t="b">
        <v>0</v>
      </c>
      <c r="M145" s="10" t="b">
        <v>0</v>
      </c>
      <c r="N145">
        <v>30</v>
      </c>
      <c r="O145" s="10">
        <v>1</v>
      </c>
      <c r="P145" s="10" t="s">
        <v>353</v>
      </c>
      <c r="Q145" s="10">
        <v>1</v>
      </c>
      <c r="R145" s="10">
        <v>138</v>
      </c>
      <c r="S145" t="s">
        <v>390</v>
      </c>
      <c r="T145"/>
      <c r="U145">
        <v>61.168971999999997</v>
      </c>
      <c r="V145">
        <v>-149.91103799999999</v>
      </c>
      <c r="W145" s="10" t="s">
        <v>371</v>
      </c>
    </row>
    <row r="146" spans="2:24" x14ac:dyDescent="0.25">
      <c r="B146" s="10" t="s">
        <v>1046</v>
      </c>
      <c r="C146" s="10">
        <v>57036</v>
      </c>
      <c r="E146" t="s">
        <v>146</v>
      </c>
      <c r="F146" t="s">
        <v>467</v>
      </c>
      <c r="G146" s="10">
        <v>3522</v>
      </c>
      <c r="H146" t="s">
        <v>142</v>
      </c>
      <c r="I146" t="s">
        <v>361</v>
      </c>
      <c r="J146" t="s">
        <v>362</v>
      </c>
      <c r="K146" t="b">
        <v>1</v>
      </c>
      <c r="L146" t="b">
        <v>0</v>
      </c>
      <c r="M146" t="b">
        <v>0</v>
      </c>
      <c r="N146">
        <v>203.9</v>
      </c>
      <c r="O146" s="10">
        <v>1</v>
      </c>
      <c r="P146" s="10" t="s">
        <v>353</v>
      </c>
      <c r="Q146" s="10">
        <v>1</v>
      </c>
      <c r="R146" s="10">
        <v>138</v>
      </c>
      <c r="S146" t="s">
        <v>390</v>
      </c>
      <c r="T146"/>
      <c r="U146">
        <v>61.167417</v>
      </c>
      <c r="V146">
        <v>-149.905304</v>
      </c>
      <c r="W146" s="10" t="s">
        <v>371</v>
      </c>
    </row>
    <row r="147" spans="2:24" x14ac:dyDescent="0.25">
      <c r="B147" s="10" t="s">
        <v>562</v>
      </c>
      <c r="D147" s="10">
        <v>331900</v>
      </c>
      <c r="E147" t="s">
        <v>148</v>
      </c>
      <c r="F147" t="s">
        <v>563</v>
      </c>
      <c r="H147" t="s">
        <v>147</v>
      </c>
      <c r="I147" t="s">
        <v>564</v>
      </c>
      <c r="J147" t="s">
        <v>565</v>
      </c>
      <c r="K147" t="b">
        <v>0</v>
      </c>
      <c r="L147" t="b">
        <v>1</v>
      </c>
      <c r="M147" t="s">
        <v>2126</v>
      </c>
      <c r="N147">
        <v>0.27</v>
      </c>
      <c r="O147" s="10">
        <v>1</v>
      </c>
      <c r="P147" s="10" t="s">
        <v>353</v>
      </c>
      <c r="Q147" s="10">
        <v>1</v>
      </c>
      <c r="R147" s="10">
        <v>2.4</v>
      </c>
      <c r="S147"/>
      <c r="T147"/>
      <c r="U147">
        <v>65.825559999999996</v>
      </c>
      <c r="V147">
        <v>-144.06056000000001</v>
      </c>
      <c r="W147" s="10" t="s">
        <v>371</v>
      </c>
    </row>
    <row r="148" spans="2:24" x14ac:dyDescent="0.25">
      <c r="B148" s="10" t="s">
        <v>566</v>
      </c>
      <c r="D148" s="10">
        <v>331910</v>
      </c>
      <c r="E148" t="s">
        <v>150</v>
      </c>
      <c r="F148" t="s">
        <v>567</v>
      </c>
      <c r="H148" t="s">
        <v>149</v>
      </c>
      <c r="I148" t="s">
        <v>568</v>
      </c>
      <c r="J148" t="s">
        <v>569</v>
      </c>
      <c r="K148" t="b">
        <v>0</v>
      </c>
      <c r="L148" t="b">
        <v>1</v>
      </c>
      <c r="M148" t="s">
        <v>2129</v>
      </c>
      <c r="N148">
        <v>0.44600000000000001</v>
      </c>
      <c r="O148" s="10">
        <v>1</v>
      </c>
      <c r="P148" s="10" t="s">
        <v>353</v>
      </c>
      <c r="Q148" s="10">
        <v>1</v>
      </c>
      <c r="R148" s="10">
        <v>7.2</v>
      </c>
      <c r="S148"/>
      <c r="T148"/>
      <c r="W148" s="10" t="s">
        <v>371</v>
      </c>
    </row>
    <row r="149" spans="2:24" x14ac:dyDescent="0.25">
      <c r="B149" s="10" t="s">
        <v>2166</v>
      </c>
      <c r="C149" s="10">
        <v>54154</v>
      </c>
      <c r="E149" t="s">
        <v>2167</v>
      </c>
      <c r="F149" t="s">
        <v>2078</v>
      </c>
      <c r="G149" s="10">
        <v>14811</v>
      </c>
      <c r="H149" t="s">
        <v>2079</v>
      </c>
      <c r="K149" t="b">
        <v>0</v>
      </c>
      <c r="L149" t="b">
        <v>0</v>
      </c>
      <c r="M149" s="10"/>
      <c r="S149"/>
      <c r="T149"/>
    </row>
    <row r="150" spans="2:24" x14ac:dyDescent="0.25">
      <c r="B150" s="10" t="s">
        <v>398</v>
      </c>
      <c r="C150" s="10">
        <v>58982</v>
      </c>
      <c r="E150" t="s">
        <v>399</v>
      </c>
      <c r="F150" t="s">
        <v>400</v>
      </c>
      <c r="G150" s="10">
        <v>4329</v>
      </c>
      <c r="H150" t="s">
        <v>2004</v>
      </c>
      <c r="I150" t="s">
        <v>401</v>
      </c>
      <c r="J150" t="s">
        <v>402</v>
      </c>
      <c r="K150" t="b">
        <v>1</v>
      </c>
      <c r="L150" t="b">
        <v>0</v>
      </c>
      <c r="M150" s="65" t="b">
        <v>0</v>
      </c>
      <c r="N150">
        <v>6.5</v>
      </c>
      <c r="O150" s="10">
        <v>1</v>
      </c>
      <c r="P150" s="10" t="s">
        <v>353</v>
      </c>
      <c r="Q150" s="10">
        <v>1</v>
      </c>
      <c r="R150" s="10">
        <v>14.4</v>
      </c>
      <c r="S150">
        <v>138</v>
      </c>
      <c r="T150"/>
      <c r="U150">
        <v>61.084443999999998</v>
      </c>
      <c r="V150">
        <v>-146.35333299999999</v>
      </c>
      <c r="W150" s="10" t="s">
        <v>371</v>
      </c>
    </row>
    <row r="151" spans="2:24" x14ac:dyDescent="0.25">
      <c r="B151" s="10" t="s">
        <v>667</v>
      </c>
      <c r="C151" s="10">
        <v>6305</v>
      </c>
      <c r="E151" t="s">
        <v>152</v>
      </c>
      <c r="F151" t="s">
        <v>400</v>
      </c>
      <c r="G151" s="10">
        <v>4329</v>
      </c>
      <c r="H151" t="s">
        <v>2004</v>
      </c>
      <c r="I151" t="s">
        <v>401</v>
      </c>
      <c r="J151" t="s">
        <v>402</v>
      </c>
      <c r="K151" t="b">
        <v>1</v>
      </c>
      <c r="L151" t="b">
        <v>0</v>
      </c>
      <c r="M151" s="65" t="b">
        <v>0</v>
      </c>
      <c r="N151">
        <v>10.7</v>
      </c>
      <c r="O151" s="10">
        <v>1</v>
      </c>
      <c r="P151" s="10" t="s">
        <v>353</v>
      </c>
      <c r="Q151" s="10">
        <v>1</v>
      </c>
      <c r="R151" s="10">
        <v>138</v>
      </c>
      <c r="S151">
        <v>14.4</v>
      </c>
      <c r="T151"/>
      <c r="U151">
        <v>62.110415000000003</v>
      </c>
      <c r="V151">
        <v>-145.53252900000001</v>
      </c>
      <c r="W151" s="10" t="s">
        <v>371</v>
      </c>
    </row>
    <row r="152" spans="2:24" x14ac:dyDescent="0.25">
      <c r="B152" s="10" t="s">
        <v>1040</v>
      </c>
      <c r="C152" s="10">
        <v>390</v>
      </c>
      <c r="E152" t="s">
        <v>155</v>
      </c>
      <c r="F152" t="s">
        <v>400</v>
      </c>
      <c r="G152" s="10">
        <v>4329</v>
      </c>
      <c r="H152" t="s">
        <v>2004</v>
      </c>
      <c r="I152" t="s">
        <v>401</v>
      </c>
      <c r="J152" t="s">
        <v>402</v>
      </c>
      <c r="K152" t="b">
        <v>1</v>
      </c>
      <c r="L152" t="b">
        <v>0</v>
      </c>
      <c r="M152" s="10" t="b">
        <v>0</v>
      </c>
      <c r="N152">
        <v>12</v>
      </c>
      <c r="O152" s="10">
        <v>1</v>
      </c>
      <c r="P152" s="10" t="s">
        <v>353</v>
      </c>
      <c r="Q152" s="10">
        <v>1</v>
      </c>
      <c r="R152" s="10">
        <v>14.4</v>
      </c>
      <c r="S152">
        <v>138</v>
      </c>
      <c r="T152"/>
      <c r="U152">
        <v>61.082799999999999</v>
      </c>
      <c r="V152">
        <v>-146.30330000000001</v>
      </c>
      <c r="W152" s="10" t="s">
        <v>371</v>
      </c>
    </row>
    <row r="153" spans="2:24" x14ac:dyDescent="0.25">
      <c r="B153" s="10" t="s">
        <v>1131</v>
      </c>
      <c r="C153" s="10">
        <v>6306</v>
      </c>
      <c r="E153" t="s">
        <v>153</v>
      </c>
      <c r="F153" t="s">
        <v>400</v>
      </c>
      <c r="G153" s="10">
        <v>4329</v>
      </c>
      <c r="H153" t="s">
        <v>2004</v>
      </c>
      <c r="I153" t="s">
        <v>401</v>
      </c>
      <c r="J153" t="s">
        <v>402</v>
      </c>
      <c r="K153" t="b">
        <v>1</v>
      </c>
      <c r="L153" t="b">
        <v>0</v>
      </c>
      <c r="M153" s="10" t="b">
        <v>0</v>
      </c>
      <c r="N153">
        <v>8.1999999999999993</v>
      </c>
      <c r="O153" s="10">
        <v>1</v>
      </c>
      <c r="P153" s="10" t="s">
        <v>353</v>
      </c>
      <c r="Q153" s="10">
        <v>1</v>
      </c>
      <c r="R153" s="10">
        <v>138</v>
      </c>
      <c r="S153">
        <v>14.4</v>
      </c>
      <c r="T153"/>
      <c r="U153">
        <v>61.130299999999998</v>
      </c>
      <c r="V153">
        <v>-146.3647</v>
      </c>
      <c r="W153" s="10" t="s">
        <v>371</v>
      </c>
    </row>
    <row r="154" spans="2:24" x14ac:dyDescent="0.25">
      <c r="B154" s="10" t="s">
        <v>1132</v>
      </c>
      <c r="C154" s="10">
        <v>7841</v>
      </c>
      <c r="E154" t="s">
        <v>156</v>
      </c>
      <c r="F154" t="s">
        <v>400</v>
      </c>
      <c r="G154" s="10">
        <v>4329</v>
      </c>
      <c r="H154" t="s">
        <v>2004</v>
      </c>
      <c r="I154" t="s">
        <v>401</v>
      </c>
      <c r="J154" t="s">
        <v>402</v>
      </c>
      <c r="K154" t="b">
        <v>1</v>
      </c>
      <c r="L154" t="b">
        <v>0</v>
      </c>
      <c r="M154" t="b">
        <v>1</v>
      </c>
      <c r="N154">
        <v>5.3</v>
      </c>
      <c r="O154" s="10">
        <v>1</v>
      </c>
      <c r="P154" s="10" t="s">
        <v>353</v>
      </c>
      <c r="Q154" s="10">
        <v>1</v>
      </c>
      <c r="R154" s="10">
        <v>14.4</v>
      </c>
      <c r="S154">
        <v>138</v>
      </c>
      <c r="T154"/>
      <c r="U154">
        <v>61.0839</v>
      </c>
      <c r="V154">
        <v>-146.25290000000001</v>
      </c>
      <c r="W154" s="10" t="s">
        <v>371</v>
      </c>
    </row>
    <row r="155" spans="2:24" x14ac:dyDescent="0.25">
      <c r="B155" s="10" t="s">
        <v>1521</v>
      </c>
      <c r="C155" s="10">
        <v>62714</v>
      </c>
      <c r="E155" t="s">
        <v>1409</v>
      </c>
      <c r="F155" t="s">
        <v>709</v>
      </c>
      <c r="G155" s="10">
        <v>40215</v>
      </c>
      <c r="H155" t="s">
        <v>157</v>
      </c>
      <c r="I155" t="s">
        <v>710</v>
      </c>
      <c r="J155" t="s">
        <v>711</v>
      </c>
      <c r="K155" t="b">
        <v>0</v>
      </c>
      <c r="M155" s="10" t="b">
        <v>0</v>
      </c>
      <c r="P155" s="10" t="s">
        <v>353</v>
      </c>
      <c r="Q155" s="10">
        <v>1</v>
      </c>
      <c r="S155"/>
      <c r="T155"/>
      <c r="U155">
        <v>60.540469999999999</v>
      </c>
      <c r="V155">
        <v>-145.74079</v>
      </c>
      <c r="W155" s="10" t="s">
        <v>371</v>
      </c>
    </row>
    <row r="156" spans="2:24" x14ac:dyDescent="0.25">
      <c r="B156" s="10" t="s">
        <v>708</v>
      </c>
      <c r="C156" s="10">
        <v>7042</v>
      </c>
      <c r="E156" t="s">
        <v>158</v>
      </c>
      <c r="F156" t="s">
        <v>709</v>
      </c>
      <c r="G156" s="10">
        <v>40215</v>
      </c>
      <c r="H156" t="s">
        <v>157</v>
      </c>
      <c r="I156" t="s">
        <v>710</v>
      </c>
      <c r="J156" t="s">
        <v>711</v>
      </c>
      <c r="K156" t="b">
        <v>1</v>
      </c>
      <c r="M156" s="10" t="b">
        <v>0</v>
      </c>
      <c r="N156">
        <v>1.2</v>
      </c>
      <c r="O156" s="10">
        <v>1</v>
      </c>
      <c r="P156" s="10" t="s">
        <v>353</v>
      </c>
      <c r="Q156" s="10">
        <v>1</v>
      </c>
      <c r="R156" s="10">
        <v>13</v>
      </c>
      <c r="S156" t="s">
        <v>390</v>
      </c>
      <c r="T156"/>
      <c r="U156">
        <v>60.612822000000001</v>
      </c>
      <c r="V156">
        <v>-145.67941099999999</v>
      </c>
      <c r="W156" s="10" t="s">
        <v>371</v>
      </c>
    </row>
    <row r="157" spans="2:24" x14ac:dyDescent="0.25">
      <c r="B157" s="10" t="s">
        <v>921</v>
      </c>
      <c r="C157" s="10">
        <v>789</v>
      </c>
      <c r="E157" t="s">
        <v>159</v>
      </c>
      <c r="F157" t="s">
        <v>709</v>
      </c>
      <c r="G157" s="10">
        <v>40215</v>
      </c>
      <c r="H157" t="s">
        <v>157</v>
      </c>
      <c r="I157" t="s">
        <v>710</v>
      </c>
      <c r="J157" t="s">
        <v>711</v>
      </c>
      <c r="K157" t="b">
        <v>1</v>
      </c>
      <c r="M157" s="10" t="b">
        <v>0</v>
      </c>
      <c r="N157">
        <v>10.7</v>
      </c>
      <c r="O157" s="10">
        <v>1</v>
      </c>
      <c r="P157" s="10" t="s">
        <v>353</v>
      </c>
      <c r="Q157" s="10">
        <v>1</v>
      </c>
      <c r="R157" s="10">
        <v>13</v>
      </c>
      <c r="S157" t="s">
        <v>390</v>
      </c>
      <c r="T157"/>
      <c r="U157">
        <v>60.555889000000001</v>
      </c>
      <c r="V157">
        <v>-145.752983</v>
      </c>
      <c r="W157" s="10" t="s">
        <v>371</v>
      </c>
    </row>
    <row r="158" spans="2:24" x14ac:dyDescent="0.25">
      <c r="B158" s="10" t="s">
        <v>966</v>
      </c>
      <c r="C158" s="10">
        <v>7862</v>
      </c>
      <c r="E158" t="s">
        <v>160</v>
      </c>
      <c r="F158" t="s">
        <v>709</v>
      </c>
      <c r="G158" s="10">
        <v>40215</v>
      </c>
      <c r="H158" t="s">
        <v>157</v>
      </c>
      <c r="I158" t="s">
        <v>710</v>
      </c>
      <c r="J158" t="s">
        <v>711</v>
      </c>
      <c r="K158" t="b">
        <v>1</v>
      </c>
      <c r="M158" t="b">
        <v>0</v>
      </c>
      <c r="N158">
        <v>6</v>
      </c>
      <c r="O158" s="10">
        <v>1</v>
      </c>
      <c r="P158" s="10" t="s">
        <v>353</v>
      </c>
      <c r="Q158" s="10">
        <v>1</v>
      </c>
      <c r="R158" s="10">
        <v>13</v>
      </c>
      <c r="S158" t="s">
        <v>390</v>
      </c>
      <c r="T158"/>
      <c r="U158">
        <v>60.588686000000003</v>
      </c>
      <c r="V158">
        <v>-145.60453899999999</v>
      </c>
      <c r="W158" s="10" t="s">
        <v>371</v>
      </c>
    </row>
    <row r="159" spans="2:24" x14ac:dyDescent="0.25">
      <c r="B159" s="10" t="s">
        <v>2170</v>
      </c>
      <c r="D159" s="10">
        <v>331920</v>
      </c>
      <c r="E159" t="s">
        <v>1705</v>
      </c>
      <c r="F159" t="s">
        <v>709</v>
      </c>
      <c r="G159" s="10">
        <v>40215</v>
      </c>
      <c r="H159" t="s">
        <v>157</v>
      </c>
      <c r="I159" t="s">
        <v>710</v>
      </c>
      <c r="J159" t="s">
        <v>711</v>
      </c>
      <c r="K159" t="b">
        <v>0</v>
      </c>
      <c r="L159" t="b">
        <v>1</v>
      </c>
      <c r="M159" t="b">
        <v>0</v>
      </c>
      <c r="O159" s="10">
        <v>1</v>
      </c>
      <c r="P159" s="10" t="s">
        <v>353</v>
      </c>
      <c r="Q159" s="10">
        <v>1</v>
      </c>
      <c r="R159" s="10">
        <v>13</v>
      </c>
      <c r="S159"/>
      <c r="T159"/>
      <c r="U159">
        <v>60.555889000000001</v>
      </c>
      <c r="V159">
        <v>-145.752983</v>
      </c>
      <c r="W159" s="10" t="s">
        <v>371</v>
      </c>
      <c r="X159" t="s">
        <v>2171</v>
      </c>
    </row>
    <row r="160" spans="2:24" x14ac:dyDescent="0.25">
      <c r="B160" s="10" t="s">
        <v>1639</v>
      </c>
      <c r="D160" s="10">
        <v>331930</v>
      </c>
      <c r="E160" t="s">
        <v>1640</v>
      </c>
      <c r="F160" t="s">
        <v>1641</v>
      </c>
      <c r="H160" t="s">
        <v>1642</v>
      </c>
      <c r="I160" t="s">
        <v>1643</v>
      </c>
      <c r="J160" t="s">
        <v>1644</v>
      </c>
      <c r="K160" t="b">
        <v>0</v>
      </c>
      <c r="L160" t="b">
        <v>1</v>
      </c>
      <c r="M160" t="b">
        <v>0</v>
      </c>
      <c r="O160" s="10">
        <v>1</v>
      </c>
      <c r="P160" s="10" t="s">
        <v>353</v>
      </c>
      <c r="Q160" s="10">
        <v>1</v>
      </c>
      <c r="S160"/>
      <c r="T160"/>
      <c r="U160">
        <v>65.758611000000002</v>
      </c>
      <c r="V160">
        <v>-168.953056</v>
      </c>
      <c r="W160" s="10" t="s">
        <v>371</v>
      </c>
    </row>
    <row r="161" spans="2:23" x14ac:dyDescent="0.25">
      <c r="B161" s="10" t="s">
        <v>648</v>
      </c>
      <c r="C161" s="10">
        <v>54834</v>
      </c>
      <c r="E161" t="s">
        <v>649</v>
      </c>
      <c r="F161" t="s">
        <v>650</v>
      </c>
      <c r="G161" s="10">
        <v>19272</v>
      </c>
      <c r="H161" t="s">
        <v>2015</v>
      </c>
      <c r="I161" t="s">
        <v>361</v>
      </c>
      <c r="J161" t="s">
        <v>362</v>
      </c>
      <c r="K161" t="b">
        <v>1</v>
      </c>
      <c r="L161" t="b">
        <v>0</v>
      </c>
      <c r="M161" t="b">
        <v>0</v>
      </c>
      <c r="N161">
        <v>7.4</v>
      </c>
      <c r="O161" s="10">
        <v>6</v>
      </c>
      <c r="P161" s="10" t="s">
        <v>2016</v>
      </c>
      <c r="Q161" s="10">
        <v>4</v>
      </c>
      <c r="R161" s="10">
        <v>14.4</v>
      </c>
      <c r="S161" t="s">
        <v>390</v>
      </c>
      <c r="T161"/>
      <c r="U161">
        <v>63.973571999999997</v>
      </c>
      <c r="V161">
        <v>-145.71658099999999</v>
      </c>
      <c r="W161" s="10" t="s">
        <v>371</v>
      </c>
    </row>
    <row r="162" spans="2:23" x14ac:dyDescent="0.25">
      <c r="B162" s="10" t="s">
        <v>652</v>
      </c>
      <c r="C162" s="10">
        <v>50308</v>
      </c>
      <c r="E162" t="s">
        <v>1344</v>
      </c>
      <c r="F162" t="s">
        <v>653</v>
      </c>
      <c r="G162" s="10">
        <v>56389</v>
      </c>
      <c r="H162" t="s">
        <v>2190</v>
      </c>
      <c r="I162" t="s">
        <v>361</v>
      </c>
      <c r="J162" t="s">
        <v>362</v>
      </c>
      <c r="K162" t="b">
        <v>1</v>
      </c>
      <c r="L162" t="b">
        <v>0</v>
      </c>
      <c r="M162" t="b">
        <v>1</v>
      </c>
      <c r="N162">
        <v>20</v>
      </c>
      <c r="O162" s="10">
        <v>1</v>
      </c>
      <c r="P162" s="10" t="s">
        <v>353</v>
      </c>
      <c r="Q162" s="10">
        <v>1</v>
      </c>
      <c r="R162" s="10">
        <v>138</v>
      </c>
      <c r="S162" t="s">
        <v>390</v>
      </c>
      <c r="T162"/>
      <c r="U162">
        <v>64.825601000000006</v>
      </c>
      <c r="V162">
        <v>-147.648627</v>
      </c>
      <c r="W162" s="10" t="s">
        <v>371</v>
      </c>
    </row>
    <row r="163" spans="2:23" x14ac:dyDescent="0.25">
      <c r="B163" s="10" t="s">
        <v>726</v>
      </c>
      <c r="C163" s="10">
        <v>58380</v>
      </c>
      <c r="E163" s="73" t="s">
        <v>727</v>
      </c>
      <c r="F163" t="s">
        <v>728</v>
      </c>
      <c r="G163" s="10">
        <v>58368</v>
      </c>
      <c r="H163" t="s">
        <v>729</v>
      </c>
      <c r="I163" t="s">
        <v>361</v>
      </c>
      <c r="J163" t="s">
        <v>362</v>
      </c>
      <c r="K163" t="b">
        <v>1</v>
      </c>
      <c r="L163" t="b">
        <v>0</v>
      </c>
      <c r="M163" t="b">
        <v>0</v>
      </c>
      <c r="N163">
        <v>11.5</v>
      </c>
      <c r="O163" s="10">
        <v>6</v>
      </c>
      <c r="P163" s="10" t="s">
        <v>2016</v>
      </c>
      <c r="Q163" s="10">
        <v>4</v>
      </c>
      <c r="R163" s="10">
        <v>34.5</v>
      </c>
      <c r="S163" t="s">
        <v>390</v>
      </c>
      <c r="T163"/>
      <c r="U163">
        <v>61.286000000000001</v>
      </c>
      <c r="V163">
        <v>-149.61000000000001</v>
      </c>
      <c r="W163" s="10" t="s">
        <v>371</v>
      </c>
    </row>
    <row r="164" spans="2:23" x14ac:dyDescent="0.25">
      <c r="B164" s="10" t="s">
        <v>605</v>
      </c>
      <c r="C164" s="10">
        <v>7180</v>
      </c>
      <c r="D164" s="10">
        <v>331940</v>
      </c>
      <c r="E164" t="s">
        <v>162</v>
      </c>
      <c r="F164" t="s">
        <v>606</v>
      </c>
      <c r="G164" s="10">
        <v>5553</v>
      </c>
      <c r="H164" t="s">
        <v>161</v>
      </c>
      <c r="I164" t="s">
        <v>607</v>
      </c>
      <c r="J164" t="s">
        <v>608</v>
      </c>
      <c r="K164" t="b">
        <v>0</v>
      </c>
      <c r="L164" t="b">
        <v>1</v>
      </c>
      <c r="M164" t="b">
        <v>1</v>
      </c>
      <c r="N164">
        <v>1.03</v>
      </c>
      <c r="O164" s="10">
        <v>1</v>
      </c>
      <c r="P164" s="10" t="s">
        <v>353</v>
      </c>
      <c r="Q164" s="10">
        <v>1</v>
      </c>
      <c r="R164" s="10">
        <v>7.2</v>
      </c>
      <c r="S164"/>
      <c r="T164"/>
      <c r="U164">
        <v>58.215560000000004</v>
      </c>
      <c r="V164">
        <v>-157.37583000000001</v>
      </c>
      <c r="W164" s="10" t="s">
        <v>371</v>
      </c>
    </row>
    <row r="165" spans="2:23" x14ac:dyDescent="0.25">
      <c r="B165" s="10" t="s">
        <v>622</v>
      </c>
      <c r="D165" s="10">
        <v>331960</v>
      </c>
      <c r="E165" s="33" t="s">
        <v>164</v>
      </c>
      <c r="F165" t="s">
        <v>1915</v>
      </c>
      <c r="H165" t="s">
        <v>163</v>
      </c>
      <c r="I165" t="s">
        <v>623</v>
      </c>
      <c r="J165" t="s">
        <v>624</v>
      </c>
      <c r="K165" t="b">
        <v>0</v>
      </c>
      <c r="L165" t="b">
        <v>1</v>
      </c>
      <c r="M165" t="s">
        <v>2129</v>
      </c>
      <c r="N165">
        <v>0.34700000000000003</v>
      </c>
      <c r="O165" s="10">
        <v>1</v>
      </c>
      <c r="P165" s="10" t="s">
        <v>353</v>
      </c>
      <c r="Q165" s="10">
        <v>1</v>
      </c>
      <c r="R165" s="10">
        <v>2.4</v>
      </c>
      <c r="S165"/>
      <c r="T165"/>
      <c r="U165">
        <v>58.19444</v>
      </c>
      <c r="V165">
        <v>-136.34333000000001</v>
      </c>
      <c r="W165" s="10" t="s">
        <v>371</v>
      </c>
    </row>
    <row r="166" spans="2:23" x14ac:dyDescent="0.25">
      <c r="B166" s="10" t="s">
        <v>640</v>
      </c>
      <c r="D166" s="10">
        <v>331970</v>
      </c>
      <c r="E166" t="s">
        <v>168</v>
      </c>
      <c r="F166" t="s">
        <v>1917</v>
      </c>
      <c r="H166" t="s">
        <v>167</v>
      </c>
      <c r="I166" t="s">
        <v>641</v>
      </c>
      <c r="J166" t="s">
        <v>642</v>
      </c>
      <c r="K166" t="b">
        <v>0</v>
      </c>
      <c r="L166" t="b">
        <v>1</v>
      </c>
      <c r="M166" s="10" t="s">
        <v>2129</v>
      </c>
      <c r="N166">
        <v>0.503</v>
      </c>
      <c r="O166" s="10">
        <v>1</v>
      </c>
      <c r="P166" s="10" t="s">
        <v>353</v>
      </c>
      <c r="Q166" s="10">
        <v>1</v>
      </c>
      <c r="R166" s="10">
        <v>7.2</v>
      </c>
      <c r="S166"/>
      <c r="T166"/>
      <c r="U166">
        <v>54.853940000000001</v>
      </c>
      <c r="V166">
        <v>-163.40882999999999</v>
      </c>
      <c r="W166" s="10" t="s">
        <v>371</v>
      </c>
    </row>
    <row r="167" spans="2:23" x14ac:dyDescent="0.25">
      <c r="B167" s="10" t="s">
        <v>643</v>
      </c>
      <c r="C167" s="10">
        <v>58425</v>
      </c>
      <c r="E167" t="s">
        <v>644</v>
      </c>
      <c r="F167" t="s">
        <v>645</v>
      </c>
      <c r="G167" s="10">
        <v>58422</v>
      </c>
      <c r="H167" t="s">
        <v>169</v>
      </c>
      <c r="I167" t="s">
        <v>361</v>
      </c>
      <c r="J167" t="s">
        <v>362</v>
      </c>
      <c r="K167" t="b">
        <v>1</v>
      </c>
      <c r="L167" t="b">
        <v>0</v>
      </c>
      <c r="M167" s="10" t="b">
        <v>0</v>
      </c>
      <c r="N167">
        <v>18</v>
      </c>
      <c r="O167" s="10">
        <v>7</v>
      </c>
      <c r="P167" s="10" t="s">
        <v>2011</v>
      </c>
      <c r="Q167" s="10">
        <v>2</v>
      </c>
      <c r="R167" s="10">
        <v>34.5</v>
      </c>
      <c r="S167" t="s">
        <v>390</v>
      </c>
      <c r="T167"/>
      <c r="U167">
        <v>61.13</v>
      </c>
      <c r="V167">
        <v>-150.24361099999999</v>
      </c>
      <c r="W167" s="10" t="s">
        <v>371</v>
      </c>
    </row>
    <row r="168" spans="2:23" x14ac:dyDescent="0.25">
      <c r="B168" s="10" t="s">
        <v>571</v>
      </c>
      <c r="D168" s="10">
        <v>331980</v>
      </c>
      <c r="E168" t="s">
        <v>173</v>
      </c>
      <c r="F168" t="s">
        <v>1920</v>
      </c>
      <c r="H168" t="s">
        <v>172</v>
      </c>
      <c r="I168" t="s">
        <v>572</v>
      </c>
      <c r="J168" t="s">
        <v>573</v>
      </c>
      <c r="K168" t="b">
        <v>0</v>
      </c>
      <c r="L168" t="b">
        <v>1</v>
      </c>
      <c r="M168" s="65" t="b">
        <v>0</v>
      </c>
      <c r="N168">
        <v>2.5950000000000002</v>
      </c>
      <c r="O168" s="10">
        <v>1</v>
      </c>
      <c r="P168" s="10" t="s">
        <v>353</v>
      </c>
      <c r="Q168" s="10">
        <v>1</v>
      </c>
      <c r="R168" s="10">
        <v>7.2</v>
      </c>
      <c r="S168"/>
      <c r="T168"/>
      <c r="U168">
        <v>55.185830000000003</v>
      </c>
      <c r="V168">
        <v>-162.72111000000001</v>
      </c>
      <c r="W168" s="10" t="s">
        <v>371</v>
      </c>
    </row>
    <row r="169" spans="2:23" x14ac:dyDescent="0.25">
      <c r="B169" s="10" t="s">
        <v>659</v>
      </c>
      <c r="C169" s="10">
        <v>7437</v>
      </c>
      <c r="D169" s="10">
        <v>331990</v>
      </c>
      <c r="E169" t="s">
        <v>1325</v>
      </c>
      <c r="F169" t="s">
        <v>660</v>
      </c>
      <c r="G169" s="10">
        <v>6915</v>
      </c>
      <c r="H169" t="s">
        <v>170</v>
      </c>
      <c r="I169" t="s">
        <v>661</v>
      </c>
      <c r="J169" t="s">
        <v>662</v>
      </c>
      <c r="K169" t="b">
        <v>1</v>
      </c>
      <c r="L169" t="b">
        <v>1</v>
      </c>
      <c r="M169" s="65" t="b">
        <v>0</v>
      </c>
      <c r="N169">
        <v>3.9</v>
      </c>
      <c r="O169" s="10">
        <v>1</v>
      </c>
      <c r="P169" s="10" t="s">
        <v>353</v>
      </c>
      <c r="Q169" s="10">
        <v>1</v>
      </c>
      <c r="R169" s="10">
        <v>4.16</v>
      </c>
      <c r="S169" t="s">
        <v>390</v>
      </c>
      <c r="T169"/>
      <c r="U169">
        <v>64.744169999999997</v>
      </c>
      <c r="V169">
        <v>-156.87360000000001</v>
      </c>
      <c r="W169" s="10" t="s">
        <v>371</v>
      </c>
    </row>
    <row r="170" spans="2:23" x14ac:dyDescent="0.25">
      <c r="B170" s="10" t="s">
        <v>511</v>
      </c>
      <c r="D170" s="10">
        <v>331830</v>
      </c>
      <c r="E170" t="s">
        <v>175</v>
      </c>
      <c r="F170" t="s">
        <v>512</v>
      </c>
      <c r="H170" t="s">
        <v>174</v>
      </c>
      <c r="I170" t="s">
        <v>513</v>
      </c>
      <c r="J170" t="s">
        <v>514</v>
      </c>
      <c r="K170" t="b">
        <v>0</v>
      </c>
      <c r="L170" t="b">
        <v>1</v>
      </c>
      <c r="M170" t="s">
        <v>2129</v>
      </c>
      <c r="N170">
        <v>0.34500000000000003</v>
      </c>
      <c r="O170" s="10">
        <v>1</v>
      </c>
      <c r="P170" s="10" t="s">
        <v>353</v>
      </c>
      <c r="Q170" s="10">
        <v>1</v>
      </c>
      <c r="R170" s="10">
        <v>7.2</v>
      </c>
      <c r="S170"/>
      <c r="T170"/>
      <c r="U170">
        <v>65.572500000000005</v>
      </c>
      <c r="V170">
        <v>-144.80305999999999</v>
      </c>
      <c r="W170" s="10" t="s">
        <v>371</v>
      </c>
    </row>
    <row r="171" spans="2:23" x14ac:dyDescent="0.25">
      <c r="B171" s="10" t="s">
        <v>454</v>
      </c>
      <c r="C171" s="10">
        <v>57583</v>
      </c>
      <c r="E171" t="s">
        <v>177</v>
      </c>
      <c r="F171" t="s">
        <v>455</v>
      </c>
      <c r="G171" s="10">
        <v>7353</v>
      </c>
      <c r="H171" t="s">
        <v>176</v>
      </c>
      <c r="I171" t="s">
        <v>361</v>
      </c>
      <c r="J171" t="s">
        <v>362</v>
      </c>
      <c r="K171" t="b">
        <v>1</v>
      </c>
      <c r="L171" t="b">
        <v>0</v>
      </c>
      <c r="M171" s="10" t="b">
        <v>0</v>
      </c>
      <c r="N171">
        <v>40</v>
      </c>
      <c r="O171" s="10">
        <v>1</v>
      </c>
      <c r="P171" s="10" t="s">
        <v>353</v>
      </c>
      <c r="Q171" s="10">
        <v>1</v>
      </c>
      <c r="R171" s="10">
        <v>138</v>
      </c>
      <c r="S171" t="s">
        <v>390</v>
      </c>
      <c r="T171"/>
      <c r="U171">
        <v>64.816699999999997</v>
      </c>
      <c r="V171">
        <v>-147.72499999999999</v>
      </c>
      <c r="W171" s="10" t="s">
        <v>371</v>
      </c>
    </row>
    <row r="172" spans="2:23" x14ac:dyDescent="0.25">
      <c r="B172" s="10" t="s">
        <v>583</v>
      </c>
      <c r="C172" s="10">
        <v>56325</v>
      </c>
      <c r="E172" t="s">
        <v>178</v>
      </c>
      <c r="F172" t="s">
        <v>455</v>
      </c>
      <c r="G172" s="10">
        <v>7353</v>
      </c>
      <c r="H172" t="s">
        <v>176</v>
      </c>
      <c r="I172" t="s">
        <v>361</v>
      </c>
      <c r="J172" t="s">
        <v>362</v>
      </c>
      <c r="K172" t="b">
        <v>1</v>
      </c>
      <c r="L172" t="b">
        <v>0</v>
      </c>
      <c r="M172" s="10" t="b">
        <v>0</v>
      </c>
      <c r="N172">
        <v>23.1</v>
      </c>
      <c r="O172" s="10">
        <v>1</v>
      </c>
      <c r="P172" s="10" t="s">
        <v>353</v>
      </c>
      <c r="Q172" s="10">
        <v>1</v>
      </c>
      <c r="R172" s="10">
        <v>138</v>
      </c>
      <c r="S172" t="s">
        <v>390</v>
      </c>
      <c r="T172"/>
      <c r="U172">
        <v>64.028056000000007</v>
      </c>
      <c r="V172">
        <v>-145.71944400000001</v>
      </c>
    </row>
    <row r="173" spans="2:23" x14ac:dyDescent="0.25">
      <c r="B173" s="10" t="s">
        <v>636</v>
      </c>
      <c r="C173" s="10">
        <v>57935</v>
      </c>
      <c r="E173" t="s">
        <v>637</v>
      </c>
      <c r="F173" t="s">
        <v>455</v>
      </c>
      <c r="G173" s="10">
        <v>7353</v>
      </c>
      <c r="H173" t="s">
        <v>176</v>
      </c>
      <c r="I173" t="s">
        <v>361</v>
      </c>
      <c r="J173" t="s">
        <v>362</v>
      </c>
      <c r="K173" t="b">
        <v>1</v>
      </c>
      <c r="L173" t="b">
        <v>0</v>
      </c>
      <c r="M173" s="10" t="b">
        <v>0</v>
      </c>
      <c r="N173">
        <v>24.6</v>
      </c>
      <c r="O173" s="10">
        <v>1</v>
      </c>
      <c r="P173" s="10" t="s">
        <v>353</v>
      </c>
      <c r="Q173" s="10">
        <v>1</v>
      </c>
      <c r="R173" s="10">
        <v>138</v>
      </c>
      <c r="S173" t="s">
        <v>390</v>
      </c>
      <c r="T173"/>
      <c r="U173">
        <v>64.058333000000005</v>
      </c>
      <c r="V173">
        <v>-148.9</v>
      </c>
      <c r="W173" s="10" t="s">
        <v>371</v>
      </c>
    </row>
    <row r="174" spans="2:23" x14ac:dyDescent="0.25">
      <c r="B174" s="10" t="s">
        <v>638</v>
      </c>
      <c r="C174" s="10">
        <v>6286</v>
      </c>
      <c r="E174" t="s">
        <v>27</v>
      </c>
      <c r="F174" t="s">
        <v>455</v>
      </c>
      <c r="G174" s="10">
        <v>7353</v>
      </c>
      <c r="H174" t="s">
        <v>176</v>
      </c>
      <c r="I174" t="s">
        <v>361</v>
      </c>
      <c r="J174" t="s">
        <v>362</v>
      </c>
      <c r="K174" t="b">
        <v>1</v>
      </c>
      <c r="L174" t="b">
        <v>0</v>
      </c>
      <c r="M174" s="10" t="b">
        <v>0</v>
      </c>
      <c r="N174">
        <v>42.2</v>
      </c>
      <c r="O174" s="10">
        <v>1</v>
      </c>
      <c r="P174" s="10" t="s">
        <v>353</v>
      </c>
      <c r="Q174" s="10">
        <v>1</v>
      </c>
      <c r="R174" s="10">
        <v>69</v>
      </c>
      <c r="S174" t="s">
        <v>390</v>
      </c>
      <c r="T174"/>
      <c r="U174">
        <v>64.854170999999994</v>
      </c>
      <c r="V174">
        <v>-147.71935099999999</v>
      </c>
    </row>
    <row r="175" spans="2:23" x14ac:dyDescent="0.25">
      <c r="B175" s="10" t="s">
        <v>688</v>
      </c>
      <c r="C175" s="10">
        <v>6288</v>
      </c>
      <c r="E175" t="s">
        <v>179</v>
      </c>
      <c r="F175" t="s">
        <v>455</v>
      </c>
      <c r="G175" s="10">
        <v>7353</v>
      </c>
      <c r="H175" t="s">
        <v>176</v>
      </c>
      <c r="I175" t="s">
        <v>361</v>
      </c>
      <c r="J175" t="s">
        <v>362</v>
      </c>
      <c r="K175" t="b">
        <v>1</v>
      </c>
      <c r="L175" t="b">
        <v>0</v>
      </c>
      <c r="M175" s="65" t="b">
        <v>0</v>
      </c>
      <c r="N175">
        <v>92.8</v>
      </c>
      <c r="O175" s="10">
        <v>1</v>
      </c>
      <c r="P175" s="10" t="s">
        <v>353</v>
      </c>
      <c r="Q175" s="10">
        <v>1</v>
      </c>
      <c r="R175" s="10">
        <v>138</v>
      </c>
      <c r="S175" t="s">
        <v>390</v>
      </c>
      <c r="T175"/>
      <c r="U175">
        <v>63.854199999999999</v>
      </c>
      <c r="V175">
        <v>-148.94999999999999</v>
      </c>
      <c r="W175" s="10" t="s">
        <v>371</v>
      </c>
    </row>
    <row r="176" spans="2:23" x14ac:dyDescent="0.25">
      <c r="B176" s="10" t="s">
        <v>899</v>
      </c>
      <c r="C176" s="10">
        <v>6285</v>
      </c>
      <c r="E176" t="s">
        <v>180</v>
      </c>
      <c r="F176" t="s">
        <v>455</v>
      </c>
      <c r="G176" s="10">
        <v>7353</v>
      </c>
      <c r="H176" t="s">
        <v>176</v>
      </c>
      <c r="I176" t="s">
        <v>361</v>
      </c>
      <c r="J176" t="s">
        <v>362</v>
      </c>
      <c r="K176" t="b">
        <v>1</v>
      </c>
      <c r="L176" t="b">
        <v>0</v>
      </c>
      <c r="M176" t="b">
        <v>0</v>
      </c>
      <c r="N176">
        <v>181</v>
      </c>
      <c r="O176" s="10">
        <v>1</v>
      </c>
      <c r="P176" s="10" t="s">
        <v>353</v>
      </c>
      <c r="Q176" s="10">
        <v>1</v>
      </c>
      <c r="R176" s="10">
        <v>138</v>
      </c>
      <c r="S176" t="s">
        <v>390</v>
      </c>
      <c r="T176"/>
      <c r="U176">
        <v>64.735600000000005</v>
      </c>
      <c r="V176">
        <v>-147.34809999999999</v>
      </c>
      <c r="W176" s="10" t="s">
        <v>371</v>
      </c>
    </row>
    <row r="177" spans="2:24" x14ac:dyDescent="0.25">
      <c r="B177" s="10" t="s">
        <v>685</v>
      </c>
      <c r="E177" t="s">
        <v>686</v>
      </c>
      <c r="F177" t="s">
        <v>455</v>
      </c>
      <c r="G177" s="10">
        <v>7353</v>
      </c>
      <c r="H177" t="s">
        <v>176</v>
      </c>
      <c r="I177" t="s">
        <v>361</v>
      </c>
      <c r="J177" t="s">
        <v>362</v>
      </c>
      <c r="K177" t="b">
        <v>0</v>
      </c>
      <c r="L177" t="b">
        <v>0</v>
      </c>
      <c r="M177" t="b">
        <v>0</v>
      </c>
      <c r="S177"/>
      <c r="T177"/>
      <c r="W177" s="10" t="s">
        <v>371</v>
      </c>
    </row>
    <row r="178" spans="2:24" x14ac:dyDescent="0.25">
      <c r="B178" s="10" t="s">
        <v>2145</v>
      </c>
      <c r="C178" s="10">
        <v>55982</v>
      </c>
      <c r="E178" t="s">
        <v>2146</v>
      </c>
      <c r="F178" t="s">
        <v>455</v>
      </c>
      <c r="G178" s="10">
        <v>7353</v>
      </c>
      <c r="H178" t="s">
        <v>176</v>
      </c>
      <c r="I178" t="s">
        <v>361</v>
      </c>
      <c r="J178" t="s">
        <v>362</v>
      </c>
      <c r="K178" t="b">
        <v>0</v>
      </c>
      <c r="L178" t="b">
        <v>0</v>
      </c>
      <c r="M178" s="65"/>
      <c r="S178"/>
      <c r="T178"/>
    </row>
    <row r="179" spans="2:24" x14ac:dyDescent="0.25">
      <c r="B179" s="10" t="s">
        <v>671</v>
      </c>
      <c r="D179" s="10">
        <v>332000</v>
      </c>
      <c r="E179" t="s">
        <v>182</v>
      </c>
      <c r="F179" t="s">
        <v>672</v>
      </c>
      <c r="H179" t="s">
        <v>181</v>
      </c>
      <c r="I179" t="s">
        <v>673</v>
      </c>
      <c r="J179" t="s">
        <v>674</v>
      </c>
      <c r="K179" t="b">
        <v>0</v>
      </c>
      <c r="L179" t="b">
        <v>1</v>
      </c>
      <c r="M179" t="s">
        <v>2129</v>
      </c>
      <c r="N179">
        <v>0.72</v>
      </c>
      <c r="O179" s="10">
        <v>1</v>
      </c>
      <c r="P179" s="10" t="s">
        <v>353</v>
      </c>
      <c r="Q179" s="10">
        <v>1</v>
      </c>
      <c r="R179" s="10">
        <v>7.2</v>
      </c>
      <c r="S179"/>
      <c r="T179"/>
      <c r="U179">
        <v>64.543329999999997</v>
      </c>
      <c r="V179">
        <v>-163.02916999999999</v>
      </c>
      <c r="W179" s="10" t="s">
        <v>371</v>
      </c>
    </row>
    <row r="180" spans="2:24" x14ac:dyDescent="0.25">
      <c r="B180" s="10" t="s">
        <v>655</v>
      </c>
      <c r="C180" s="10">
        <v>7174</v>
      </c>
      <c r="D180" s="10">
        <v>332020</v>
      </c>
      <c r="E180" t="s">
        <v>1322</v>
      </c>
      <c r="F180" t="s">
        <v>656</v>
      </c>
      <c r="G180" s="10">
        <v>7833</v>
      </c>
      <c r="H180" t="s">
        <v>186</v>
      </c>
      <c r="I180" t="s">
        <v>657</v>
      </c>
      <c r="J180" t="s">
        <v>658</v>
      </c>
      <c r="K180" t="b">
        <v>1</v>
      </c>
      <c r="L180" t="b">
        <v>1</v>
      </c>
      <c r="M180" s="10" t="b">
        <v>1</v>
      </c>
      <c r="N180">
        <v>3.4</v>
      </c>
      <c r="O180" s="10">
        <v>1</v>
      </c>
      <c r="P180" s="10" t="s">
        <v>353</v>
      </c>
      <c r="Q180" s="10">
        <v>1</v>
      </c>
      <c r="R180" s="10">
        <v>4.16</v>
      </c>
      <c r="S180" t="s">
        <v>390</v>
      </c>
      <c r="T180"/>
      <c r="U180">
        <v>66.566287000000003</v>
      </c>
      <c r="V180">
        <v>-145.253052</v>
      </c>
      <c r="W180" s="10" t="s">
        <v>371</v>
      </c>
    </row>
    <row r="181" spans="2:24" x14ac:dyDescent="0.25">
      <c r="B181" s="10" t="s">
        <v>559</v>
      </c>
      <c r="C181" s="10">
        <v>59037</v>
      </c>
      <c r="E181" t="s">
        <v>1403</v>
      </c>
      <c r="F181" t="s">
        <v>1686</v>
      </c>
      <c r="G181" s="10">
        <v>60222</v>
      </c>
      <c r="H181" t="s">
        <v>1402</v>
      </c>
      <c r="I181" t="s">
        <v>483</v>
      </c>
      <c r="J181" t="s">
        <v>484</v>
      </c>
      <c r="K181" t="b">
        <v>1</v>
      </c>
      <c r="L181" t="b">
        <v>0</v>
      </c>
      <c r="M181" s="10" t="b">
        <v>0</v>
      </c>
      <c r="N181">
        <v>5</v>
      </c>
      <c r="O181" s="10">
        <v>1</v>
      </c>
      <c r="P181" s="10" t="s">
        <v>353</v>
      </c>
      <c r="Q181" s="10">
        <v>1</v>
      </c>
      <c r="S181"/>
      <c r="T181"/>
    </row>
    <row r="182" spans="2:24" x14ac:dyDescent="0.25">
      <c r="B182" s="10" t="s">
        <v>468</v>
      </c>
      <c r="C182" s="10">
        <v>6292</v>
      </c>
      <c r="E182" t="s">
        <v>189</v>
      </c>
      <c r="F182" t="s">
        <v>469</v>
      </c>
      <c r="G182" s="10">
        <v>19558</v>
      </c>
      <c r="H182" t="s">
        <v>188</v>
      </c>
      <c r="I182" t="s">
        <v>361</v>
      </c>
      <c r="J182" t="s">
        <v>362</v>
      </c>
      <c r="K182" t="b">
        <v>1</v>
      </c>
      <c r="L182" t="b">
        <v>0</v>
      </c>
      <c r="M182" t="b">
        <v>0</v>
      </c>
      <c r="N182">
        <v>76.7</v>
      </c>
      <c r="O182" s="10">
        <v>1</v>
      </c>
      <c r="P182" s="10" t="s">
        <v>353</v>
      </c>
      <c r="Q182" s="10">
        <v>1</v>
      </c>
      <c r="R182" s="10">
        <v>69</v>
      </c>
      <c r="S182">
        <v>115</v>
      </c>
      <c r="T182"/>
      <c r="U182">
        <v>60.6935</v>
      </c>
      <c r="V182">
        <v>-151.38740000000001</v>
      </c>
      <c r="W182" s="10" t="s">
        <v>371</v>
      </c>
    </row>
    <row r="183" spans="2:24" x14ac:dyDescent="0.25">
      <c r="B183" s="10" t="s">
        <v>492</v>
      </c>
      <c r="C183" s="10">
        <v>7367</v>
      </c>
      <c r="E183" t="s">
        <v>190</v>
      </c>
      <c r="F183" t="s">
        <v>469</v>
      </c>
      <c r="G183" s="10">
        <v>19558</v>
      </c>
      <c r="H183" t="s">
        <v>188</v>
      </c>
      <c r="I183" t="s">
        <v>361</v>
      </c>
      <c r="J183" t="s">
        <v>362</v>
      </c>
      <c r="K183" t="b">
        <v>1</v>
      </c>
      <c r="L183" t="b">
        <v>0</v>
      </c>
      <c r="M183" s="10" t="b">
        <v>0</v>
      </c>
      <c r="N183">
        <v>126</v>
      </c>
      <c r="O183" s="10">
        <v>1</v>
      </c>
      <c r="P183" s="10" t="s">
        <v>353</v>
      </c>
      <c r="Q183" s="10">
        <v>1</v>
      </c>
      <c r="R183" s="10">
        <v>115</v>
      </c>
      <c r="S183" t="s">
        <v>390</v>
      </c>
      <c r="T183"/>
      <c r="U183">
        <v>59.778619999999997</v>
      </c>
      <c r="V183">
        <v>-150.94014999999999</v>
      </c>
      <c r="W183" s="10" t="s">
        <v>371</v>
      </c>
    </row>
    <row r="184" spans="2:24" x14ac:dyDescent="0.25">
      <c r="B184" s="10" t="s">
        <v>884</v>
      </c>
      <c r="C184" s="10">
        <v>55966</v>
      </c>
      <c r="E184" t="s">
        <v>192</v>
      </c>
      <c r="F184" t="s">
        <v>469</v>
      </c>
      <c r="G184" s="10">
        <v>19558</v>
      </c>
      <c r="H184" t="s">
        <v>188</v>
      </c>
      <c r="I184" t="s">
        <v>361</v>
      </c>
      <c r="J184" t="s">
        <v>362</v>
      </c>
      <c r="K184" t="b">
        <v>1</v>
      </c>
      <c r="L184" t="b">
        <v>0</v>
      </c>
      <c r="M184" s="65" t="b">
        <v>0</v>
      </c>
      <c r="N184">
        <v>80.8</v>
      </c>
      <c r="O184" s="10">
        <v>1</v>
      </c>
      <c r="P184" s="10" t="s">
        <v>353</v>
      </c>
      <c r="Q184" s="10">
        <v>1</v>
      </c>
      <c r="R184" s="10">
        <v>115</v>
      </c>
      <c r="S184" t="s">
        <v>390</v>
      </c>
      <c r="T184"/>
      <c r="U184">
        <v>60.676538999999998</v>
      </c>
      <c r="V184">
        <v>-151.377713</v>
      </c>
      <c r="W184" s="10" t="s">
        <v>371</v>
      </c>
    </row>
    <row r="185" spans="2:24" x14ac:dyDescent="0.25">
      <c r="B185" s="10" t="s">
        <v>1013</v>
      </c>
      <c r="C185" s="10">
        <v>6283</v>
      </c>
      <c r="E185" t="s">
        <v>193</v>
      </c>
      <c r="F185" t="s">
        <v>469</v>
      </c>
      <c r="G185" s="10">
        <v>19558</v>
      </c>
      <c r="H185" t="s">
        <v>188</v>
      </c>
      <c r="I185" t="s">
        <v>361</v>
      </c>
      <c r="J185" t="s">
        <v>362</v>
      </c>
      <c r="K185" t="b">
        <v>1</v>
      </c>
      <c r="L185" t="b">
        <v>0</v>
      </c>
      <c r="M185" s="10" t="b">
        <v>0</v>
      </c>
      <c r="N185">
        <v>2.2000000000000002</v>
      </c>
      <c r="O185" s="10">
        <v>1</v>
      </c>
      <c r="P185" s="10" t="s">
        <v>353</v>
      </c>
      <c r="Q185" s="10">
        <v>1</v>
      </c>
      <c r="R185" s="10">
        <v>12.4</v>
      </c>
      <c r="S185" t="s">
        <v>390</v>
      </c>
      <c r="T185"/>
      <c r="U185">
        <v>59.439542000000003</v>
      </c>
      <c r="V185">
        <v>-151.71343899999999</v>
      </c>
    </row>
    <row r="186" spans="2:24" x14ac:dyDescent="0.25">
      <c r="B186" s="74" t="s">
        <v>1037</v>
      </c>
      <c r="C186" s="74">
        <v>57206</v>
      </c>
      <c r="E186" s="73" t="s">
        <v>1038</v>
      </c>
      <c r="F186" t="s">
        <v>469</v>
      </c>
      <c r="G186" s="74">
        <v>19558</v>
      </c>
      <c r="H186" s="73" t="s">
        <v>188</v>
      </c>
      <c r="I186" s="73" t="s">
        <v>361</v>
      </c>
      <c r="J186" t="s">
        <v>362</v>
      </c>
      <c r="K186" t="b">
        <v>1</v>
      </c>
      <c r="L186" t="b">
        <v>0</v>
      </c>
      <c r="M186" s="73" t="b">
        <v>0</v>
      </c>
      <c r="N186" s="73">
        <v>50</v>
      </c>
      <c r="O186" s="74">
        <v>1</v>
      </c>
      <c r="P186" s="74" t="s">
        <v>353</v>
      </c>
      <c r="Q186" s="74">
        <v>1</v>
      </c>
      <c r="R186" s="74">
        <v>115</v>
      </c>
      <c r="S186" s="73" t="s">
        <v>390</v>
      </c>
      <c r="T186" s="73"/>
      <c r="U186" s="73">
        <v>60.499443999999997</v>
      </c>
      <c r="V186" s="73">
        <v>-150.99722199999999</v>
      </c>
      <c r="W186" s="10" t="s">
        <v>371</v>
      </c>
    </row>
    <row r="187" spans="2:24" x14ac:dyDescent="0.25">
      <c r="B187" s="74" t="s">
        <v>704</v>
      </c>
      <c r="C187" s="74"/>
      <c r="D187" s="10">
        <v>332030</v>
      </c>
      <c r="E187" s="73" t="s">
        <v>195</v>
      </c>
      <c r="F187" t="s">
        <v>705</v>
      </c>
      <c r="G187" s="74"/>
      <c r="H187" s="73" t="s">
        <v>194</v>
      </c>
      <c r="I187" s="73" t="s">
        <v>706</v>
      </c>
      <c r="J187" t="s">
        <v>707</v>
      </c>
      <c r="K187" t="b">
        <v>0</v>
      </c>
      <c r="L187" t="b">
        <v>1</v>
      </c>
      <c r="M187" s="73" t="s">
        <v>2129</v>
      </c>
      <c r="N187" s="73">
        <v>0.36499999999999999</v>
      </c>
      <c r="O187" s="74">
        <v>1</v>
      </c>
      <c r="P187" s="74" t="s">
        <v>353</v>
      </c>
      <c r="Q187" s="74">
        <v>1</v>
      </c>
      <c r="R187" s="74">
        <v>7.2</v>
      </c>
      <c r="S187" s="73" t="s">
        <v>354</v>
      </c>
      <c r="T187" s="73"/>
      <c r="U187" s="73">
        <v>66.04889</v>
      </c>
      <c r="V187" s="73">
        <v>-154.25556</v>
      </c>
      <c r="W187" s="10" t="s">
        <v>371</v>
      </c>
      <c r="X187" s="73"/>
    </row>
    <row r="188" spans="2:24" x14ac:dyDescent="0.25">
      <c r="B188" s="10" t="s">
        <v>2153</v>
      </c>
      <c r="C188" s="10">
        <v>54883</v>
      </c>
      <c r="E188" t="s">
        <v>2154</v>
      </c>
      <c r="F188" t="s">
        <v>2068</v>
      </c>
      <c r="G188" s="10">
        <v>9183</v>
      </c>
      <c r="H188" t="s">
        <v>2069</v>
      </c>
      <c r="K188" t="b">
        <v>0</v>
      </c>
      <c r="L188" t="b">
        <v>0</v>
      </c>
      <c r="M188" s="10"/>
      <c r="S188"/>
      <c r="T188"/>
    </row>
    <row r="189" spans="2:24" x14ac:dyDescent="0.25">
      <c r="B189" s="10" t="s">
        <v>716</v>
      </c>
      <c r="D189" s="10">
        <v>332040</v>
      </c>
      <c r="E189" t="s">
        <v>197</v>
      </c>
      <c r="F189" t="s">
        <v>717</v>
      </c>
      <c r="H189" t="s">
        <v>196</v>
      </c>
      <c r="I189" t="s">
        <v>718</v>
      </c>
      <c r="J189" t="s">
        <v>719</v>
      </c>
      <c r="K189" t="b">
        <v>0</v>
      </c>
      <c r="L189" t="b">
        <v>1</v>
      </c>
      <c r="M189" t="s">
        <v>2129</v>
      </c>
      <c r="N189">
        <v>0.20100000000000001</v>
      </c>
      <c r="O189" s="10">
        <v>1</v>
      </c>
      <c r="P189" s="10" t="s">
        <v>353</v>
      </c>
      <c r="Q189" s="10">
        <v>1</v>
      </c>
      <c r="R189" s="10">
        <v>7.2</v>
      </c>
      <c r="S189" t="s">
        <v>354</v>
      </c>
      <c r="T189"/>
      <c r="U189">
        <v>59.327779999999997</v>
      </c>
      <c r="V189">
        <v>-155.89472000000001</v>
      </c>
      <c r="W189" s="10" t="s">
        <v>371</v>
      </c>
      <c r="X189" s="73"/>
    </row>
    <row r="190" spans="2:24" x14ac:dyDescent="0.25">
      <c r="B190" s="10" t="s">
        <v>871</v>
      </c>
      <c r="C190" s="10">
        <v>7183</v>
      </c>
      <c r="D190" s="10">
        <v>332050</v>
      </c>
      <c r="E190" t="s">
        <v>199</v>
      </c>
      <c r="F190" t="s">
        <v>872</v>
      </c>
      <c r="G190" s="10">
        <v>9188</v>
      </c>
      <c r="H190" t="s">
        <v>198</v>
      </c>
      <c r="I190" t="s">
        <v>873</v>
      </c>
      <c r="J190" t="s">
        <v>874</v>
      </c>
      <c r="K190" t="b">
        <v>1</v>
      </c>
      <c r="L190" t="b">
        <v>1</v>
      </c>
      <c r="M190" t="b">
        <v>1</v>
      </c>
      <c r="N190">
        <v>1.7</v>
      </c>
      <c r="O190" s="10">
        <v>1</v>
      </c>
      <c r="P190" s="10" t="s">
        <v>353</v>
      </c>
      <c r="Q190" s="10">
        <v>1</v>
      </c>
      <c r="R190" s="10">
        <v>2.5</v>
      </c>
      <c r="S190" t="s">
        <v>390</v>
      </c>
      <c r="T190"/>
      <c r="U190">
        <v>59.899054</v>
      </c>
      <c r="V190">
        <v>-154.698735</v>
      </c>
      <c r="W190" s="10" t="s">
        <v>371</v>
      </c>
    </row>
    <row r="191" spans="2:24" x14ac:dyDescent="0.25">
      <c r="B191" s="10" t="s">
        <v>1576</v>
      </c>
      <c r="C191" s="10">
        <v>7466</v>
      </c>
      <c r="D191" s="10">
        <v>331155</v>
      </c>
      <c r="E191" t="s">
        <v>1426</v>
      </c>
      <c r="F191" t="s">
        <v>415</v>
      </c>
      <c r="G191" s="10">
        <v>18963</v>
      </c>
      <c r="H191" t="s">
        <v>1326</v>
      </c>
      <c r="I191" t="s">
        <v>483</v>
      </c>
      <c r="J191" t="s">
        <v>484</v>
      </c>
      <c r="K191" t="b">
        <v>0</v>
      </c>
      <c r="L191" t="b">
        <v>1</v>
      </c>
      <c r="S191"/>
      <c r="T191"/>
      <c r="W191" s="10" t="s">
        <v>371</v>
      </c>
    </row>
    <row r="192" spans="2:24" x14ac:dyDescent="0.25">
      <c r="B192" s="10" t="s">
        <v>414</v>
      </c>
      <c r="C192" s="10">
        <v>7462</v>
      </c>
      <c r="D192" s="10">
        <v>332650</v>
      </c>
      <c r="E192" t="s">
        <v>201</v>
      </c>
      <c r="F192" t="s">
        <v>415</v>
      </c>
      <c r="G192" s="65">
        <v>18963</v>
      </c>
      <c r="H192" s="21" t="s">
        <v>1326</v>
      </c>
      <c r="I192" t="s">
        <v>416</v>
      </c>
      <c r="J192" t="s">
        <v>417</v>
      </c>
      <c r="K192" t="b">
        <v>1</v>
      </c>
      <c r="L192" t="b">
        <v>1</v>
      </c>
      <c r="M192" s="65" t="b">
        <v>1</v>
      </c>
      <c r="N192" s="21">
        <v>1.585</v>
      </c>
      <c r="O192" s="65">
        <v>1</v>
      </c>
      <c r="P192" s="65" t="s">
        <v>353</v>
      </c>
      <c r="Q192" s="65">
        <v>1</v>
      </c>
      <c r="R192" s="10">
        <v>12.47</v>
      </c>
      <c r="S192" t="s">
        <v>390</v>
      </c>
      <c r="T192"/>
      <c r="U192">
        <v>57.499166000000002</v>
      </c>
      <c r="V192">
        <v>-134.58614</v>
      </c>
      <c r="W192" s="10" t="s">
        <v>371</v>
      </c>
    </row>
    <row r="193" spans="2:23" x14ac:dyDescent="0.25">
      <c r="B193" s="10" t="s">
        <v>698</v>
      </c>
      <c r="C193" s="10">
        <v>7463</v>
      </c>
      <c r="D193" s="10">
        <v>332670</v>
      </c>
      <c r="E193" t="s">
        <v>203</v>
      </c>
      <c r="F193" t="s">
        <v>415</v>
      </c>
      <c r="G193" s="10">
        <v>18963</v>
      </c>
      <c r="H193" t="s">
        <v>1326</v>
      </c>
      <c r="I193" t="s">
        <v>699</v>
      </c>
      <c r="J193" t="s">
        <v>700</v>
      </c>
      <c r="K193" t="b">
        <v>1</v>
      </c>
      <c r="L193" t="b">
        <v>1</v>
      </c>
      <c r="M193" s="65" t="b">
        <v>1</v>
      </c>
      <c r="N193">
        <v>3.0500000000000003</v>
      </c>
      <c r="O193" s="10">
        <v>1</v>
      </c>
      <c r="P193" s="10" t="s">
        <v>353</v>
      </c>
      <c r="Q193" s="10">
        <v>1</v>
      </c>
      <c r="R193" s="10">
        <v>12.47</v>
      </c>
      <c r="S193" t="s">
        <v>390</v>
      </c>
      <c r="T193"/>
      <c r="U193">
        <v>58.106431999999998</v>
      </c>
      <c r="V193">
        <v>-135.43073999999999</v>
      </c>
      <c r="W193" s="10" t="s">
        <v>371</v>
      </c>
    </row>
    <row r="194" spans="2:23" x14ac:dyDescent="0.25">
      <c r="B194" s="10" t="s">
        <v>731</v>
      </c>
      <c r="C194" s="10">
        <v>7464</v>
      </c>
      <c r="D194" s="10">
        <v>332680</v>
      </c>
      <c r="E194" t="s">
        <v>204</v>
      </c>
      <c r="F194" t="s">
        <v>415</v>
      </c>
      <c r="G194" s="10">
        <v>18963</v>
      </c>
      <c r="H194" t="s">
        <v>1326</v>
      </c>
      <c r="I194" t="s">
        <v>732</v>
      </c>
      <c r="J194" t="s">
        <v>733</v>
      </c>
      <c r="K194" t="b">
        <v>1</v>
      </c>
      <c r="L194" t="b">
        <v>1</v>
      </c>
      <c r="M194" s="10" t="b">
        <v>0</v>
      </c>
      <c r="N194">
        <v>3.1</v>
      </c>
      <c r="O194" s="10">
        <v>1</v>
      </c>
      <c r="P194" s="10" t="s">
        <v>353</v>
      </c>
      <c r="Q194" s="10">
        <v>1</v>
      </c>
      <c r="R194" s="10">
        <v>12.47</v>
      </c>
      <c r="S194" t="s">
        <v>390</v>
      </c>
      <c r="T194"/>
      <c r="U194">
        <v>56.962983000000001</v>
      </c>
      <c r="V194">
        <v>-133.92255700000001</v>
      </c>
      <c r="W194" s="10" t="s">
        <v>371</v>
      </c>
    </row>
    <row r="195" spans="2:23" x14ac:dyDescent="0.25">
      <c r="B195" s="10" t="s">
        <v>545</v>
      </c>
      <c r="C195" s="10">
        <v>7467</v>
      </c>
      <c r="D195" s="10">
        <v>332660</v>
      </c>
      <c r="E195" t="s">
        <v>202</v>
      </c>
      <c r="F195" t="s">
        <v>415</v>
      </c>
      <c r="G195" s="10">
        <v>18963</v>
      </c>
      <c r="H195" t="s">
        <v>1326</v>
      </c>
      <c r="I195" t="s">
        <v>546</v>
      </c>
      <c r="J195" t="s">
        <v>547</v>
      </c>
      <c r="K195" t="b">
        <v>0</v>
      </c>
      <c r="L195" t="b">
        <v>1</v>
      </c>
      <c r="M195" t="s">
        <v>2126</v>
      </c>
      <c r="N195">
        <v>0.6</v>
      </c>
      <c r="O195" s="10">
        <v>1</v>
      </c>
      <c r="P195" s="10" t="s">
        <v>353</v>
      </c>
      <c r="Q195" s="10">
        <v>1</v>
      </c>
      <c r="S195" t="s">
        <v>354</v>
      </c>
      <c r="T195"/>
      <c r="W195" s="10" t="s">
        <v>371</v>
      </c>
    </row>
    <row r="196" spans="2:23" x14ac:dyDescent="0.25">
      <c r="B196" s="10" t="s">
        <v>2132</v>
      </c>
      <c r="D196" s="10">
        <v>332700</v>
      </c>
      <c r="E196" t="s">
        <v>2133</v>
      </c>
      <c r="F196" t="s">
        <v>415</v>
      </c>
      <c r="H196" t="s">
        <v>1326</v>
      </c>
      <c r="I196" t="s">
        <v>546</v>
      </c>
      <c r="J196" t="s">
        <v>547</v>
      </c>
      <c r="K196" t="b">
        <v>0</v>
      </c>
      <c r="L196" t="b">
        <v>1</v>
      </c>
      <c r="M196" s="10" t="b">
        <v>0</v>
      </c>
      <c r="O196" s="10">
        <v>1</v>
      </c>
      <c r="P196" s="10" t="s">
        <v>353</v>
      </c>
      <c r="Q196" s="10">
        <v>1</v>
      </c>
      <c r="S196" t="s">
        <v>354</v>
      </c>
      <c r="T196"/>
      <c r="W196" s="10" t="s">
        <v>371</v>
      </c>
    </row>
    <row r="197" spans="2:23" x14ac:dyDescent="0.25">
      <c r="B197" s="10" t="s">
        <v>2134</v>
      </c>
      <c r="E197" t="s">
        <v>2135</v>
      </c>
      <c r="F197" t="s">
        <v>415</v>
      </c>
      <c r="G197" s="10">
        <v>18963</v>
      </c>
      <c r="H197" t="s">
        <v>1326</v>
      </c>
      <c r="I197" t="s">
        <v>546</v>
      </c>
      <c r="J197" t="s">
        <v>547</v>
      </c>
      <c r="K197" t="b">
        <v>0</v>
      </c>
      <c r="M197" t="b">
        <v>0</v>
      </c>
      <c r="N197">
        <v>0.6</v>
      </c>
      <c r="O197" s="10">
        <v>1</v>
      </c>
      <c r="P197" s="10" t="s">
        <v>353</v>
      </c>
      <c r="Q197" s="10">
        <v>1</v>
      </c>
      <c r="S197" t="s">
        <v>354</v>
      </c>
      <c r="T197"/>
      <c r="W197" s="10" t="s">
        <v>371</v>
      </c>
    </row>
    <row r="198" spans="2:23" x14ac:dyDescent="0.25">
      <c r="B198" s="10" t="s">
        <v>579</v>
      </c>
      <c r="D198" s="10">
        <v>332060</v>
      </c>
      <c r="E198" s="33" t="s">
        <v>206</v>
      </c>
      <c r="F198" t="s">
        <v>580</v>
      </c>
      <c r="G198" s="65"/>
      <c r="H198" s="21" t="s">
        <v>205</v>
      </c>
      <c r="I198" t="s">
        <v>581</v>
      </c>
      <c r="J198" t="s">
        <v>582</v>
      </c>
      <c r="K198" t="b">
        <v>0</v>
      </c>
      <c r="L198" t="b">
        <v>1</v>
      </c>
      <c r="M198" s="21" t="s">
        <v>2129</v>
      </c>
      <c r="N198" s="21">
        <v>0.57699999999999996</v>
      </c>
      <c r="O198" s="65">
        <v>1</v>
      </c>
      <c r="P198" s="65" t="s">
        <v>353</v>
      </c>
      <c r="Q198" s="65">
        <v>1</v>
      </c>
      <c r="R198" s="65">
        <v>7.2</v>
      </c>
      <c r="S198" s="21" t="s">
        <v>354</v>
      </c>
      <c r="T198" s="21"/>
      <c r="U198" s="21">
        <v>66.074969999999993</v>
      </c>
      <c r="V198" s="21">
        <v>-162.71274</v>
      </c>
      <c r="W198" s="65" t="s">
        <v>371</v>
      </c>
    </row>
    <row r="199" spans="2:23" x14ac:dyDescent="0.25">
      <c r="B199" s="10" t="s">
        <v>2136</v>
      </c>
      <c r="C199" s="10">
        <v>59027</v>
      </c>
      <c r="E199" s="33" t="s">
        <v>2137</v>
      </c>
      <c r="F199" t="s">
        <v>2062</v>
      </c>
      <c r="G199" s="65">
        <v>60223</v>
      </c>
      <c r="H199" s="21" t="s">
        <v>2063</v>
      </c>
      <c r="I199" t="s">
        <v>464</v>
      </c>
      <c r="J199" t="s">
        <v>465</v>
      </c>
      <c r="K199" t="b">
        <v>0</v>
      </c>
      <c r="L199" t="b">
        <v>0</v>
      </c>
      <c r="M199" s="21" t="b">
        <v>0</v>
      </c>
      <c r="N199" s="21"/>
      <c r="O199" s="65"/>
      <c r="P199" s="65" t="s">
        <v>353</v>
      </c>
      <c r="Q199" s="65">
        <v>1</v>
      </c>
      <c r="R199" s="65">
        <v>34.5</v>
      </c>
      <c r="S199" s="21"/>
      <c r="T199" s="21"/>
      <c r="U199" s="21">
        <v>55.419443999999999</v>
      </c>
      <c r="V199" s="21">
        <v>-131.537778</v>
      </c>
      <c r="W199" s="65"/>
    </row>
    <row r="200" spans="2:23" x14ac:dyDescent="0.25">
      <c r="B200" s="10" t="s">
        <v>462</v>
      </c>
      <c r="C200" s="10">
        <v>6580</v>
      </c>
      <c r="E200" s="33" t="s">
        <v>208</v>
      </c>
      <c r="F200" t="s">
        <v>463</v>
      </c>
      <c r="G200" s="65">
        <v>10210</v>
      </c>
      <c r="H200" s="21" t="s">
        <v>207</v>
      </c>
      <c r="I200" t="s">
        <v>464</v>
      </c>
      <c r="J200" t="s">
        <v>465</v>
      </c>
      <c r="K200" t="b">
        <v>1</v>
      </c>
      <c r="L200" t="b">
        <v>0</v>
      </c>
      <c r="M200" s="21" t="b">
        <v>0</v>
      </c>
      <c r="N200" s="21">
        <v>5.4</v>
      </c>
      <c r="O200" s="65">
        <v>1</v>
      </c>
      <c r="P200" s="65" t="s">
        <v>353</v>
      </c>
      <c r="Q200" s="65">
        <v>1</v>
      </c>
      <c r="R200" s="65">
        <v>34.5</v>
      </c>
      <c r="S200" s="21" t="s">
        <v>390</v>
      </c>
      <c r="T200" s="21"/>
      <c r="U200" s="21">
        <v>55.379750000000001</v>
      </c>
      <c r="V200" s="21">
        <v>-131.470269</v>
      </c>
      <c r="W200" s="65" t="s">
        <v>371</v>
      </c>
    </row>
    <row r="201" spans="2:23" x14ac:dyDescent="0.25">
      <c r="B201" s="10" t="s">
        <v>749</v>
      </c>
      <c r="C201" s="10">
        <v>84</v>
      </c>
      <c r="E201" s="75" t="s">
        <v>209</v>
      </c>
      <c r="F201" t="s">
        <v>463</v>
      </c>
      <c r="G201" s="65">
        <v>10210</v>
      </c>
      <c r="H201" s="21" t="s">
        <v>207</v>
      </c>
      <c r="I201" t="s">
        <v>464</v>
      </c>
      <c r="J201" t="s">
        <v>465</v>
      </c>
      <c r="K201" t="b">
        <v>1</v>
      </c>
      <c r="L201" t="b">
        <v>0</v>
      </c>
      <c r="M201" s="21" t="b">
        <v>0</v>
      </c>
      <c r="N201" s="21">
        <v>4.2</v>
      </c>
      <c r="O201" s="65">
        <v>1</v>
      </c>
      <c r="P201" s="65" t="s">
        <v>353</v>
      </c>
      <c r="Q201" s="65">
        <v>1</v>
      </c>
      <c r="R201" s="65">
        <v>34.5</v>
      </c>
      <c r="S201" s="21" t="s">
        <v>390</v>
      </c>
      <c r="T201" s="21"/>
      <c r="U201" s="21">
        <v>55.344641000000003</v>
      </c>
      <c r="V201" s="21">
        <v>-131.63342499999999</v>
      </c>
      <c r="W201" s="65"/>
    </row>
    <row r="202" spans="2:23" x14ac:dyDescent="0.25">
      <c r="B202" s="10" t="s">
        <v>985</v>
      </c>
      <c r="C202" s="10">
        <v>85</v>
      </c>
      <c r="E202" t="s">
        <v>212</v>
      </c>
      <c r="F202" t="s">
        <v>463</v>
      </c>
      <c r="G202" s="65">
        <v>10210</v>
      </c>
      <c r="H202" s="21" t="s">
        <v>207</v>
      </c>
      <c r="I202" t="s">
        <v>464</v>
      </c>
      <c r="J202" t="s">
        <v>465</v>
      </c>
      <c r="K202" t="b">
        <v>1</v>
      </c>
      <c r="L202" t="b">
        <v>0</v>
      </c>
      <c r="M202" s="21" t="b">
        <v>0</v>
      </c>
      <c r="N202" s="21">
        <v>25.9</v>
      </c>
      <c r="O202" s="65">
        <v>1</v>
      </c>
      <c r="P202" s="65" t="s">
        <v>353</v>
      </c>
      <c r="Q202" s="65">
        <v>1</v>
      </c>
      <c r="R202" s="65">
        <v>34.5</v>
      </c>
      <c r="S202" s="65" t="s">
        <v>390</v>
      </c>
      <c r="T202" s="65"/>
      <c r="U202" s="21">
        <v>55.357396999999999</v>
      </c>
      <c r="V202" s="21">
        <v>-131.69695999999999</v>
      </c>
    </row>
    <row r="203" spans="2:23" x14ac:dyDescent="0.25">
      <c r="B203" s="10" t="s">
        <v>1026</v>
      </c>
      <c r="C203" s="10">
        <v>6581</v>
      </c>
      <c r="E203" t="s">
        <v>210</v>
      </c>
      <c r="F203" t="s">
        <v>463</v>
      </c>
      <c r="G203" s="10">
        <v>10210</v>
      </c>
      <c r="H203" t="s">
        <v>207</v>
      </c>
      <c r="I203" t="s">
        <v>464</v>
      </c>
      <c r="J203" t="s">
        <v>465</v>
      </c>
      <c r="K203" t="b">
        <v>1</v>
      </c>
      <c r="L203" t="b">
        <v>0</v>
      </c>
      <c r="M203" t="b">
        <v>0</v>
      </c>
      <c r="N203">
        <v>2.1</v>
      </c>
      <c r="O203" s="10">
        <v>1</v>
      </c>
      <c r="P203" s="10" t="s">
        <v>353</v>
      </c>
      <c r="Q203" s="10">
        <v>1</v>
      </c>
      <c r="R203" s="10">
        <v>34.5</v>
      </c>
      <c r="S203" s="10" t="s">
        <v>390</v>
      </c>
      <c r="U203">
        <v>55.381402000000001</v>
      </c>
      <c r="V203">
        <v>-131.51775799999999</v>
      </c>
      <c r="W203" s="10" t="s">
        <v>371</v>
      </c>
    </row>
    <row r="204" spans="2:23" x14ac:dyDescent="0.25">
      <c r="B204" s="10" t="s">
        <v>1057</v>
      </c>
      <c r="C204" s="10">
        <v>70</v>
      </c>
      <c r="E204" t="s">
        <v>211</v>
      </c>
      <c r="F204" t="s">
        <v>463</v>
      </c>
      <c r="G204" s="10">
        <v>10210</v>
      </c>
      <c r="H204" t="s">
        <v>207</v>
      </c>
      <c r="I204" t="s">
        <v>464</v>
      </c>
      <c r="J204" t="s">
        <v>465</v>
      </c>
      <c r="K204" t="b">
        <v>1</v>
      </c>
      <c r="L204" t="b">
        <v>0</v>
      </c>
      <c r="M204" s="10" t="b">
        <v>0</v>
      </c>
      <c r="N204">
        <v>22.6</v>
      </c>
      <c r="O204" s="10">
        <v>6</v>
      </c>
      <c r="P204" s="10" t="s">
        <v>2016</v>
      </c>
      <c r="Q204" s="10">
        <v>4</v>
      </c>
      <c r="R204" s="10">
        <v>115</v>
      </c>
      <c r="S204">
        <v>115</v>
      </c>
      <c r="T204"/>
      <c r="U204">
        <v>55.615208000000003</v>
      </c>
      <c r="V204">
        <v>-131.356111</v>
      </c>
      <c r="W204" s="10" t="s">
        <v>371</v>
      </c>
    </row>
    <row r="205" spans="2:23" x14ac:dyDescent="0.25">
      <c r="B205" s="10" t="s">
        <v>1155</v>
      </c>
      <c r="C205" s="10">
        <v>58977</v>
      </c>
      <c r="E205" t="s">
        <v>1156</v>
      </c>
      <c r="F205" t="s">
        <v>463</v>
      </c>
      <c r="G205" s="10">
        <v>10210</v>
      </c>
      <c r="H205" t="s">
        <v>207</v>
      </c>
      <c r="I205" t="s">
        <v>464</v>
      </c>
      <c r="J205" t="s">
        <v>465</v>
      </c>
      <c r="K205" t="b">
        <v>1</v>
      </c>
      <c r="L205" t="b">
        <v>0</v>
      </c>
      <c r="M205" t="b">
        <v>0</v>
      </c>
      <c r="N205">
        <v>4.8</v>
      </c>
      <c r="O205" s="10">
        <v>1</v>
      </c>
      <c r="P205" s="10" t="s">
        <v>353</v>
      </c>
      <c r="Q205" s="10">
        <v>1</v>
      </c>
      <c r="R205" s="10">
        <v>34.5</v>
      </c>
      <c r="S205" t="s">
        <v>390</v>
      </c>
      <c r="T205"/>
      <c r="U205">
        <v>55.328055999999997</v>
      </c>
      <c r="V205">
        <v>-131.530833</v>
      </c>
      <c r="W205" s="10" t="s">
        <v>371</v>
      </c>
    </row>
    <row r="206" spans="2:23" x14ac:dyDescent="0.25">
      <c r="B206" s="10" t="s">
        <v>753</v>
      </c>
      <c r="C206" s="10">
        <v>7493</v>
      </c>
      <c r="D206" s="10">
        <v>332070</v>
      </c>
      <c r="E206" t="s">
        <v>214</v>
      </c>
      <c r="F206" t="s">
        <v>754</v>
      </c>
      <c r="G206" s="10">
        <v>9897</v>
      </c>
      <c r="H206" t="s">
        <v>213</v>
      </c>
      <c r="I206" t="s">
        <v>755</v>
      </c>
      <c r="J206" t="s">
        <v>756</v>
      </c>
      <c r="K206" t="b">
        <v>1</v>
      </c>
      <c r="L206" t="b">
        <v>1</v>
      </c>
      <c r="M206" t="b">
        <v>1</v>
      </c>
      <c r="N206">
        <v>2.6</v>
      </c>
      <c r="O206" s="10">
        <v>1</v>
      </c>
      <c r="P206" s="10" t="s">
        <v>353</v>
      </c>
      <c r="Q206" s="10">
        <v>1</v>
      </c>
      <c r="R206" s="10">
        <v>480</v>
      </c>
      <c r="S206" s="10" t="s">
        <v>390</v>
      </c>
      <c r="U206">
        <v>55.061683000000002</v>
      </c>
      <c r="V206">
        <v>-162.31030000000001</v>
      </c>
      <c r="W206" s="10" t="s">
        <v>371</v>
      </c>
    </row>
    <row r="207" spans="2:23" x14ac:dyDescent="0.25">
      <c r="B207" s="10" t="s">
        <v>757</v>
      </c>
      <c r="D207" s="10">
        <v>332080</v>
      </c>
      <c r="E207" t="s">
        <v>758</v>
      </c>
      <c r="F207" t="s">
        <v>759</v>
      </c>
      <c r="H207" t="s">
        <v>760</v>
      </c>
      <c r="I207" t="s">
        <v>761</v>
      </c>
      <c r="J207" t="s">
        <v>762</v>
      </c>
      <c r="K207" t="b">
        <v>0</v>
      </c>
      <c r="L207" t="b">
        <v>1</v>
      </c>
      <c r="N207">
        <v>1.05</v>
      </c>
      <c r="O207" s="10">
        <v>1</v>
      </c>
      <c r="P207" s="10" t="s">
        <v>353</v>
      </c>
      <c r="Q207" s="10">
        <v>1</v>
      </c>
      <c r="S207" s="10" t="s">
        <v>354</v>
      </c>
      <c r="U207">
        <v>59.938890000000001</v>
      </c>
      <c r="V207">
        <v>-164.04139000000001</v>
      </c>
      <c r="W207" s="10" t="s">
        <v>371</v>
      </c>
    </row>
    <row r="208" spans="2:23" x14ac:dyDescent="0.25">
      <c r="B208" s="10" t="s">
        <v>768</v>
      </c>
      <c r="D208" s="10">
        <v>332090</v>
      </c>
      <c r="E208" t="s">
        <v>216</v>
      </c>
      <c r="F208" t="s">
        <v>769</v>
      </c>
      <c r="H208" t="s">
        <v>215</v>
      </c>
      <c r="I208" t="s">
        <v>770</v>
      </c>
      <c r="J208" t="s">
        <v>771</v>
      </c>
      <c r="K208" t="b">
        <v>0</v>
      </c>
      <c r="L208" t="b">
        <v>1</v>
      </c>
      <c r="M208" t="s">
        <v>2126</v>
      </c>
      <c r="N208">
        <v>0.17100000000000001</v>
      </c>
      <c r="O208" s="10">
        <v>1</v>
      </c>
      <c r="P208" s="10" t="s">
        <v>353</v>
      </c>
      <c r="Q208" s="10">
        <v>1</v>
      </c>
      <c r="R208" s="10">
        <v>7.2</v>
      </c>
      <c r="S208" s="10" t="s">
        <v>354</v>
      </c>
      <c r="W208" s="10" t="s">
        <v>371</v>
      </c>
    </row>
    <row r="209" spans="1:25" x14ac:dyDescent="0.25">
      <c r="B209" s="10" t="s">
        <v>631</v>
      </c>
      <c r="C209" s="10">
        <v>58405</v>
      </c>
      <c r="E209" t="s">
        <v>632</v>
      </c>
      <c r="F209" t="s">
        <v>633</v>
      </c>
      <c r="G209" s="10">
        <v>10433</v>
      </c>
      <c r="H209" t="s">
        <v>217</v>
      </c>
      <c r="I209" t="s">
        <v>634</v>
      </c>
      <c r="J209" t="s">
        <v>635</v>
      </c>
      <c r="K209" t="b">
        <v>1</v>
      </c>
      <c r="L209" t="b">
        <v>0</v>
      </c>
      <c r="M209" t="b">
        <v>0</v>
      </c>
      <c r="N209">
        <v>3</v>
      </c>
      <c r="O209" s="10">
        <v>1</v>
      </c>
      <c r="P209" s="10" t="s">
        <v>353</v>
      </c>
      <c r="Q209" s="10">
        <v>1</v>
      </c>
      <c r="R209" s="10">
        <v>12.47</v>
      </c>
      <c r="S209" s="10" t="s">
        <v>390</v>
      </c>
      <c r="U209">
        <v>57.799166999999997</v>
      </c>
      <c r="V209">
        <v>-152.404167</v>
      </c>
      <c r="W209" s="10" t="s">
        <v>371</v>
      </c>
    </row>
    <row r="210" spans="1:25" s="73" customFormat="1" x14ac:dyDescent="0.25">
      <c r="A210" s="10"/>
      <c r="B210" s="10" t="s">
        <v>646</v>
      </c>
      <c r="C210" s="10">
        <v>60563</v>
      </c>
      <c r="D210" s="10"/>
      <c r="E210" t="s">
        <v>647</v>
      </c>
      <c r="F210" t="s">
        <v>633</v>
      </c>
      <c r="G210" s="10">
        <v>10433</v>
      </c>
      <c r="H210" t="s">
        <v>217</v>
      </c>
      <c r="I210" t="s">
        <v>634</v>
      </c>
      <c r="J210" t="s">
        <v>635</v>
      </c>
      <c r="K210" t="b">
        <v>1</v>
      </c>
      <c r="L210" t="b">
        <v>0</v>
      </c>
      <c r="M210" t="b">
        <v>0</v>
      </c>
      <c r="N210">
        <v>2</v>
      </c>
      <c r="O210" s="10">
        <v>1</v>
      </c>
      <c r="P210" s="10" t="s">
        <v>353</v>
      </c>
      <c r="Q210" s="10">
        <v>1</v>
      </c>
      <c r="R210" s="10">
        <v>12.47</v>
      </c>
      <c r="S210" s="10" t="s">
        <v>390</v>
      </c>
      <c r="T210" s="10"/>
      <c r="U210">
        <v>57.780113999999998</v>
      </c>
      <c r="V210">
        <v>-152.443783</v>
      </c>
      <c r="W210" s="10" t="s">
        <v>371</v>
      </c>
      <c r="X210"/>
      <c r="Y210"/>
    </row>
    <row r="211" spans="1:25" s="73" customFormat="1" x14ac:dyDescent="0.25">
      <c r="A211" s="10"/>
      <c r="B211" s="10" t="s">
        <v>772</v>
      </c>
      <c r="C211" s="10">
        <v>6281</v>
      </c>
      <c r="D211" s="10"/>
      <c r="E211" t="s">
        <v>1272</v>
      </c>
      <c r="F211" t="s">
        <v>633</v>
      </c>
      <c r="G211" s="10">
        <v>10433</v>
      </c>
      <c r="H211" t="s">
        <v>217</v>
      </c>
      <c r="I211" t="s">
        <v>634</v>
      </c>
      <c r="J211" t="s">
        <v>635</v>
      </c>
      <c r="K211" t="b">
        <v>1</v>
      </c>
      <c r="L211" t="b">
        <v>0</v>
      </c>
      <c r="M211" t="b">
        <v>0</v>
      </c>
      <c r="N211">
        <v>18.3</v>
      </c>
      <c r="O211" s="10">
        <v>1</v>
      </c>
      <c r="P211" s="10" t="s">
        <v>353</v>
      </c>
      <c r="Q211" s="10">
        <v>1</v>
      </c>
      <c r="R211" s="10">
        <v>67</v>
      </c>
      <c r="S211" s="10" t="s">
        <v>390</v>
      </c>
      <c r="T211" s="10"/>
      <c r="U211">
        <v>57.789955999999997</v>
      </c>
      <c r="V211">
        <v>-152.39698200000001</v>
      </c>
      <c r="W211" s="10" t="s">
        <v>371</v>
      </c>
      <c r="X211"/>
      <c r="Y211"/>
    </row>
    <row r="212" spans="1:25" x14ac:dyDescent="0.25">
      <c r="B212" s="10" t="s">
        <v>917</v>
      </c>
      <c r="C212" s="10">
        <v>7723</v>
      </c>
      <c r="E212" t="s">
        <v>1343</v>
      </c>
      <c r="F212" t="s">
        <v>633</v>
      </c>
      <c r="G212" s="10">
        <v>10433</v>
      </c>
      <c r="H212" t="s">
        <v>217</v>
      </c>
      <c r="I212" t="s">
        <v>634</v>
      </c>
      <c r="J212" t="s">
        <v>635</v>
      </c>
      <c r="K212" t="b">
        <v>1</v>
      </c>
      <c r="L212" t="b">
        <v>0</v>
      </c>
      <c r="M212" t="b">
        <v>0</v>
      </c>
      <c r="N212">
        <v>10</v>
      </c>
      <c r="O212" s="10">
        <v>1</v>
      </c>
      <c r="P212" s="10" t="s">
        <v>353</v>
      </c>
      <c r="Q212" s="10">
        <v>1</v>
      </c>
      <c r="R212" s="10">
        <v>67</v>
      </c>
      <c r="S212" s="10" t="s">
        <v>390</v>
      </c>
      <c r="U212">
        <v>57.731608000000001</v>
      </c>
      <c r="V212">
        <v>-152.50704400000001</v>
      </c>
    </row>
    <row r="213" spans="1:25" x14ac:dyDescent="0.25">
      <c r="B213" s="10" t="s">
        <v>938</v>
      </c>
      <c r="C213" s="10">
        <v>57187</v>
      </c>
      <c r="E213" t="s">
        <v>939</v>
      </c>
      <c r="F213" t="s">
        <v>633</v>
      </c>
      <c r="G213" s="10">
        <v>10433</v>
      </c>
      <c r="H213" t="s">
        <v>217</v>
      </c>
      <c r="I213" t="s">
        <v>634</v>
      </c>
      <c r="J213" t="s">
        <v>635</v>
      </c>
      <c r="K213" t="b">
        <v>1</v>
      </c>
      <c r="L213" t="b">
        <v>0</v>
      </c>
      <c r="M213" t="b">
        <v>0</v>
      </c>
      <c r="N213">
        <v>9</v>
      </c>
      <c r="O213" s="10">
        <v>1</v>
      </c>
      <c r="P213" s="10" t="s">
        <v>353</v>
      </c>
      <c r="Q213" s="10">
        <v>1</v>
      </c>
      <c r="R213" s="10">
        <v>69</v>
      </c>
      <c r="S213" s="10" t="s">
        <v>390</v>
      </c>
      <c r="U213">
        <v>57.786900000000003</v>
      </c>
      <c r="V213">
        <v>-152.44059999999999</v>
      </c>
      <c r="W213" s="10" t="s">
        <v>371</v>
      </c>
    </row>
    <row r="214" spans="1:25" x14ac:dyDescent="0.25">
      <c r="B214" s="10" t="s">
        <v>965</v>
      </c>
      <c r="C214" s="10">
        <v>6282</v>
      </c>
      <c r="E214" t="s">
        <v>1275</v>
      </c>
      <c r="F214" t="s">
        <v>633</v>
      </c>
      <c r="G214" s="65">
        <v>10433</v>
      </c>
      <c r="H214" s="21" t="s">
        <v>217</v>
      </c>
      <c r="I214" s="21" t="s">
        <v>634</v>
      </c>
      <c r="J214" t="s">
        <v>635</v>
      </c>
      <c r="K214" t="b">
        <v>0</v>
      </c>
      <c r="L214" t="b">
        <v>0</v>
      </c>
      <c r="M214" s="21" t="b">
        <v>0</v>
      </c>
      <c r="N214" s="21">
        <v>0.5</v>
      </c>
      <c r="O214" s="65">
        <v>1</v>
      </c>
      <c r="P214" s="65" t="s">
        <v>353</v>
      </c>
      <c r="Q214" s="65">
        <v>1</v>
      </c>
      <c r="R214" s="65">
        <v>12.47</v>
      </c>
      <c r="S214" s="65" t="s">
        <v>390</v>
      </c>
      <c r="T214" s="65"/>
      <c r="U214" s="21">
        <v>57.864775000000002</v>
      </c>
      <c r="V214" s="21">
        <v>-152.85544100000001</v>
      </c>
      <c r="W214" s="65"/>
    </row>
    <row r="215" spans="1:25" x14ac:dyDescent="0.25">
      <c r="B215" s="10" t="s">
        <v>1056</v>
      </c>
      <c r="C215" s="10">
        <v>60250</v>
      </c>
      <c r="E215" t="s">
        <v>1405</v>
      </c>
      <c r="F215" t="s">
        <v>633</v>
      </c>
      <c r="G215" s="10">
        <v>10433</v>
      </c>
      <c r="H215" t="s">
        <v>217</v>
      </c>
      <c r="I215" t="s">
        <v>634</v>
      </c>
      <c r="J215" t="s">
        <v>635</v>
      </c>
      <c r="K215" t="b">
        <v>1</v>
      </c>
      <c r="L215" t="b">
        <v>0</v>
      </c>
      <c r="M215" s="21" t="b">
        <v>0</v>
      </c>
      <c r="N215">
        <v>8.4</v>
      </c>
      <c r="O215" s="10">
        <v>1</v>
      </c>
      <c r="P215" s="10" t="s">
        <v>353</v>
      </c>
      <c r="Q215" s="10">
        <v>1</v>
      </c>
      <c r="R215" s="10">
        <v>12.47</v>
      </c>
      <c r="S215" t="s">
        <v>390</v>
      </c>
      <c r="T215"/>
      <c r="U215">
        <v>57.775559999999999</v>
      </c>
      <c r="V215">
        <v>-152.48027999999999</v>
      </c>
    </row>
    <row r="216" spans="1:25" x14ac:dyDescent="0.25">
      <c r="B216" s="10" t="s">
        <v>1077</v>
      </c>
      <c r="C216" s="10">
        <v>71</v>
      </c>
      <c r="E216" t="s">
        <v>1078</v>
      </c>
      <c r="F216" t="s">
        <v>633</v>
      </c>
      <c r="G216" s="65">
        <v>10433</v>
      </c>
      <c r="H216" s="21" t="s">
        <v>217</v>
      </c>
      <c r="I216" s="21" t="s">
        <v>634</v>
      </c>
      <c r="J216" t="s">
        <v>635</v>
      </c>
      <c r="K216" t="b">
        <v>1</v>
      </c>
      <c r="L216" t="b">
        <v>0</v>
      </c>
      <c r="M216" s="21" t="b">
        <v>0</v>
      </c>
      <c r="N216" s="21">
        <v>33.6</v>
      </c>
      <c r="O216" s="65">
        <v>1</v>
      </c>
      <c r="P216" s="65" t="s">
        <v>353</v>
      </c>
      <c r="Q216" s="65">
        <v>1</v>
      </c>
      <c r="R216" s="65">
        <v>138</v>
      </c>
      <c r="S216" s="65" t="s">
        <v>390</v>
      </c>
      <c r="T216" s="65"/>
      <c r="U216" s="21">
        <v>57.686100000000003</v>
      </c>
      <c r="V216" s="21">
        <v>-152.89500000000001</v>
      </c>
      <c r="W216" s="65" t="s">
        <v>371</v>
      </c>
    </row>
    <row r="217" spans="1:25" x14ac:dyDescent="0.25">
      <c r="B217" s="10" t="s">
        <v>773</v>
      </c>
      <c r="D217" s="10">
        <v>332100</v>
      </c>
      <c r="E217" t="s">
        <v>221</v>
      </c>
      <c r="F217" t="s">
        <v>774</v>
      </c>
      <c r="G217" s="74"/>
      <c r="H217" s="73" t="s">
        <v>220</v>
      </c>
      <c r="I217" s="73" t="s">
        <v>775</v>
      </c>
      <c r="J217" t="s">
        <v>776</v>
      </c>
      <c r="K217" t="b">
        <v>0</v>
      </c>
      <c r="L217" t="b">
        <v>1</v>
      </c>
      <c r="M217" s="73" t="s">
        <v>2129</v>
      </c>
      <c r="N217" s="73">
        <v>0.45200000000000001</v>
      </c>
      <c r="O217" s="74">
        <v>1</v>
      </c>
      <c r="P217" s="74" t="s">
        <v>353</v>
      </c>
      <c r="Q217" s="74">
        <v>1</v>
      </c>
      <c r="R217" s="10">
        <v>7.2</v>
      </c>
      <c r="S217" s="10" t="s">
        <v>354</v>
      </c>
      <c r="U217" s="73">
        <v>59.441600000000001</v>
      </c>
      <c r="V217" s="73">
        <v>-154.75514000000001</v>
      </c>
      <c r="W217" s="10" t="s">
        <v>371</v>
      </c>
    </row>
    <row r="218" spans="1:25" x14ac:dyDescent="0.25">
      <c r="B218" s="10" t="s">
        <v>788</v>
      </c>
      <c r="C218" s="10">
        <v>6304</v>
      </c>
      <c r="D218" s="10">
        <v>332130</v>
      </c>
      <c r="E218" t="s">
        <v>223</v>
      </c>
      <c r="F218" t="s">
        <v>789</v>
      </c>
      <c r="G218" s="63">
        <v>10451</v>
      </c>
      <c r="H218" t="s">
        <v>222</v>
      </c>
      <c r="I218" t="s">
        <v>790</v>
      </c>
      <c r="J218" t="s">
        <v>791</v>
      </c>
      <c r="K218" t="b">
        <v>1</v>
      </c>
      <c r="L218" t="b">
        <v>1</v>
      </c>
      <c r="M218" t="b">
        <v>0</v>
      </c>
      <c r="N218">
        <v>17.5</v>
      </c>
      <c r="O218" s="10">
        <v>1</v>
      </c>
      <c r="P218" s="10" t="s">
        <v>353</v>
      </c>
      <c r="Q218" s="10">
        <v>1</v>
      </c>
      <c r="R218" s="10">
        <v>7.2</v>
      </c>
      <c r="S218" s="10" t="s">
        <v>390</v>
      </c>
      <c r="U218">
        <v>66.837778</v>
      </c>
      <c r="V218">
        <v>-162.55694399999999</v>
      </c>
      <c r="W218" s="10" t="s">
        <v>371</v>
      </c>
    </row>
    <row r="219" spans="1:25" x14ac:dyDescent="0.25">
      <c r="B219" s="10" t="s">
        <v>795</v>
      </c>
      <c r="D219" s="10">
        <v>332140</v>
      </c>
      <c r="E219" t="s">
        <v>225</v>
      </c>
      <c r="F219" s="73" t="s">
        <v>796</v>
      </c>
      <c r="G219" s="21"/>
      <c r="H219" s="10" t="s">
        <v>224</v>
      </c>
      <c r="I219" t="s">
        <v>797</v>
      </c>
      <c r="J219" t="s">
        <v>798</v>
      </c>
      <c r="K219" t="b">
        <v>0</v>
      </c>
      <c r="L219" t="b">
        <v>1</v>
      </c>
      <c r="M219" s="21" t="s">
        <v>2129</v>
      </c>
      <c r="N219" s="21">
        <v>0.20200000000000001</v>
      </c>
      <c r="O219" s="10">
        <v>1</v>
      </c>
      <c r="P219" s="10" t="s">
        <v>353</v>
      </c>
      <c r="Q219" s="10">
        <v>1</v>
      </c>
      <c r="R219" s="10">
        <v>7.2</v>
      </c>
      <c r="S219" t="s">
        <v>354</v>
      </c>
      <c r="T219"/>
      <c r="U219">
        <v>64.880930000000006</v>
      </c>
      <c r="V219">
        <v>-157.70103</v>
      </c>
      <c r="W219" s="10" t="s">
        <v>371</v>
      </c>
    </row>
    <row r="220" spans="1:25" x14ac:dyDescent="0.25">
      <c r="B220" s="10" t="s">
        <v>799</v>
      </c>
      <c r="D220" s="10">
        <v>332150</v>
      </c>
      <c r="E220" t="s">
        <v>227</v>
      </c>
      <c r="F220" t="s">
        <v>800</v>
      </c>
      <c r="H220" t="s">
        <v>226</v>
      </c>
      <c r="I220" t="s">
        <v>801</v>
      </c>
      <c r="J220" t="s">
        <v>802</v>
      </c>
      <c r="K220" t="b">
        <v>0</v>
      </c>
      <c r="L220" t="b">
        <v>1</v>
      </c>
      <c r="M220" s="10" t="s">
        <v>2129</v>
      </c>
      <c r="N220">
        <v>1.05</v>
      </c>
      <c r="O220" s="10">
        <v>1</v>
      </c>
      <c r="P220" s="10" t="s">
        <v>353</v>
      </c>
      <c r="Q220" s="10">
        <v>1</v>
      </c>
      <c r="R220" s="10">
        <v>7.2</v>
      </c>
      <c r="S220" t="s">
        <v>354</v>
      </c>
      <c r="T220"/>
      <c r="U220">
        <v>60.812220000000003</v>
      </c>
      <c r="V220">
        <v>-161.43583000000001</v>
      </c>
      <c r="W220" s="10" t="s">
        <v>371</v>
      </c>
    </row>
    <row r="221" spans="1:25" x14ac:dyDescent="0.25">
      <c r="B221" s="10" t="s">
        <v>803</v>
      </c>
      <c r="D221" s="10">
        <v>332160</v>
      </c>
      <c r="E221" t="s">
        <v>229</v>
      </c>
      <c r="F221" t="s">
        <v>804</v>
      </c>
      <c r="H221" t="s">
        <v>228</v>
      </c>
      <c r="I221" t="s">
        <v>805</v>
      </c>
      <c r="J221" t="s">
        <v>806</v>
      </c>
      <c r="K221" t="b">
        <v>0</v>
      </c>
      <c r="L221" t="b">
        <v>1</v>
      </c>
      <c r="M221" s="10" t="s">
        <v>2129</v>
      </c>
      <c r="N221">
        <v>1.07</v>
      </c>
      <c r="O221" s="10">
        <v>1</v>
      </c>
      <c r="P221" s="10" t="s">
        <v>353</v>
      </c>
      <c r="Q221" s="10">
        <v>1</v>
      </c>
      <c r="R221" s="10">
        <v>7.2</v>
      </c>
      <c r="S221" t="s">
        <v>354</v>
      </c>
      <c r="T221"/>
      <c r="U221">
        <v>59.863930000000003</v>
      </c>
      <c r="V221">
        <v>-163.13321999999999</v>
      </c>
      <c r="W221" s="10" t="s">
        <v>371</v>
      </c>
    </row>
    <row r="222" spans="1:25" x14ac:dyDescent="0.25">
      <c r="B222" s="10" t="s">
        <v>809</v>
      </c>
      <c r="D222" s="10">
        <v>332170</v>
      </c>
      <c r="E222" t="s">
        <v>231</v>
      </c>
      <c r="F222" t="s">
        <v>810</v>
      </c>
      <c r="H222" t="s">
        <v>230</v>
      </c>
      <c r="I222" t="s">
        <v>811</v>
      </c>
      <c r="J222" t="s">
        <v>812</v>
      </c>
      <c r="K222" t="b">
        <v>0</v>
      </c>
      <c r="L222" t="b">
        <v>1</v>
      </c>
      <c r="M222" s="10" t="b">
        <v>1</v>
      </c>
      <c r="N222">
        <v>0.34</v>
      </c>
      <c r="O222" s="10">
        <v>1</v>
      </c>
      <c r="P222" s="10" t="s">
        <v>353</v>
      </c>
      <c r="Q222" s="10">
        <v>1</v>
      </c>
      <c r="R222" s="10">
        <v>7.2</v>
      </c>
      <c r="S222" t="s">
        <v>354</v>
      </c>
      <c r="T222"/>
      <c r="U222">
        <v>57.538539999999998</v>
      </c>
      <c r="V222">
        <v>-153.97844000000001</v>
      </c>
      <c r="W222" s="10" t="s">
        <v>371</v>
      </c>
    </row>
    <row r="223" spans="1:25" x14ac:dyDescent="0.25">
      <c r="B223" s="10" t="s">
        <v>814</v>
      </c>
      <c r="D223" s="10">
        <v>332180</v>
      </c>
      <c r="E223" t="s">
        <v>233</v>
      </c>
      <c r="F223" t="s">
        <v>815</v>
      </c>
      <c r="H223" t="s">
        <v>232</v>
      </c>
      <c r="I223" t="s">
        <v>816</v>
      </c>
      <c r="J223" t="s">
        <v>817</v>
      </c>
      <c r="K223" t="b">
        <v>0</v>
      </c>
      <c r="L223" t="b">
        <v>1</v>
      </c>
      <c r="M223" s="10" t="s">
        <v>2129</v>
      </c>
      <c r="N223">
        <v>0.26700000000000002</v>
      </c>
      <c r="O223" s="10">
        <v>1</v>
      </c>
      <c r="P223" s="10" t="s">
        <v>353</v>
      </c>
      <c r="Q223" s="10">
        <v>1</v>
      </c>
      <c r="R223" s="10">
        <v>7.2</v>
      </c>
      <c r="S223" t="s">
        <v>354</v>
      </c>
      <c r="T223"/>
      <c r="U223">
        <v>59.115000000000002</v>
      </c>
      <c r="V223">
        <v>-156.85667000000001</v>
      </c>
      <c r="W223" s="10" t="s">
        <v>371</v>
      </c>
    </row>
    <row r="224" spans="1:25" x14ac:dyDescent="0.25">
      <c r="B224" s="10" t="s">
        <v>818</v>
      </c>
      <c r="D224" s="10">
        <v>332190</v>
      </c>
      <c r="E224" t="s">
        <v>819</v>
      </c>
      <c r="F224" t="s">
        <v>820</v>
      </c>
      <c r="H224" t="s">
        <v>821</v>
      </c>
      <c r="I224" t="s">
        <v>822</v>
      </c>
      <c r="J224" t="s">
        <v>823</v>
      </c>
      <c r="K224" t="b">
        <v>0</v>
      </c>
      <c r="L224" t="b">
        <v>1</v>
      </c>
      <c r="M224" s="10" t="b">
        <v>0</v>
      </c>
      <c r="O224" s="10">
        <v>1</v>
      </c>
      <c r="P224" s="10" t="s">
        <v>353</v>
      </c>
      <c r="Q224" s="10">
        <v>1</v>
      </c>
      <c r="S224" t="s">
        <v>354</v>
      </c>
      <c r="T224"/>
      <c r="U224">
        <v>61.356389999999998</v>
      </c>
      <c r="V224">
        <v>-155.43556000000001</v>
      </c>
      <c r="W224" s="10" t="s">
        <v>371</v>
      </c>
    </row>
    <row r="225" spans="1:25" x14ac:dyDescent="0.25">
      <c r="B225" s="10" t="s">
        <v>826</v>
      </c>
      <c r="C225" s="10">
        <v>7171</v>
      </c>
      <c r="D225" s="10">
        <v>332200</v>
      </c>
      <c r="E225" t="s">
        <v>2139</v>
      </c>
      <c r="G225" s="10">
        <v>11591</v>
      </c>
      <c r="H225" t="s">
        <v>2140</v>
      </c>
      <c r="I225" t="s">
        <v>827</v>
      </c>
      <c r="J225" t="s">
        <v>828</v>
      </c>
      <c r="K225" t="b">
        <v>0</v>
      </c>
      <c r="L225" t="b">
        <v>1</v>
      </c>
      <c r="M225" s="10" t="s">
        <v>2129</v>
      </c>
      <c r="N225">
        <v>0.23600000000000002</v>
      </c>
      <c r="O225" s="10">
        <v>1</v>
      </c>
      <c r="P225" s="10" t="s">
        <v>353</v>
      </c>
      <c r="Q225" s="10">
        <v>1</v>
      </c>
      <c r="R225" s="10">
        <v>7.2</v>
      </c>
      <c r="S225" t="s">
        <v>354</v>
      </c>
      <c r="T225"/>
      <c r="U225">
        <v>65.001109999999997</v>
      </c>
      <c r="V225">
        <v>-150.63389000000001</v>
      </c>
      <c r="W225" s="10" t="s">
        <v>371</v>
      </c>
    </row>
    <row r="226" spans="1:25" x14ac:dyDescent="0.25">
      <c r="B226" s="10" t="s">
        <v>829</v>
      </c>
      <c r="D226" s="10">
        <v>332210</v>
      </c>
      <c r="E226" t="s">
        <v>235</v>
      </c>
      <c r="F226" t="s">
        <v>830</v>
      </c>
      <c r="H226" t="s">
        <v>234</v>
      </c>
      <c r="I226" t="s">
        <v>831</v>
      </c>
      <c r="J226" t="s">
        <v>832</v>
      </c>
      <c r="K226" t="b">
        <v>0</v>
      </c>
      <c r="L226" t="b">
        <v>1</v>
      </c>
      <c r="M226" s="10" t="s">
        <v>2129</v>
      </c>
      <c r="N226">
        <v>0.83000000000000007</v>
      </c>
      <c r="O226" s="10">
        <v>1</v>
      </c>
      <c r="P226" s="10" t="s">
        <v>353</v>
      </c>
      <c r="Q226" s="10">
        <v>1</v>
      </c>
      <c r="R226" s="10">
        <v>7.2</v>
      </c>
      <c r="S226" t="s">
        <v>354</v>
      </c>
      <c r="T226"/>
      <c r="U226">
        <v>58.981389999999998</v>
      </c>
      <c r="V226">
        <v>-159.05833000000001</v>
      </c>
      <c r="W226" s="10" t="s">
        <v>371</v>
      </c>
    </row>
    <row r="227" spans="1:25" x14ac:dyDescent="0.25">
      <c r="B227" s="10" t="s">
        <v>613</v>
      </c>
      <c r="C227" s="10">
        <v>58989</v>
      </c>
      <c r="E227" t="s">
        <v>614</v>
      </c>
      <c r="F227" t="s">
        <v>615</v>
      </c>
      <c r="G227" s="10">
        <v>11824</v>
      </c>
      <c r="H227" t="s">
        <v>616</v>
      </c>
      <c r="I227" t="s">
        <v>361</v>
      </c>
      <c r="J227" t="s">
        <v>362</v>
      </c>
      <c r="K227" t="b">
        <v>1</v>
      </c>
      <c r="L227" t="b">
        <v>0</v>
      </c>
      <c r="M227" s="10" t="b">
        <v>0</v>
      </c>
      <c r="N227">
        <v>171</v>
      </c>
      <c r="O227" s="10">
        <v>1</v>
      </c>
      <c r="P227" s="10" t="s">
        <v>353</v>
      </c>
      <c r="Q227" s="10">
        <v>1</v>
      </c>
      <c r="R227" s="10">
        <v>115</v>
      </c>
      <c r="S227" t="s">
        <v>390</v>
      </c>
      <c r="T227"/>
      <c r="U227">
        <v>61.457777999999998</v>
      </c>
      <c r="V227">
        <v>-149.35138900000001</v>
      </c>
      <c r="W227" s="10" t="s">
        <v>371</v>
      </c>
    </row>
    <row r="228" spans="1:25" s="21" customFormat="1" x14ac:dyDescent="0.25">
      <c r="A228" s="10"/>
      <c r="B228" s="10" t="s">
        <v>838</v>
      </c>
      <c r="C228" s="10">
        <v>6555</v>
      </c>
      <c r="D228" s="10">
        <v>332220</v>
      </c>
      <c r="E228" t="s">
        <v>237</v>
      </c>
      <c r="F228" t="s">
        <v>839</v>
      </c>
      <c r="G228" s="10">
        <v>12119</v>
      </c>
      <c r="H228" t="s">
        <v>236</v>
      </c>
      <c r="I228" t="s">
        <v>840</v>
      </c>
      <c r="J228" t="s">
        <v>841</v>
      </c>
      <c r="K228" t="b">
        <v>1</v>
      </c>
      <c r="L228" t="b">
        <v>1</v>
      </c>
      <c r="M228" s="10" t="b">
        <v>1</v>
      </c>
      <c r="N228">
        <v>2.2000000000000002</v>
      </c>
      <c r="O228" s="10">
        <v>1</v>
      </c>
      <c r="P228" s="10" t="s">
        <v>353</v>
      </c>
      <c r="Q228" s="10">
        <v>1</v>
      </c>
      <c r="R228" s="10">
        <v>2.4</v>
      </c>
      <c r="S228" t="s">
        <v>390</v>
      </c>
      <c r="T228"/>
      <c r="U228">
        <v>62.956989999999998</v>
      </c>
      <c r="V228">
        <v>-155.59499700000001</v>
      </c>
      <c r="W228" s="10" t="s">
        <v>371</v>
      </c>
      <c r="X228"/>
      <c r="Y228"/>
    </row>
    <row r="229" spans="1:25" x14ac:dyDescent="0.25">
      <c r="B229" s="10" t="s">
        <v>507</v>
      </c>
      <c r="C229" s="10">
        <v>7112</v>
      </c>
      <c r="E229" t="s">
        <v>239</v>
      </c>
      <c r="F229" t="s">
        <v>508</v>
      </c>
      <c r="G229" s="10">
        <v>12385</v>
      </c>
      <c r="H229" t="s">
        <v>238</v>
      </c>
      <c r="I229" t="s">
        <v>509</v>
      </c>
      <c r="J229" t="s">
        <v>510</v>
      </c>
      <c r="K229" t="b">
        <v>1</v>
      </c>
      <c r="L229" t="b">
        <v>0</v>
      </c>
      <c r="M229" s="65" t="b">
        <v>0</v>
      </c>
      <c r="N229">
        <v>5.0999999999999996</v>
      </c>
      <c r="O229" s="10">
        <v>1</v>
      </c>
      <c r="P229" s="10" t="s">
        <v>353</v>
      </c>
      <c r="Q229" s="10">
        <v>1</v>
      </c>
      <c r="R229" s="10">
        <v>12.47</v>
      </c>
      <c r="S229" t="s">
        <v>390</v>
      </c>
      <c r="T229"/>
      <c r="U229">
        <v>55.121433000000003</v>
      </c>
      <c r="V229">
        <v>-131.56026700000001</v>
      </c>
      <c r="W229" s="10" t="s">
        <v>371</v>
      </c>
    </row>
    <row r="230" spans="1:25" x14ac:dyDescent="0.25">
      <c r="B230" s="10" t="s">
        <v>527</v>
      </c>
      <c r="C230" s="10">
        <v>7168</v>
      </c>
      <c r="E230" t="s">
        <v>240</v>
      </c>
      <c r="F230" t="s">
        <v>508</v>
      </c>
      <c r="G230" s="10">
        <v>12385</v>
      </c>
      <c r="H230" t="s">
        <v>238</v>
      </c>
      <c r="I230" t="s">
        <v>509</v>
      </c>
      <c r="J230" t="s">
        <v>510</v>
      </c>
      <c r="K230" t="b">
        <v>1</v>
      </c>
      <c r="L230" t="b">
        <v>0</v>
      </c>
      <c r="M230" s="10" t="b">
        <v>0</v>
      </c>
      <c r="N230">
        <v>1.3</v>
      </c>
      <c r="O230" s="10">
        <v>1</v>
      </c>
      <c r="P230" s="10" t="s">
        <v>353</v>
      </c>
      <c r="Q230" s="10">
        <v>1</v>
      </c>
      <c r="R230" s="10">
        <v>12.47</v>
      </c>
      <c r="S230" t="s">
        <v>390</v>
      </c>
      <c r="T230"/>
      <c r="U230">
        <v>55.116878999999997</v>
      </c>
      <c r="V230">
        <v>-131.54587900000001</v>
      </c>
      <c r="W230" s="10" t="s">
        <v>371</v>
      </c>
    </row>
    <row r="231" spans="1:25" s="21" customFormat="1" x14ac:dyDescent="0.25">
      <c r="A231" s="10"/>
      <c r="B231" s="10" t="s">
        <v>967</v>
      </c>
      <c r="C231" s="10">
        <v>6302</v>
      </c>
      <c r="D231" s="10"/>
      <c r="E231" t="s">
        <v>241</v>
      </c>
      <c r="F231" t="s">
        <v>508</v>
      </c>
      <c r="G231" s="10">
        <v>12385</v>
      </c>
      <c r="H231" t="s">
        <v>238</v>
      </c>
      <c r="I231" t="s">
        <v>509</v>
      </c>
      <c r="J231" t="s">
        <v>510</v>
      </c>
      <c r="K231" t="b">
        <v>1</v>
      </c>
      <c r="L231" t="b">
        <v>0</v>
      </c>
      <c r="M231" s="10" t="b">
        <v>0</v>
      </c>
      <c r="N231">
        <v>3.9</v>
      </c>
      <c r="O231" s="10">
        <v>1</v>
      </c>
      <c r="P231" s="10" t="s">
        <v>353</v>
      </c>
      <c r="Q231" s="10">
        <v>1</v>
      </c>
      <c r="R231" s="10">
        <v>12.47</v>
      </c>
      <c r="S231" t="s">
        <v>390</v>
      </c>
      <c r="T231"/>
      <c r="U231">
        <v>55.091262999999998</v>
      </c>
      <c r="V231">
        <v>-131.54497799999999</v>
      </c>
      <c r="W231" s="10" t="s">
        <v>371</v>
      </c>
      <c r="X231"/>
      <c r="Y231"/>
    </row>
    <row r="232" spans="1:25" x14ac:dyDescent="0.25">
      <c r="B232" s="10" t="s">
        <v>555</v>
      </c>
      <c r="D232" s="10">
        <v>332230</v>
      </c>
      <c r="E232" t="s">
        <v>243</v>
      </c>
      <c r="F232" t="s">
        <v>556</v>
      </c>
      <c r="H232" t="s">
        <v>242</v>
      </c>
      <c r="I232" t="s">
        <v>557</v>
      </c>
      <c r="J232" t="s">
        <v>558</v>
      </c>
      <c r="K232" t="b">
        <v>0</v>
      </c>
      <c r="L232" t="b">
        <v>1</v>
      </c>
      <c r="M232" s="65" t="s">
        <v>2126</v>
      </c>
      <c r="N232">
        <v>0.16700000000000001</v>
      </c>
      <c r="O232" s="10">
        <v>1</v>
      </c>
      <c r="P232" s="10" t="s">
        <v>353</v>
      </c>
      <c r="Q232" s="10">
        <v>1</v>
      </c>
      <c r="R232" s="10">
        <v>7.2</v>
      </c>
      <c r="S232" t="s">
        <v>354</v>
      </c>
      <c r="T232"/>
      <c r="U232">
        <v>61.571939999999998</v>
      </c>
      <c r="V232">
        <v>-159.245</v>
      </c>
      <c r="W232" s="10" t="s">
        <v>371</v>
      </c>
    </row>
    <row r="233" spans="1:25" s="21" customFormat="1" x14ac:dyDescent="0.25">
      <c r="A233" s="10"/>
      <c r="B233" s="10" t="s">
        <v>576</v>
      </c>
      <c r="C233" s="10"/>
      <c r="D233" s="10">
        <v>332240</v>
      </c>
      <c r="E233" s="33" t="s">
        <v>244</v>
      </c>
      <c r="F233" t="s">
        <v>556</v>
      </c>
      <c r="G233" s="10"/>
      <c r="H233" t="s">
        <v>242</v>
      </c>
      <c r="I233" t="s">
        <v>577</v>
      </c>
      <c r="J233" t="s">
        <v>578</v>
      </c>
      <c r="K233" t="b">
        <v>0</v>
      </c>
      <c r="L233" t="b">
        <v>1</v>
      </c>
      <c r="M233" t="s">
        <v>2129</v>
      </c>
      <c r="N233">
        <v>0.25900000000000001</v>
      </c>
      <c r="O233" s="10">
        <v>1</v>
      </c>
      <c r="P233" s="10" t="s">
        <v>353</v>
      </c>
      <c r="Q233" s="10">
        <v>1</v>
      </c>
      <c r="R233" s="10">
        <v>7.2</v>
      </c>
      <c r="S233" t="s">
        <v>354</v>
      </c>
      <c r="T233"/>
      <c r="U233">
        <v>61.87</v>
      </c>
      <c r="V233">
        <v>-158.11082999999999</v>
      </c>
      <c r="W233" s="10" t="s">
        <v>371</v>
      </c>
      <c r="X233"/>
      <c r="Y233"/>
    </row>
    <row r="234" spans="1:25" s="21" customFormat="1" x14ac:dyDescent="0.25">
      <c r="A234" s="10"/>
      <c r="B234" s="10" t="s">
        <v>975</v>
      </c>
      <c r="C234" s="10"/>
      <c r="D234" s="10">
        <v>332250</v>
      </c>
      <c r="E234" s="33" t="s">
        <v>245</v>
      </c>
      <c r="F234" t="s">
        <v>556</v>
      </c>
      <c r="G234" s="10"/>
      <c r="H234" t="s">
        <v>242</v>
      </c>
      <c r="I234" t="s">
        <v>976</v>
      </c>
      <c r="J234" t="s">
        <v>977</v>
      </c>
      <c r="K234" t="b">
        <v>0</v>
      </c>
      <c r="L234" t="b">
        <v>1</v>
      </c>
      <c r="M234" s="10" t="s">
        <v>2126</v>
      </c>
      <c r="N234">
        <v>9.1999999999999998E-2</v>
      </c>
      <c r="O234" s="10">
        <v>1</v>
      </c>
      <c r="P234" s="10" t="s">
        <v>353</v>
      </c>
      <c r="Q234" s="10">
        <v>1</v>
      </c>
      <c r="R234" s="10">
        <v>7.2</v>
      </c>
      <c r="S234" t="s">
        <v>354</v>
      </c>
      <c r="T234"/>
      <c r="U234">
        <v>61.761110000000002</v>
      </c>
      <c r="V234">
        <v>-157.3125</v>
      </c>
      <c r="W234" s="10" t="s">
        <v>371</v>
      </c>
      <c r="X234"/>
      <c r="Y234"/>
    </row>
    <row r="235" spans="1:25" x14ac:dyDescent="0.25">
      <c r="B235" s="10" t="s">
        <v>1029</v>
      </c>
      <c r="D235" s="10">
        <v>332260</v>
      </c>
      <c r="E235" s="73" t="s">
        <v>246</v>
      </c>
      <c r="F235" t="s">
        <v>556</v>
      </c>
      <c r="H235" t="s">
        <v>242</v>
      </c>
      <c r="I235" t="s">
        <v>1030</v>
      </c>
      <c r="J235" t="s">
        <v>1031</v>
      </c>
      <c r="K235" t="b">
        <v>0</v>
      </c>
      <c r="L235" t="b">
        <v>1</v>
      </c>
      <c r="M235" s="21" t="b">
        <v>1</v>
      </c>
      <c r="N235" s="21">
        <v>0.33800000000000002</v>
      </c>
      <c r="O235" s="10">
        <v>1</v>
      </c>
      <c r="P235" s="10" t="s">
        <v>353</v>
      </c>
      <c r="Q235" s="10">
        <v>1</v>
      </c>
      <c r="R235" s="10">
        <v>7.2</v>
      </c>
      <c r="S235" t="s">
        <v>354</v>
      </c>
      <c r="T235"/>
      <c r="U235">
        <v>61.702500000000001</v>
      </c>
      <c r="V235">
        <v>-157.16972000000001</v>
      </c>
      <c r="W235" s="10" t="s">
        <v>371</v>
      </c>
    </row>
    <row r="236" spans="1:25" x14ac:dyDescent="0.25">
      <c r="B236" s="10" t="s">
        <v>1053</v>
      </c>
      <c r="C236" s="63"/>
      <c r="D236" s="10">
        <v>332270</v>
      </c>
      <c r="E236" s="64" t="s">
        <v>247</v>
      </c>
      <c r="F236" t="s">
        <v>556</v>
      </c>
      <c r="G236" s="69"/>
      <c r="H236" t="s">
        <v>242</v>
      </c>
      <c r="I236" t="s">
        <v>1054</v>
      </c>
      <c r="J236" t="s">
        <v>1055</v>
      </c>
      <c r="K236" t="b">
        <v>0</v>
      </c>
      <c r="L236" t="b">
        <v>1</v>
      </c>
      <c r="M236" s="21" t="b">
        <v>1</v>
      </c>
      <c r="N236" s="21">
        <v>0.16600000000000001</v>
      </c>
      <c r="O236" s="65">
        <v>1</v>
      </c>
      <c r="P236" s="10" t="s">
        <v>353</v>
      </c>
      <c r="Q236" s="10">
        <v>1</v>
      </c>
      <c r="R236" s="65">
        <v>7.2</v>
      </c>
      <c r="S236" s="65" t="s">
        <v>354</v>
      </c>
      <c r="T236" s="65"/>
      <c r="U236" s="68">
        <v>61.783059999999999</v>
      </c>
      <c r="V236" s="68">
        <v>-156.58806000000001</v>
      </c>
      <c r="W236" s="65" t="s">
        <v>371</v>
      </c>
    </row>
    <row r="237" spans="1:25" x14ac:dyDescent="0.25">
      <c r="B237" s="10" t="s">
        <v>852</v>
      </c>
      <c r="C237" s="10">
        <v>6301</v>
      </c>
      <c r="D237" s="10">
        <v>332280</v>
      </c>
      <c r="E237" t="s">
        <v>249</v>
      </c>
      <c r="F237" t="s">
        <v>853</v>
      </c>
      <c r="G237" s="10">
        <v>13201</v>
      </c>
      <c r="H237" t="s">
        <v>248</v>
      </c>
      <c r="I237" t="s">
        <v>854</v>
      </c>
      <c r="J237" t="s">
        <v>855</v>
      </c>
      <c r="K237" t="b">
        <v>1</v>
      </c>
      <c r="L237" t="b">
        <v>1</v>
      </c>
      <c r="M237" t="b">
        <v>1</v>
      </c>
      <c r="N237">
        <v>9.9</v>
      </c>
      <c r="O237" s="10">
        <v>1</v>
      </c>
      <c r="P237" s="10" t="s">
        <v>353</v>
      </c>
      <c r="Q237" s="10">
        <v>1</v>
      </c>
      <c r="R237" s="10">
        <v>7.2</v>
      </c>
      <c r="S237" t="s">
        <v>390</v>
      </c>
      <c r="T237"/>
      <c r="U237">
        <v>58.730417000000003</v>
      </c>
      <c r="V237">
        <v>-157.00722200000001</v>
      </c>
      <c r="W237" s="10" t="s">
        <v>371</v>
      </c>
    </row>
    <row r="238" spans="1:25" x14ac:dyDescent="0.25">
      <c r="B238" s="10" t="s">
        <v>856</v>
      </c>
      <c r="D238" s="10">
        <v>332290</v>
      </c>
      <c r="E238" t="s">
        <v>251</v>
      </c>
      <c r="F238" t="s">
        <v>857</v>
      </c>
      <c r="H238" t="s">
        <v>250</v>
      </c>
      <c r="I238" t="s">
        <v>471</v>
      </c>
      <c r="J238" t="s">
        <v>472</v>
      </c>
      <c r="K238" t="b">
        <v>0</v>
      </c>
      <c r="L238" t="b">
        <v>1</v>
      </c>
      <c r="M238" t="s">
        <v>2126</v>
      </c>
      <c r="N238">
        <v>0.25</v>
      </c>
      <c r="O238" s="10">
        <v>1</v>
      </c>
      <c r="P238" s="10" t="s">
        <v>353</v>
      </c>
      <c r="Q238" s="10">
        <v>1</v>
      </c>
      <c r="R238" s="10">
        <v>7.2</v>
      </c>
      <c r="S238" t="s">
        <v>354</v>
      </c>
      <c r="T238"/>
    </row>
    <row r="239" spans="1:25" x14ac:dyDescent="0.25">
      <c r="B239" s="10" t="s">
        <v>858</v>
      </c>
      <c r="D239" s="10">
        <v>332300</v>
      </c>
      <c r="E239" t="s">
        <v>859</v>
      </c>
      <c r="F239" t="s">
        <v>860</v>
      </c>
      <c r="H239" t="s">
        <v>861</v>
      </c>
      <c r="I239" t="s">
        <v>862</v>
      </c>
      <c r="J239" t="s">
        <v>863</v>
      </c>
      <c r="K239" t="b">
        <v>0</v>
      </c>
      <c r="L239" t="b">
        <v>1</v>
      </c>
      <c r="M239" t="s">
        <v>2126</v>
      </c>
      <c r="N239">
        <v>0.57000000000000006</v>
      </c>
      <c r="O239" s="10">
        <v>1</v>
      </c>
      <c r="P239" s="10" t="s">
        <v>353</v>
      </c>
      <c r="Q239" s="10">
        <v>1</v>
      </c>
      <c r="R239" s="10">
        <v>7.2</v>
      </c>
      <c r="S239" t="s">
        <v>354</v>
      </c>
      <c r="T239"/>
      <c r="U239">
        <v>60.708060000000003</v>
      </c>
      <c r="V239">
        <v>-161.76611</v>
      </c>
      <c r="W239" s="10" t="s">
        <v>371</v>
      </c>
    </row>
    <row r="240" spans="1:25" s="21" customFormat="1" x14ac:dyDescent="0.25">
      <c r="A240" s="10"/>
      <c r="B240" s="10" t="s">
        <v>519</v>
      </c>
      <c r="C240" s="10"/>
      <c r="D240" s="10">
        <v>332310</v>
      </c>
      <c r="E240" t="s">
        <v>253</v>
      </c>
      <c r="F240" t="s">
        <v>520</v>
      </c>
      <c r="G240" s="10"/>
      <c r="H240" t="s">
        <v>252</v>
      </c>
      <c r="I240" t="s">
        <v>521</v>
      </c>
      <c r="J240" t="s">
        <v>522</v>
      </c>
      <c r="K240" t="b">
        <v>0</v>
      </c>
      <c r="L240" t="b">
        <v>1</v>
      </c>
      <c r="M240" t="s">
        <v>2129</v>
      </c>
      <c r="N240">
        <v>0.92100000000000004</v>
      </c>
      <c r="O240" s="10">
        <v>1</v>
      </c>
      <c r="P240" s="10" t="s">
        <v>353</v>
      </c>
      <c r="Q240" s="10">
        <v>1</v>
      </c>
      <c r="R240" s="10">
        <v>7.2</v>
      </c>
      <c r="S240" t="s">
        <v>354</v>
      </c>
      <c r="T240"/>
      <c r="U240">
        <v>60.16</v>
      </c>
      <c r="V240">
        <v>-164.26582999999999</v>
      </c>
      <c r="W240" s="10" t="s">
        <v>371</v>
      </c>
      <c r="X240"/>
      <c r="Y240"/>
    </row>
    <row r="241" spans="1:25" s="21" customFormat="1" x14ac:dyDescent="0.25">
      <c r="A241" s="10"/>
      <c r="B241" s="10" t="s">
        <v>934</v>
      </c>
      <c r="C241" s="10"/>
      <c r="D241" s="10">
        <v>332470</v>
      </c>
      <c r="E241" t="s">
        <v>255</v>
      </c>
      <c r="F241" t="s">
        <v>935</v>
      </c>
      <c r="G241" s="10"/>
      <c r="H241" t="s">
        <v>254</v>
      </c>
      <c r="I241" t="s">
        <v>936</v>
      </c>
      <c r="J241" t="s">
        <v>937</v>
      </c>
      <c r="K241" t="b">
        <v>0</v>
      </c>
      <c r="L241" t="b">
        <v>1</v>
      </c>
      <c r="M241" s="21" t="s">
        <v>2129</v>
      </c>
      <c r="N241">
        <v>0.41000000000000003</v>
      </c>
      <c r="O241" s="10">
        <v>1</v>
      </c>
      <c r="P241" s="10" t="s">
        <v>353</v>
      </c>
      <c r="Q241" s="10">
        <v>1</v>
      </c>
      <c r="R241" s="10">
        <v>7.2</v>
      </c>
      <c r="S241" t="s">
        <v>354</v>
      </c>
      <c r="T241"/>
      <c r="U241">
        <v>55.912779999999998</v>
      </c>
      <c r="V241">
        <v>-159.14555999999999</v>
      </c>
      <c r="W241" s="10" t="s">
        <v>371</v>
      </c>
      <c r="X241"/>
      <c r="Y241"/>
    </row>
    <row r="242" spans="1:25" s="21" customFormat="1" x14ac:dyDescent="0.25">
      <c r="A242" s="10"/>
      <c r="B242" s="10" t="s">
        <v>864</v>
      </c>
      <c r="C242" s="10"/>
      <c r="D242" s="10">
        <v>332320</v>
      </c>
      <c r="E242" t="s">
        <v>257</v>
      </c>
      <c r="F242" t="s">
        <v>865</v>
      </c>
      <c r="G242" s="10"/>
      <c r="H242" t="s">
        <v>256</v>
      </c>
      <c r="I242" t="s">
        <v>866</v>
      </c>
      <c r="J242" t="s">
        <v>867</v>
      </c>
      <c r="K242" t="b">
        <v>0</v>
      </c>
      <c r="L242" t="b">
        <v>1</v>
      </c>
      <c r="M242" s="21" t="s">
        <v>2126</v>
      </c>
      <c r="N242">
        <v>0.3</v>
      </c>
      <c r="O242" s="10">
        <v>1</v>
      </c>
      <c r="P242" s="10" t="s">
        <v>353</v>
      </c>
      <c r="Q242" s="10">
        <v>1</v>
      </c>
      <c r="R242" s="10">
        <v>7.2</v>
      </c>
      <c r="S242" t="s">
        <v>354</v>
      </c>
      <c r="T242"/>
      <c r="U242">
        <v>56.001939999999998</v>
      </c>
      <c r="V242">
        <v>-161.20277999999999</v>
      </c>
      <c r="W242" s="10" t="s">
        <v>371</v>
      </c>
      <c r="X242"/>
      <c r="Y242"/>
    </row>
    <row r="243" spans="1:25" s="21" customFormat="1" x14ac:dyDescent="0.25">
      <c r="A243" s="10"/>
      <c r="B243" s="10" t="s">
        <v>777</v>
      </c>
      <c r="C243" s="10"/>
      <c r="D243" s="10">
        <v>332110</v>
      </c>
      <c r="E243" t="s">
        <v>259</v>
      </c>
      <c r="F243" t="s">
        <v>778</v>
      </c>
      <c r="G243" s="10"/>
      <c r="H243" t="s">
        <v>258</v>
      </c>
      <c r="I243" t="s">
        <v>779</v>
      </c>
      <c r="J243" t="s">
        <v>780</v>
      </c>
      <c r="K243" t="b">
        <v>0</v>
      </c>
      <c r="L243" t="b">
        <v>1</v>
      </c>
      <c r="M243" s="21" t="s">
        <v>2129</v>
      </c>
      <c r="N243">
        <v>0.42</v>
      </c>
      <c r="O243" s="10">
        <v>1</v>
      </c>
      <c r="P243" s="10" t="s">
        <v>353</v>
      </c>
      <c r="Q243" s="10">
        <v>1</v>
      </c>
      <c r="R243" s="10">
        <v>7.2</v>
      </c>
      <c r="S243" t="s">
        <v>354</v>
      </c>
      <c r="T243"/>
      <c r="U243">
        <v>59.728610000000003</v>
      </c>
      <c r="V243">
        <v>-157.28443999999999</v>
      </c>
      <c r="W243" s="10" t="s">
        <v>371</v>
      </c>
      <c r="X243"/>
      <c r="Y243"/>
    </row>
    <row r="244" spans="1:25" x14ac:dyDescent="0.25">
      <c r="B244" s="10" t="s">
        <v>885</v>
      </c>
      <c r="D244" s="10">
        <v>332330</v>
      </c>
      <c r="E244" t="s">
        <v>261</v>
      </c>
      <c r="F244" t="s">
        <v>886</v>
      </c>
      <c r="H244" t="s">
        <v>260</v>
      </c>
      <c r="I244" t="s">
        <v>887</v>
      </c>
      <c r="J244" t="s">
        <v>888</v>
      </c>
      <c r="K244" t="b">
        <v>0</v>
      </c>
      <c r="L244" t="b">
        <v>1</v>
      </c>
      <c r="M244" s="21" t="s">
        <v>2126</v>
      </c>
      <c r="N244">
        <v>0.3</v>
      </c>
      <c r="O244" s="10">
        <v>1</v>
      </c>
      <c r="P244" s="10" t="s">
        <v>353</v>
      </c>
      <c r="Q244" s="10">
        <v>1</v>
      </c>
      <c r="R244" s="10">
        <v>7.2</v>
      </c>
      <c r="S244" t="s">
        <v>354</v>
      </c>
      <c r="T244"/>
      <c r="W244" s="10" t="s">
        <v>371</v>
      </c>
    </row>
    <row r="245" spans="1:25" x14ac:dyDescent="0.25">
      <c r="B245" s="10" t="s">
        <v>1032</v>
      </c>
      <c r="C245" s="10">
        <v>90</v>
      </c>
      <c r="D245" s="10">
        <v>332340</v>
      </c>
      <c r="E245" t="s">
        <v>263</v>
      </c>
      <c r="F245" t="s">
        <v>1033</v>
      </c>
      <c r="G245" s="10">
        <v>13642</v>
      </c>
      <c r="H245" t="s">
        <v>262</v>
      </c>
      <c r="I245" t="s">
        <v>1034</v>
      </c>
      <c r="J245" t="s">
        <v>1035</v>
      </c>
      <c r="K245" t="b">
        <v>1</v>
      </c>
      <c r="L245" t="b">
        <v>1</v>
      </c>
      <c r="M245" s="10" t="b">
        <v>0</v>
      </c>
      <c r="N245">
        <v>19.2</v>
      </c>
      <c r="O245" s="10">
        <v>1</v>
      </c>
      <c r="P245" s="10" t="s">
        <v>353</v>
      </c>
      <c r="Q245" s="10">
        <v>1</v>
      </c>
      <c r="R245" s="10">
        <v>4</v>
      </c>
      <c r="S245" t="s">
        <v>390</v>
      </c>
      <c r="T245"/>
      <c r="U245">
        <v>64.505330999999998</v>
      </c>
      <c r="V245">
        <v>-165.42981399999999</v>
      </c>
      <c r="W245" s="10" t="s">
        <v>371</v>
      </c>
    </row>
    <row r="246" spans="1:25" x14ac:dyDescent="0.25">
      <c r="B246" s="10" t="s">
        <v>408</v>
      </c>
      <c r="C246" s="10">
        <v>7487</v>
      </c>
      <c r="D246" s="10">
        <v>332350</v>
      </c>
      <c r="E246" t="s">
        <v>265</v>
      </c>
      <c r="F246" t="s">
        <v>409</v>
      </c>
      <c r="G246" s="10">
        <v>26616</v>
      </c>
      <c r="H246" t="s">
        <v>264</v>
      </c>
      <c r="I246" t="s">
        <v>410</v>
      </c>
      <c r="J246" t="s">
        <v>411</v>
      </c>
      <c r="K246" t="b">
        <v>1</v>
      </c>
      <c r="L246" t="b">
        <v>1</v>
      </c>
      <c r="M246" t="b">
        <v>0</v>
      </c>
      <c r="N246">
        <v>2.7949999999999999</v>
      </c>
      <c r="O246" s="10">
        <v>1</v>
      </c>
      <c r="P246" s="10" t="s">
        <v>353</v>
      </c>
      <c r="Q246" s="10">
        <v>1</v>
      </c>
      <c r="R246" s="10">
        <v>4.16</v>
      </c>
      <c r="S246" t="s">
        <v>390</v>
      </c>
      <c r="T246"/>
      <c r="U246">
        <v>68.137950000000004</v>
      </c>
      <c r="V246">
        <v>-151.741017</v>
      </c>
      <c r="W246" s="10" t="s">
        <v>371</v>
      </c>
    </row>
    <row r="247" spans="1:25" x14ac:dyDescent="0.25">
      <c r="B247" s="10" t="s">
        <v>443</v>
      </c>
      <c r="C247" s="10">
        <v>7482</v>
      </c>
      <c r="D247" s="10">
        <v>332360</v>
      </c>
      <c r="E247" t="s">
        <v>266</v>
      </c>
      <c r="F247" t="s">
        <v>409</v>
      </c>
      <c r="G247" s="10">
        <v>26616</v>
      </c>
      <c r="H247" t="s">
        <v>264</v>
      </c>
      <c r="I247" t="s">
        <v>444</v>
      </c>
      <c r="J247" t="s">
        <v>445</v>
      </c>
      <c r="K247" t="b">
        <v>1</v>
      </c>
      <c r="L247" t="b">
        <v>1</v>
      </c>
      <c r="M247" t="b">
        <v>0</v>
      </c>
      <c r="N247">
        <v>3.37</v>
      </c>
      <c r="O247" s="10">
        <v>1</v>
      </c>
      <c r="P247" s="10" t="s">
        <v>353</v>
      </c>
      <c r="Q247" s="10">
        <v>1</v>
      </c>
      <c r="R247" s="10">
        <v>4.16</v>
      </c>
      <c r="S247" t="s">
        <v>390</v>
      </c>
      <c r="T247"/>
      <c r="U247">
        <v>70.482600000000005</v>
      </c>
      <c r="V247">
        <v>-157.42519999999999</v>
      </c>
      <c r="W247" s="10" t="s">
        <v>371</v>
      </c>
    </row>
    <row r="248" spans="1:25" x14ac:dyDescent="0.25">
      <c r="B248" s="10" t="s">
        <v>734</v>
      </c>
      <c r="C248" s="10">
        <v>7483</v>
      </c>
      <c r="D248" s="10">
        <v>332370</v>
      </c>
      <c r="E248" t="s">
        <v>267</v>
      </c>
      <c r="F248" t="s">
        <v>409</v>
      </c>
      <c r="G248" s="10">
        <v>26616</v>
      </c>
      <c r="H248" t="s">
        <v>264</v>
      </c>
      <c r="I248" t="s">
        <v>735</v>
      </c>
      <c r="J248" t="s">
        <v>736</v>
      </c>
      <c r="K248" t="b">
        <v>1</v>
      </c>
      <c r="L248" t="b">
        <v>1</v>
      </c>
      <c r="M248" t="b">
        <v>0</v>
      </c>
      <c r="N248">
        <v>2.72</v>
      </c>
      <c r="O248" s="10">
        <v>1</v>
      </c>
      <c r="P248" s="10" t="s">
        <v>353</v>
      </c>
      <c r="Q248" s="10">
        <v>1</v>
      </c>
      <c r="R248" s="10">
        <v>4.16</v>
      </c>
      <c r="S248" t="s">
        <v>390</v>
      </c>
      <c r="T248"/>
      <c r="U248">
        <v>70.125617000000005</v>
      </c>
      <c r="V248">
        <v>-143.619033</v>
      </c>
      <c r="W248" s="10" t="s">
        <v>371</v>
      </c>
    </row>
    <row r="249" spans="1:25" x14ac:dyDescent="0.25">
      <c r="B249" s="10" t="s">
        <v>904</v>
      </c>
      <c r="C249" s="10">
        <v>7484</v>
      </c>
      <c r="D249" s="10">
        <v>332380</v>
      </c>
      <c r="E249" t="s">
        <v>268</v>
      </c>
      <c r="F249" t="s">
        <v>409</v>
      </c>
      <c r="G249" s="10">
        <v>26616</v>
      </c>
      <c r="H249" t="s">
        <v>264</v>
      </c>
      <c r="I249" t="s">
        <v>905</v>
      </c>
      <c r="J249" t="s">
        <v>906</v>
      </c>
      <c r="K249" t="b">
        <v>1</v>
      </c>
      <c r="L249" t="b">
        <v>1</v>
      </c>
      <c r="M249" t="b">
        <v>0</v>
      </c>
      <c r="N249">
        <v>4.4000000000000004</v>
      </c>
      <c r="O249" s="10">
        <v>1</v>
      </c>
      <c r="P249" s="10" t="s">
        <v>353</v>
      </c>
      <c r="Q249" s="10">
        <v>1</v>
      </c>
      <c r="R249" s="10">
        <v>4.16</v>
      </c>
      <c r="S249" t="s">
        <v>390</v>
      </c>
      <c r="T249"/>
      <c r="U249">
        <v>70.220564999999993</v>
      </c>
      <c r="V249">
        <v>-150.993492</v>
      </c>
      <c r="W249" s="10" t="s">
        <v>371</v>
      </c>
    </row>
    <row r="250" spans="1:25" x14ac:dyDescent="0.25">
      <c r="B250" s="10" t="s">
        <v>951</v>
      </c>
      <c r="C250" s="10">
        <v>7485</v>
      </c>
      <c r="D250" s="10">
        <v>332390</v>
      </c>
      <c r="E250" t="s">
        <v>269</v>
      </c>
      <c r="F250" t="s">
        <v>409</v>
      </c>
      <c r="G250" s="10">
        <v>26616</v>
      </c>
      <c r="H250" t="s">
        <v>264</v>
      </c>
      <c r="I250" t="s">
        <v>952</v>
      </c>
      <c r="J250" t="s">
        <v>953</v>
      </c>
      <c r="K250" t="b">
        <v>1</v>
      </c>
      <c r="L250" t="b">
        <v>1</v>
      </c>
      <c r="M250" t="b">
        <v>1</v>
      </c>
      <c r="N250">
        <v>3.1</v>
      </c>
      <c r="O250" s="10">
        <v>1</v>
      </c>
      <c r="P250" s="10" t="s">
        <v>353</v>
      </c>
      <c r="Q250" s="10">
        <v>1</v>
      </c>
      <c r="R250" s="10">
        <v>4.16</v>
      </c>
      <c r="S250" t="s">
        <v>390</v>
      </c>
      <c r="T250"/>
      <c r="U250">
        <v>68.348423999999994</v>
      </c>
      <c r="V250">
        <v>-166.737211</v>
      </c>
      <c r="W250" s="10" t="s">
        <v>371</v>
      </c>
    </row>
    <row r="251" spans="1:25" x14ac:dyDescent="0.25">
      <c r="B251" s="10" t="s">
        <v>954</v>
      </c>
      <c r="C251" s="10">
        <v>7486</v>
      </c>
      <c r="D251" s="10">
        <v>332400</v>
      </c>
      <c r="E251" t="s">
        <v>270</v>
      </c>
      <c r="F251" t="s">
        <v>409</v>
      </c>
      <c r="G251" s="10">
        <v>26616</v>
      </c>
      <c r="H251" t="s">
        <v>264</v>
      </c>
      <c r="I251" t="s">
        <v>955</v>
      </c>
      <c r="J251" t="s">
        <v>956</v>
      </c>
      <c r="K251" t="b">
        <v>1</v>
      </c>
      <c r="L251" t="b">
        <v>1</v>
      </c>
      <c r="M251" t="b">
        <v>1</v>
      </c>
      <c r="N251">
        <v>2.4</v>
      </c>
      <c r="O251" s="10">
        <v>1</v>
      </c>
      <c r="P251" s="10" t="s">
        <v>353</v>
      </c>
      <c r="Q251" s="10">
        <v>1</v>
      </c>
      <c r="R251" s="10">
        <v>4.16</v>
      </c>
      <c r="S251" t="s">
        <v>390</v>
      </c>
      <c r="T251"/>
      <c r="U251">
        <v>69.740832999999995</v>
      </c>
      <c r="V251">
        <v>-163.005833</v>
      </c>
      <c r="W251" s="10" t="s">
        <v>371</v>
      </c>
    </row>
    <row r="252" spans="1:25" x14ac:dyDescent="0.25">
      <c r="B252" s="10" t="s">
        <v>1138</v>
      </c>
      <c r="C252" s="10">
        <v>7488</v>
      </c>
      <c r="D252" s="10">
        <v>332410</v>
      </c>
      <c r="E252" t="s">
        <v>271</v>
      </c>
      <c r="F252" t="s">
        <v>409</v>
      </c>
      <c r="G252" s="10">
        <v>26616</v>
      </c>
      <c r="H252" t="s">
        <v>264</v>
      </c>
      <c r="I252" t="s">
        <v>1139</v>
      </c>
      <c r="J252" t="s">
        <v>1140</v>
      </c>
      <c r="K252" t="b">
        <v>1</v>
      </c>
      <c r="L252" t="b">
        <v>1</v>
      </c>
      <c r="M252" t="b">
        <v>1</v>
      </c>
      <c r="N252">
        <v>3.11</v>
      </c>
      <c r="O252" s="10">
        <v>1</v>
      </c>
      <c r="P252" s="10" t="s">
        <v>353</v>
      </c>
      <c r="Q252" s="10">
        <v>1</v>
      </c>
      <c r="R252" s="10">
        <v>12.47</v>
      </c>
      <c r="S252" t="s">
        <v>390</v>
      </c>
      <c r="T252"/>
      <c r="U252">
        <v>70.642876999999999</v>
      </c>
      <c r="V252">
        <v>-160.02046100000001</v>
      </c>
      <c r="W252" s="10" t="s">
        <v>371</v>
      </c>
    </row>
    <row r="253" spans="1:25" x14ac:dyDescent="0.25">
      <c r="B253" s="10" t="s">
        <v>910</v>
      </c>
      <c r="D253" s="10">
        <v>332420</v>
      </c>
      <c r="E253" t="s">
        <v>273</v>
      </c>
      <c r="F253" t="s">
        <v>911</v>
      </c>
      <c r="H253" t="s">
        <v>272</v>
      </c>
      <c r="I253" t="s">
        <v>912</v>
      </c>
      <c r="J253" t="s">
        <v>913</v>
      </c>
      <c r="K253" t="b">
        <v>0</v>
      </c>
      <c r="L253" t="b">
        <v>1</v>
      </c>
      <c r="M253" t="s">
        <v>2129</v>
      </c>
      <c r="N253">
        <v>0.84</v>
      </c>
      <c r="O253" s="10">
        <v>1</v>
      </c>
      <c r="P253" s="10" t="s">
        <v>353</v>
      </c>
      <c r="Q253" s="10">
        <v>1</v>
      </c>
      <c r="R253" s="10">
        <v>7.2</v>
      </c>
      <c r="S253" t="s">
        <v>354</v>
      </c>
      <c r="T253"/>
      <c r="U253">
        <v>62.533610000000003</v>
      </c>
      <c r="V253">
        <v>-164.84110999999999</v>
      </c>
      <c r="W253" s="10" t="s">
        <v>371</v>
      </c>
    </row>
    <row r="254" spans="1:25" x14ac:dyDescent="0.25">
      <c r="B254" s="10" t="s">
        <v>588</v>
      </c>
      <c r="C254" s="10">
        <v>109</v>
      </c>
      <c r="D254" s="10">
        <v>332430</v>
      </c>
      <c r="E254" t="s">
        <v>275</v>
      </c>
      <c r="F254" t="s">
        <v>589</v>
      </c>
      <c r="G254" s="10">
        <v>13870</v>
      </c>
      <c r="H254" t="s">
        <v>274</v>
      </c>
      <c r="I254" t="s">
        <v>590</v>
      </c>
      <c r="J254" t="s">
        <v>591</v>
      </c>
      <c r="K254" t="b">
        <v>1</v>
      </c>
      <c r="L254" t="b">
        <v>1</v>
      </c>
      <c r="M254" t="b">
        <v>1</v>
      </c>
      <c r="N254">
        <v>6.6</v>
      </c>
      <c r="O254" s="10">
        <v>1</v>
      </c>
      <c r="P254" s="10" t="s">
        <v>353</v>
      </c>
      <c r="Q254" s="10">
        <v>1</v>
      </c>
      <c r="R254" s="10">
        <v>12</v>
      </c>
      <c r="S254" t="s">
        <v>390</v>
      </c>
      <c r="T254"/>
      <c r="U254">
        <v>59.042914000000003</v>
      </c>
      <c r="V254">
        <v>-158.46859699999999</v>
      </c>
      <c r="W254" s="10" t="s">
        <v>371</v>
      </c>
    </row>
    <row r="255" spans="1:25" x14ac:dyDescent="0.25">
      <c r="B255" s="10" t="s">
        <v>2164</v>
      </c>
      <c r="C255" s="10">
        <v>54871</v>
      </c>
      <c r="E255" t="s">
        <v>2165</v>
      </c>
      <c r="F255" t="s">
        <v>2076</v>
      </c>
      <c r="G255" s="10">
        <v>13972</v>
      </c>
      <c r="H255" t="s">
        <v>2077</v>
      </c>
      <c r="K255" t="b">
        <v>0</v>
      </c>
      <c r="L255" t="b">
        <v>0</v>
      </c>
      <c r="S255"/>
      <c r="T255"/>
    </row>
    <row r="256" spans="1:25" x14ac:dyDescent="0.25">
      <c r="B256" s="10" t="s">
        <v>2151</v>
      </c>
      <c r="C256" s="10">
        <v>54888</v>
      </c>
      <c r="E256" t="s">
        <v>2152</v>
      </c>
      <c r="F256" t="s">
        <v>2066</v>
      </c>
      <c r="G256" s="10">
        <v>14313</v>
      </c>
      <c r="H256" t="s">
        <v>2067</v>
      </c>
      <c r="K256" t="b">
        <v>0</v>
      </c>
      <c r="L256" t="b">
        <v>0</v>
      </c>
      <c r="S256"/>
      <c r="T256"/>
    </row>
    <row r="257" spans="1:25" x14ac:dyDescent="0.25">
      <c r="B257" s="10" t="s">
        <v>922</v>
      </c>
      <c r="D257" s="10">
        <v>332440</v>
      </c>
      <c r="E257" t="s">
        <v>277</v>
      </c>
      <c r="F257" t="s">
        <v>923</v>
      </c>
      <c r="H257" t="s">
        <v>276</v>
      </c>
      <c r="I257" t="s">
        <v>924</v>
      </c>
      <c r="J257" t="s">
        <v>925</v>
      </c>
      <c r="K257" t="b">
        <v>0</v>
      </c>
      <c r="L257" t="b">
        <v>1</v>
      </c>
      <c r="M257" t="s">
        <v>2126</v>
      </c>
      <c r="N257">
        <v>0.35100000000000003</v>
      </c>
      <c r="O257" s="10">
        <v>1</v>
      </c>
      <c r="P257" s="10" t="s">
        <v>353</v>
      </c>
      <c r="Q257" s="10">
        <v>1</v>
      </c>
      <c r="R257" s="10">
        <v>7.2</v>
      </c>
      <c r="S257" t="s">
        <v>354</v>
      </c>
      <c r="T257"/>
      <c r="U257">
        <v>57.923609999999996</v>
      </c>
      <c r="V257">
        <v>-152.50221999999999</v>
      </c>
      <c r="W257" s="10" t="s">
        <v>371</v>
      </c>
    </row>
    <row r="258" spans="1:25" x14ac:dyDescent="0.25">
      <c r="B258" s="10" t="s">
        <v>592</v>
      </c>
      <c r="E258" t="s">
        <v>593</v>
      </c>
      <c r="F258" t="s">
        <v>2052</v>
      </c>
      <c r="H258" t="s">
        <v>594</v>
      </c>
      <c r="K258" t="b">
        <v>0</v>
      </c>
      <c r="L258" t="b">
        <v>0</v>
      </c>
      <c r="M258" t="b">
        <v>0</v>
      </c>
      <c r="S258" t="s">
        <v>354</v>
      </c>
      <c r="T258"/>
    </row>
    <row r="259" spans="1:25" x14ac:dyDescent="0.25">
      <c r="B259" s="10" t="s">
        <v>926</v>
      </c>
      <c r="D259" s="10">
        <v>332450</v>
      </c>
      <c r="E259" t="s">
        <v>279</v>
      </c>
      <c r="F259" t="s">
        <v>927</v>
      </c>
      <c r="H259" t="s">
        <v>278</v>
      </c>
      <c r="I259" t="s">
        <v>928</v>
      </c>
      <c r="J259" t="s">
        <v>929</v>
      </c>
      <c r="K259" t="b">
        <v>0</v>
      </c>
      <c r="L259" t="b">
        <v>1</v>
      </c>
      <c r="M259" t="b">
        <v>1</v>
      </c>
      <c r="N259">
        <v>0.21099999999999999</v>
      </c>
      <c r="O259" s="10">
        <v>1</v>
      </c>
      <c r="P259" s="10" t="s">
        <v>353</v>
      </c>
      <c r="Q259" s="10">
        <v>1</v>
      </c>
      <c r="S259" t="s">
        <v>354</v>
      </c>
      <c r="T259"/>
      <c r="U259">
        <v>59.787219999999998</v>
      </c>
      <c r="V259">
        <v>-154.10611</v>
      </c>
      <c r="W259" s="10" t="s">
        <v>371</v>
      </c>
    </row>
    <row r="260" spans="1:25" x14ac:dyDescent="0.25">
      <c r="B260" s="10" t="s">
        <v>930</v>
      </c>
      <c r="C260" s="10">
        <v>6702</v>
      </c>
      <c r="D260" s="10">
        <v>332460</v>
      </c>
      <c r="E260" t="s">
        <v>281</v>
      </c>
      <c r="F260" t="s">
        <v>931</v>
      </c>
      <c r="G260" s="10">
        <v>29297</v>
      </c>
      <c r="H260" t="s">
        <v>280</v>
      </c>
      <c r="I260" t="s">
        <v>932</v>
      </c>
      <c r="J260" t="s">
        <v>933</v>
      </c>
      <c r="K260" t="b">
        <v>1</v>
      </c>
      <c r="L260" t="b">
        <v>1</v>
      </c>
      <c r="M260" t="b">
        <v>0</v>
      </c>
      <c r="N260">
        <v>1.7</v>
      </c>
      <c r="O260" s="10">
        <v>1</v>
      </c>
      <c r="P260" s="10" t="s">
        <v>353</v>
      </c>
      <c r="Q260" s="10">
        <v>1</v>
      </c>
      <c r="R260" s="10">
        <v>2.4</v>
      </c>
      <c r="S260" t="s">
        <v>390</v>
      </c>
      <c r="T260"/>
      <c r="U260">
        <v>57.957197000000001</v>
      </c>
      <c r="V260">
        <v>-136.22009499999999</v>
      </c>
      <c r="W260" s="10" t="s">
        <v>371</v>
      </c>
    </row>
    <row r="261" spans="1:25" s="21" customFormat="1" x14ac:dyDescent="0.25">
      <c r="A261" s="10"/>
      <c r="B261" s="10" t="s">
        <v>2161</v>
      </c>
      <c r="C261" s="10">
        <v>50415</v>
      </c>
      <c r="D261" s="10"/>
      <c r="E261" t="s">
        <v>214</v>
      </c>
      <c r="F261" t="s">
        <v>2072</v>
      </c>
      <c r="G261" s="10">
        <v>14852</v>
      </c>
      <c r="H261" t="s">
        <v>2073</v>
      </c>
      <c r="I261" t="s">
        <v>755</v>
      </c>
      <c r="J261" t="s">
        <v>756</v>
      </c>
      <c r="K261" t="b">
        <v>0</v>
      </c>
      <c r="L261" t="b">
        <v>0</v>
      </c>
      <c r="M261"/>
      <c r="N261"/>
      <c r="O261" s="10"/>
      <c r="P261" s="10"/>
      <c r="Q261" s="10"/>
      <c r="R261" s="10"/>
      <c r="S261"/>
      <c r="T261"/>
      <c r="U261"/>
      <c r="V261"/>
      <c r="W261" s="10"/>
      <c r="X261"/>
      <c r="Y261"/>
    </row>
    <row r="262" spans="1:25" x14ac:dyDescent="0.25">
      <c r="B262" s="10" t="s">
        <v>485</v>
      </c>
      <c r="C262" s="10">
        <v>91</v>
      </c>
      <c r="E262" t="s">
        <v>283</v>
      </c>
      <c r="F262" t="s">
        <v>486</v>
      </c>
      <c r="G262" s="10">
        <v>14856</v>
      </c>
      <c r="H262" t="s">
        <v>282</v>
      </c>
      <c r="I262" s="21" t="s">
        <v>464</v>
      </c>
      <c r="J262" t="s">
        <v>465</v>
      </c>
      <c r="K262" t="b">
        <v>1</v>
      </c>
      <c r="L262" t="b">
        <v>0</v>
      </c>
      <c r="M262" t="b">
        <v>0</v>
      </c>
      <c r="N262" s="21">
        <v>14.5</v>
      </c>
      <c r="O262" s="10">
        <v>1</v>
      </c>
      <c r="P262" s="10" t="s">
        <v>353</v>
      </c>
      <c r="Q262" s="10">
        <v>1</v>
      </c>
      <c r="R262" s="10">
        <v>24.9</v>
      </c>
      <c r="S262" t="s">
        <v>390</v>
      </c>
      <c r="T262"/>
      <c r="U262">
        <v>56.811039999999998</v>
      </c>
      <c r="V262">
        <v>-132.95709099999999</v>
      </c>
    </row>
    <row r="263" spans="1:25" x14ac:dyDescent="0.25">
      <c r="B263" s="10" t="s">
        <v>2155</v>
      </c>
      <c r="C263" s="10">
        <v>54151</v>
      </c>
      <c r="E263" t="s">
        <v>2156</v>
      </c>
      <c r="F263" t="s">
        <v>2070</v>
      </c>
      <c r="G263" s="10">
        <v>14956</v>
      </c>
      <c r="H263" t="s">
        <v>2071</v>
      </c>
      <c r="K263" t="b">
        <v>0</v>
      </c>
      <c r="L263" t="b">
        <v>0</v>
      </c>
      <c r="S263"/>
      <c r="T263"/>
    </row>
    <row r="264" spans="1:25" x14ac:dyDescent="0.25">
      <c r="B264" s="10" t="s">
        <v>2157</v>
      </c>
      <c r="C264" s="10">
        <v>54152</v>
      </c>
      <c r="E264" t="s">
        <v>2158</v>
      </c>
      <c r="F264" t="s">
        <v>2070</v>
      </c>
      <c r="G264" s="10">
        <v>14956</v>
      </c>
      <c r="H264" t="s">
        <v>2071</v>
      </c>
      <c r="K264" t="b">
        <v>0</v>
      </c>
      <c r="L264" t="b">
        <v>0</v>
      </c>
      <c r="S264"/>
      <c r="T264"/>
    </row>
    <row r="265" spans="1:25" x14ac:dyDescent="0.25">
      <c r="B265" s="10" t="s">
        <v>2159</v>
      </c>
      <c r="C265" s="10">
        <v>54153</v>
      </c>
      <c r="E265" t="s">
        <v>2160</v>
      </c>
      <c r="F265" t="s">
        <v>2070</v>
      </c>
      <c r="G265" s="10">
        <v>14956</v>
      </c>
      <c r="H265" t="s">
        <v>2071</v>
      </c>
      <c r="K265" t="b">
        <v>0</v>
      </c>
      <c r="L265" t="b">
        <v>0</v>
      </c>
      <c r="S265"/>
      <c r="T265"/>
    </row>
    <row r="266" spans="1:25" x14ac:dyDescent="0.25">
      <c r="B266" s="10" t="s">
        <v>940</v>
      </c>
      <c r="D266" s="10">
        <v>332480</v>
      </c>
      <c r="E266" t="s">
        <v>285</v>
      </c>
      <c r="F266" t="s">
        <v>941</v>
      </c>
      <c r="H266" t="s">
        <v>284</v>
      </c>
      <c r="I266" t="s">
        <v>942</v>
      </c>
      <c r="J266" t="s">
        <v>943</v>
      </c>
      <c r="K266" t="b">
        <v>0</v>
      </c>
      <c r="L266" t="b">
        <v>1</v>
      </c>
      <c r="M266" t="s">
        <v>2129</v>
      </c>
      <c r="N266">
        <v>0.246</v>
      </c>
      <c r="O266" s="10">
        <v>1</v>
      </c>
      <c r="P266" s="10" t="s">
        <v>353</v>
      </c>
      <c r="Q266" s="10">
        <v>1</v>
      </c>
      <c r="R266" s="10">
        <v>7.2</v>
      </c>
      <c r="S266" t="s">
        <v>354</v>
      </c>
      <c r="T266"/>
      <c r="U266">
        <v>57.564169999999997</v>
      </c>
      <c r="V266">
        <v>-157.57917</v>
      </c>
      <c r="W266" s="10" t="s">
        <v>371</v>
      </c>
    </row>
    <row r="267" spans="1:25" x14ac:dyDescent="0.25">
      <c r="B267" s="10" t="s">
        <v>947</v>
      </c>
      <c r="D267" s="10">
        <v>332490</v>
      </c>
      <c r="E267" t="s">
        <v>287</v>
      </c>
      <c r="F267" t="s">
        <v>948</v>
      </c>
      <c r="H267" t="s">
        <v>286</v>
      </c>
      <c r="I267" t="s">
        <v>949</v>
      </c>
      <c r="J267" t="s">
        <v>950</v>
      </c>
      <c r="K267" t="b">
        <v>0</v>
      </c>
      <c r="L267" t="b">
        <v>1</v>
      </c>
      <c r="M267" t="s">
        <v>2129</v>
      </c>
      <c r="N267">
        <v>0.14000000000000001</v>
      </c>
      <c r="O267" s="10">
        <v>1</v>
      </c>
      <c r="P267" s="10" t="s">
        <v>353</v>
      </c>
      <c r="Q267" s="10">
        <v>1</v>
      </c>
      <c r="S267" t="s">
        <v>354</v>
      </c>
      <c r="T267"/>
      <c r="U267">
        <v>59.013060000000003</v>
      </c>
      <c r="V267">
        <v>-161.81639000000001</v>
      </c>
      <c r="W267" s="10" t="s">
        <v>371</v>
      </c>
    </row>
    <row r="268" spans="1:25" x14ac:dyDescent="0.25">
      <c r="B268" s="10" t="s">
        <v>961</v>
      </c>
      <c r="D268" s="10">
        <v>332500</v>
      </c>
      <c r="E268" t="s">
        <v>289</v>
      </c>
      <c r="F268" t="s">
        <v>962</v>
      </c>
      <c r="H268" t="s">
        <v>288</v>
      </c>
      <c r="I268" t="s">
        <v>963</v>
      </c>
      <c r="J268" t="s">
        <v>964</v>
      </c>
      <c r="K268" t="b">
        <v>0</v>
      </c>
      <c r="L268" t="b">
        <v>1</v>
      </c>
      <c r="M268" t="s">
        <v>2129</v>
      </c>
      <c r="N268">
        <v>0.36899999999999999</v>
      </c>
      <c r="O268" s="10">
        <v>1</v>
      </c>
      <c r="P268" s="10" t="s">
        <v>353</v>
      </c>
      <c r="Q268" s="10">
        <v>1</v>
      </c>
      <c r="R268" s="10">
        <v>7.2</v>
      </c>
      <c r="S268" t="s">
        <v>354</v>
      </c>
      <c r="T268"/>
      <c r="U268">
        <v>56.948390000000003</v>
      </c>
      <c r="V268">
        <v>-158.62902</v>
      </c>
      <c r="W268" s="10" t="s">
        <v>371</v>
      </c>
    </row>
    <row r="269" spans="1:25" x14ac:dyDescent="0.25">
      <c r="B269" s="10" t="s">
        <v>781</v>
      </c>
      <c r="D269" s="10">
        <v>332510</v>
      </c>
      <c r="E269" t="s">
        <v>291</v>
      </c>
      <c r="F269" t="s">
        <v>782</v>
      </c>
      <c r="H269" t="s">
        <v>290</v>
      </c>
      <c r="I269" t="s">
        <v>783</v>
      </c>
      <c r="J269" t="s">
        <v>784</v>
      </c>
      <c r="K269" t="b">
        <v>0</v>
      </c>
      <c r="L269" t="b">
        <v>1</v>
      </c>
      <c r="M269" t="s">
        <v>2129</v>
      </c>
      <c r="N269">
        <v>0.84</v>
      </c>
      <c r="O269" s="10">
        <v>1</v>
      </c>
      <c r="P269" s="10" t="s">
        <v>353</v>
      </c>
      <c r="Q269" s="10">
        <v>1</v>
      </c>
      <c r="R269" s="10">
        <v>7.2</v>
      </c>
      <c r="S269" t="s">
        <v>354</v>
      </c>
      <c r="T269"/>
      <c r="U269">
        <v>59.88</v>
      </c>
      <c r="V269">
        <v>-163.054</v>
      </c>
      <c r="W269" s="10" t="s">
        <v>371</v>
      </c>
    </row>
    <row r="270" spans="1:25" x14ac:dyDescent="0.25">
      <c r="B270" s="10" t="s">
        <v>971</v>
      </c>
      <c r="D270" s="10">
        <v>332520</v>
      </c>
      <c r="E270" t="s">
        <v>293</v>
      </c>
      <c r="F270" t="s">
        <v>972</v>
      </c>
      <c r="H270" t="s">
        <v>292</v>
      </c>
      <c r="I270" t="s">
        <v>973</v>
      </c>
      <c r="J270" t="s">
        <v>974</v>
      </c>
      <c r="K270" t="b">
        <v>0</v>
      </c>
      <c r="L270" t="b">
        <v>1</v>
      </c>
      <c r="M270" t="s">
        <v>2126</v>
      </c>
      <c r="N270">
        <v>0.187</v>
      </c>
      <c r="O270" s="10">
        <v>1</v>
      </c>
      <c r="P270" s="10" t="s">
        <v>353</v>
      </c>
      <c r="Q270" s="10">
        <v>1</v>
      </c>
      <c r="R270" s="10">
        <v>7.2</v>
      </c>
      <c r="S270" t="s">
        <v>354</v>
      </c>
      <c r="T270"/>
      <c r="U270">
        <v>65.504999999999995</v>
      </c>
      <c r="V270">
        <v>-150.16999999999999</v>
      </c>
      <c r="W270" s="10" t="s">
        <v>371</v>
      </c>
    </row>
    <row r="271" spans="1:25" x14ac:dyDescent="0.25">
      <c r="B271" s="10" t="s">
        <v>1157</v>
      </c>
      <c r="E271" t="s">
        <v>1158</v>
      </c>
      <c r="F271" t="s">
        <v>1159</v>
      </c>
      <c r="H271" t="s">
        <v>1160</v>
      </c>
      <c r="I271" t="s">
        <v>361</v>
      </c>
      <c r="J271" t="s">
        <v>362</v>
      </c>
      <c r="K271" t="b">
        <v>0</v>
      </c>
      <c r="L271" t="b">
        <v>0</v>
      </c>
      <c r="M271" t="b">
        <v>0</v>
      </c>
      <c r="S271" t="s">
        <v>354</v>
      </c>
      <c r="T271"/>
      <c r="W271" s="10" t="s">
        <v>371</v>
      </c>
    </row>
    <row r="272" spans="1:25" s="21" customFormat="1" x14ac:dyDescent="0.25">
      <c r="A272" s="10"/>
      <c r="B272" s="10" t="s">
        <v>978</v>
      </c>
      <c r="C272" s="10"/>
      <c r="D272" s="10">
        <v>332530</v>
      </c>
      <c r="E272" t="s">
        <v>295</v>
      </c>
      <c r="F272" t="s">
        <v>979</v>
      </c>
      <c r="G272" s="10"/>
      <c r="H272" t="s">
        <v>294</v>
      </c>
      <c r="I272" t="s">
        <v>980</v>
      </c>
      <c r="J272" t="s">
        <v>981</v>
      </c>
      <c r="K272" t="b">
        <v>0</v>
      </c>
      <c r="L272" t="b">
        <v>1</v>
      </c>
      <c r="M272" t="s">
        <v>2129</v>
      </c>
      <c r="N272">
        <v>0.46400000000000002</v>
      </c>
      <c r="O272" s="10">
        <v>1</v>
      </c>
      <c r="P272" s="10" t="s">
        <v>353</v>
      </c>
      <c r="Q272" s="10">
        <v>1</v>
      </c>
      <c r="R272" s="10">
        <v>7.2</v>
      </c>
      <c r="S272" t="s">
        <v>354</v>
      </c>
      <c r="T272"/>
      <c r="U272">
        <v>64.739440000000002</v>
      </c>
      <c r="V272">
        <v>-155.48694</v>
      </c>
      <c r="W272" s="10" t="s">
        <v>371</v>
      </c>
      <c r="X272"/>
      <c r="Y272"/>
    </row>
    <row r="273" spans="2:23" x14ac:dyDescent="0.25">
      <c r="B273" s="10" t="s">
        <v>986</v>
      </c>
      <c r="D273" s="10">
        <v>332550</v>
      </c>
      <c r="E273" t="s">
        <v>297</v>
      </c>
      <c r="F273" t="s">
        <v>987</v>
      </c>
      <c r="H273" t="s">
        <v>296</v>
      </c>
      <c r="I273" s="21" t="s">
        <v>988</v>
      </c>
      <c r="J273" t="s">
        <v>989</v>
      </c>
      <c r="K273" t="b">
        <v>0</v>
      </c>
      <c r="L273" t="b">
        <v>1</v>
      </c>
      <c r="M273" t="b">
        <v>1</v>
      </c>
      <c r="N273">
        <v>0.8</v>
      </c>
      <c r="O273" s="10">
        <v>1</v>
      </c>
      <c r="P273" s="10" t="s">
        <v>353</v>
      </c>
      <c r="Q273" s="10">
        <v>1</v>
      </c>
      <c r="R273" s="10">
        <v>7.2</v>
      </c>
      <c r="S273" t="s">
        <v>354</v>
      </c>
      <c r="T273"/>
      <c r="U273">
        <v>56.6</v>
      </c>
      <c r="V273">
        <v>-169.54167000000001</v>
      </c>
      <c r="W273" s="10" t="s">
        <v>371</v>
      </c>
    </row>
    <row r="274" spans="2:23" x14ac:dyDescent="0.25">
      <c r="B274" s="10" t="s">
        <v>995</v>
      </c>
      <c r="D274" s="10">
        <v>332560</v>
      </c>
      <c r="E274" t="s">
        <v>299</v>
      </c>
      <c r="F274" t="s">
        <v>996</v>
      </c>
      <c r="H274" t="s">
        <v>298</v>
      </c>
      <c r="I274" t="s">
        <v>997</v>
      </c>
      <c r="J274" t="s">
        <v>998</v>
      </c>
      <c r="K274" t="b">
        <v>0</v>
      </c>
      <c r="L274" t="b">
        <v>1</v>
      </c>
      <c r="M274" t="s">
        <v>2129</v>
      </c>
      <c r="N274">
        <v>2.92</v>
      </c>
      <c r="O274" s="10">
        <v>1</v>
      </c>
      <c r="P274" s="10" t="s">
        <v>353</v>
      </c>
      <c r="Q274" s="10">
        <v>1</v>
      </c>
      <c r="R274" s="10">
        <v>7.2</v>
      </c>
      <c r="S274" t="s">
        <v>354</v>
      </c>
      <c r="T274"/>
      <c r="U274">
        <v>57.122219999999999</v>
      </c>
      <c r="V274">
        <v>-170.27500000000001</v>
      </c>
      <c r="W274" s="10" t="s">
        <v>371</v>
      </c>
    </row>
    <row r="275" spans="2:23" x14ac:dyDescent="0.25">
      <c r="B275" s="10" t="s">
        <v>1014</v>
      </c>
      <c r="C275" s="10">
        <v>92</v>
      </c>
      <c r="E275" t="s">
        <v>301</v>
      </c>
      <c r="F275" t="s">
        <v>1015</v>
      </c>
      <c r="G275" s="10">
        <v>16955</v>
      </c>
      <c r="H275" t="s">
        <v>300</v>
      </c>
      <c r="I275" t="s">
        <v>361</v>
      </c>
      <c r="J275" t="s">
        <v>362</v>
      </c>
      <c r="K275" t="b">
        <v>1</v>
      </c>
      <c r="L275" t="b">
        <v>0</v>
      </c>
      <c r="M275" t="b">
        <v>0</v>
      </c>
      <c r="N275">
        <v>15.6</v>
      </c>
      <c r="O275" s="10">
        <v>1</v>
      </c>
      <c r="P275" s="10" t="s">
        <v>353</v>
      </c>
      <c r="Q275" s="10">
        <v>1</v>
      </c>
      <c r="R275" s="10">
        <v>150</v>
      </c>
      <c r="S275" t="s">
        <v>390</v>
      </c>
      <c r="T275"/>
      <c r="U275">
        <v>60.130921999999998</v>
      </c>
      <c r="V275">
        <v>-149.43501000000001</v>
      </c>
    </row>
    <row r="276" spans="2:23" x14ac:dyDescent="0.25">
      <c r="B276" s="10" t="s">
        <v>2147</v>
      </c>
      <c r="C276" s="10">
        <v>7333</v>
      </c>
      <c r="E276" t="s">
        <v>2148</v>
      </c>
      <c r="F276" t="s">
        <v>489</v>
      </c>
      <c r="G276" s="10">
        <v>17271</v>
      </c>
      <c r="H276" t="s">
        <v>303</v>
      </c>
      <c r="I276" t="s">
        <v>490</v>
      </c>
      <c r="J276" t="s">
        <v>491</v>
      </c>
      <c r="K276" t="b">
        <v>0</v>
      </c>
      <c r="L276" t="b">
        <v>0</v>
      </c>
      <c r="M276" t="b">
        <v>0</v>
      </c>
      <c r="N276">
        <v>15.9</v>
      </c>
      <c r="O276" s="10">
        <v>1</v>
      </c>
      <c r="P276" s="10" t="s">
        <v>353</v>
      </c>
      <c r="Q276" s="10">
        <v>1</v>
      </c>
      <c r="R276" s="10">
        <v>69</v>
      </c>
      <c r="S276" t="s">
        <v>390</v>
      </c>
      <c r="T276"/>
      <c r="U276">
        <v>57.051600000000001</v>
      </c>
      <c r="V276">
        <v>-135.22970000000001</v>
      </c>
    </row>
    <row r="277" spans="2:23" x14ac:dyDescent="0.25">
      <c r="B277" s="10" t="s">
        <v>487</v>
      </c>
      <c r="C277" s="10">
        <v>93</v>
      </c>
      <c r="E277" t="s">
        <v>488</v>
      </c>
      <c r="F277" t="s">
        <v>489</v>
      </c>
      <c r="G277" s="10">
        <v>17271</v>
      </c>
      <c r="H277" t="s">
        <v>303</v>
      </c>
      <c r="I277" t="s">
        <v>490</v>
      </c>
      <c r="J277" t="s">
        <v>491</v>
      </c>
      <c r="K277" t="b">
        <v>1</v>
      </c>
      <c r="L277" t="b">
        <v>0</v>
      </c>
      <c r="M277" t="b">
        <v>0</v>
      </c>
      <c r="N277">
        <v>15.9</v>
      </c>
      <c r="O277" s="10">
        <v>1</v>
      </c>
      <c r="P277" s="10" t="s">
        <v>353</v>
      </c>
      <c r="Q277" s="10">
        <v>1</v>
      </c>
      <c r="R277" s="10">
        <v>69</v>
      </c>
      <c r="S277" t="s">
        <v>390</v>
      </c>
      <c r="T277"/>
      <c r="U277">
        <v>57.051600000000001</v>
      </c>
      <c r="V277">
        <v>-135.22970000000001</v>
      </c>
      <c r="W277" s="10" t="s">
        <v>371</v>
      </c>
    </row>
    <row r="278" spans="2:23" x14ac:dyDescent="0.25">
      <c r="B278" s="10" t="s">
        <v>681</v>
      </c>
      <c r="C278" s="10">
        <v>313</v>
      </c>
      <c r="E278" t="s">
        <v>304</v>
      </c>
      <c r="F278" t="s">
        <v>489</v>
      </c>
      <c r="G278" s="10">
        <v>17271</v>
      </c>
      <c r="H278" t="s">
        <v>303</v>
      </c>
      <c r="I278" t="s">
        <v>490</v>
      </c>
      <c r="J278" t="s">
        <v>491</v>
      </c>
      <c r="K278" t="b">
        <v>1</v>
      </c>
      <c r="L278" t="b">
        <v>0</v>
      </c>
      <c r="M278" t="b">
        <v>0</v>
      </c>
      <c r="N278">
        <v>18.600000000000001</v>
      </c>
      <c r="O278" s="10">
        <v>1</v>
      </c>
      <c r="P278" s="10" t="s">
        <v>353</v>
      </c>
      <c r="Q278" s="10">
        <v>1</v>
      </c>
      <c r="R278" s="10">
        <v>69</v>
      </c>
      <c r="S278" t="s">
        <v>390</v>
      </c>
      <c r="T278"/>
      <c r="U278">
        <v>56.986283999999998</v>
      </c>
      <c r="V278">
        <v>-135.12275</v>
      </c>
      <c r="W278" s="10" t="s">
        <v>371</v>
      </c>
    </row>
    <row r="279" spans="2:23" x14ac:dyDescent="0.25">
      <c r="B279" s="10" t="s">
        <v>725</v>
      </c>
      <c r="C279" s="10">
        <v>6801</v>
      </c>
      <c r="E279" t="s">
        <v>305</v>
      </c>
      <c r="F279" t="s">
        <v>489</v>
      </c>
      <c r="G279" s="10">
        <v>17271</v>
      </c>
      <c r="H279" t="s">
        <v>303</v>
      </c>
      <c r="I279" t="s">
        <v>490</v>
      </c>
      <c r="J279" t="s">
        <v>491</v>
      </c>
      <c r="K279" t="b">
        <v>1</v>
      </c>
      <c r="L279" t="b">
        <v>0</v>
      </c>
      <c r="M279" t="b">
        <v>0</v>
      </c>
      <c r="N279">
        <v>25.6</v>
      </c>
      <c r="O279" s="10">
        <v>1</v>
      </c>
      <c r="P279" s="10" t="s">
        <v>353</v>
      </c>
      <c r="Q279" s="10">
        <v>1</v>
      </c>
      <c r="R279" s="10">
        <v>69</v>
      </c>
      <c r="S279" t="s">
        <v>390</v>
      </c>
      <c r="T279"/>
      <c r="U279">
        <v>57.049700000000001</v>
      </c>
      <c r="V279">
        <v>-135.31280000000001</v>
      </c>
    </row>
    <row r="280" spans="2:23" x14ac:dyDescent="0.25">
      <c r="B280" s="10" t="s">
        <v>1042</v>
      </c>
      <c r="E280" t="s">
        <v>1043</v>
      </c>
      <c r="F280" t="s">
        <v>1044</v>
      </c>
      <c r="H280" t="s">
        <v>1045</v>
      </c>
      <c r="I280" t="s">
        <v>361</v>
      </c>
      <c r="J280" t="s">
        <v>362</v>
      </c>
      <c r="K280" t="b">
        <v>0</v>
      </c>
      <c r="L280" t="b">
        <v>0</v>
      </c>
      <c r="M280" s="21" t="b">
        <v>0</v>
      </c>
      <c r="S280" t="s">
        <v>354</v>
      </c>
      <c r="T280"/>
      <c r="W280" s="10" t="s">
        <v>371</v>
      </c>
    </row>
    <row r="281" spans="2:23" x14ac:dyDescent="0.25">
      <c r="B281" s="10" t="s">
        <v>1111</v>
      </c>
      <c r="C281" s="10">
        <v>61166</v>
      </c>
      <c r="E281" t="s">
        <v>1112</v>
      </c>
      <c r="F281" t="s">
        <v>1113</v>
      </c>
      <c r="G281" s="10">
        <v>60770</v>
      </c>
      <c r="H281" t="s">
        <v>306</v>
      </c>
      <c r="I281" t="s">
        <v>464</v>
      </c>
      <c r="J281" t="s">
        <v>465</v>
      </c>
      <c r="K281" t="b">
        <v>1</v>
      </c>
      <c r="L281" t="b">
        <v>0</v>
      </c>
      <c r="M281" t="b">
        <v>0</v>
      </c>
      <c r="N281">
        <v>22.6</v>
      </c>
      <c r="O281" s="10">
        <v>6</v>
      </c>
      <c r="P281" s="10" t="s">
        <v>2016</v>
      </c>
      <c r="Q281" s="10">
        <v>4</v>
      </c>
      <c r="R281" s="10">
        <v>69</v>
      </c>
      <c r="S281">
        <v>115</v>
      </c>
      <c r="T281"/>
      <c r="U281">
        <v>56.216403</v>
      </c>
      <c r="V281">
        <v>-131.504344</v>
      </c>
      <c r="W281" s="10" t="s">
        <v>371</v>
      </c>
    </row>
    <row r="282" spans="2:23" x14ac:dyDescent="0.25">
      <c r="B282" s="10" t="s">
        <v>504</v>
      </c>
      <c r="E282" t="s">
        <v>505</v>
      </c>
      <c r="F282" t="s">
        <v>2054</v>
      </c>
      <c r="H282" t="s">
        <v>506</v>
      </c>
      <c r="K282" t="b">
        <v>0</v>
      </c>
      <c r="L282" t="b">
        <v>0</v>
      </c>
      <c r="M282" t="b">
        <v>0</v>
      </c>
      <c r="S282" t="s">
        <v>354</v>
      </c>
      <c r="T282"/>
    </row>
    <row r="283" spans="2:23" x14ac:dyDescent="0.25">
      <c r="B283" s="10" t="s">
        <v>1049</v>
      </c>
      <c r="D283" s="10">
        <v>332570</v>
      </c>
      <c r="E283" t="s">
        <v>308</v>
      </c>
      <c r="F283" t="s">
        <v>1050</v>
      </c>
      <c r="H283" t="s">
        <v>307</v>
      </c>
      <c r="I283" t="s">
        <v>1051</v>
      </c>
      <c r="J283" t="s">
        <v>1052</v>
      </c>
      <c r="K283" t="b">
        <v>0</v>
      </c>
      <c r="L283" t="b">
        <v>1</v>
      </c>
      <c r="M283" t="s">
        <v>2129</v>
      </c>
      <c r="N283">
        <v>0.41699999999999998</v>
      </c>
      <c r="O283" s="10">
        <v>1</v>
      </c>
      <c r="P283" s="10" t="s">
        <v>353</v>
      </c>
      <c r="Q283" s="10">
        <v>1</v>
      </c>
      <c r="R283" s="10">
        <v>7.2</v>
      </c>
      <c r="S283" t="s">
        <v>354</v>
      </c>
      <c r="T283"/>
      <c r="U283">
        <v>66.006389999999996</v>
      </c>
      <c r="V283">
        <v>-149.09083000000001</v>
      </c>
      <c r="W283" s="10" t="s">
        <v>371</v>
      </c>
    </row>
    <row r="284" spans="2:23" x14ac:dyDescent="0.25">
      <c r="B284" s="10" t="s">
        <v>1058</v>
      </c>
      <c r="D284" s="10">
        <v>332580</v>
      </c>
      <c r="E284" t="s">
        <v>310</v>
      </c>
      <c r="F284" t="s">
        <v>1059</v>
      </c>
      <c r="H284" t="s">
        <v>309</v>
      </c>
      <c r="I284" t="s">
        <v>1060</v>
      </c>
      <c r="J284" t="s">
        <v>1061</v>
      </c>
      <c r="K284" t="b">
        <v>0</v>
      </c>
      <c r="L284" t="b">
        <v>1</v>
      </c>
      <c r="M284" t="s">
        <v>2126</v>
      </c>
      <c r="N284">
        <v>0.216</v>
      </c>
      <c r="O284" s="10">
        <v>1</v>
      </c>
      <c r="P284" s="10" t="s">
        <v>353</v>
      </c>
      <c r="Q284" s="10">
        <v>1</v>
      </c>
      <c r="R284" s="10">
        <v>7.2</v>
      </c>
      <c r="S284" t="s">
        <v>354</v>
      </c>
      <c r="T284"/>
      <c r="U284">
        <v>62.988610000000001</v>
      </c>
      <c r="V284">
        <v>-156.06416999999999</v>
      </c>
      <c r="W284" s="10" t="s">
        <v>371</v>
      </c>
    </row>
    <row r="285" spans="2:23" x14ac:dyDescent="0.25">
      <c r="B285" s="10" t="s">
        <v>957</v>
      </c>
      <c r="D285" s="10">
        <v>332590</v>
      </c>
      <c r="E285" t="s">
        <v>312</v>
      </c>
      <c r="F285" t="s">
        <v>958</v>
      </c>
      <c r="H285" t="s">
        <v>311</v>
      </c>
      <c r="I285" t="s">
        <v>959</v>
      </c>
      <c r="J285" t="s">
        <v>960</v>
      </c>
      <c r="K285" t="b">
        <v>0</v>
      </c>
      <c r="L285" t="b">
        <v>1</v>
      </c>
      <c r="M285" t="s">
        <v>2129</v>
      </c>
      <c r="N285">
        <v>0.63</v>
      </c>
      <c r="O285" s="10">
        <v>1</v>
      </c>
      <c r="P285" s="10" t="s">
        <v>353</v>
      </c>
      <c r="Q285" s="10">
        <v>1</v>
      </c>
      <c r="R285" s="10">
        <v>7.2</v>
      </c>
      <c r="S285" t="s">
        <v>354</v>
      </c>
      <c r="T285"/>
      <c r="U285">
        <v>60.202500000000001</v>
      </c>
      <c r="V285">
        <v>-154.31278</v>
      </c>
      <c r="W285" s="10" t="s">
        <v>371</v>
      </c>
    </row>
    <row r="286" spans="2:23" x14ac:dyDescent="0.25">
      <c r="B286" s="10" t="s">
        <v>1062</v>
      </c>
      <c r="D286" s="10">
        <v>332600</v>
      </c>
      <c r="E286" t="s">
        <v>314</v>
      </c>
      <c r="F286" t="s">
        <v>1063</v>
      </c>
      <c r="H286" t="s">
        <v>313</v>
      </c>
      <c r="I286" t="s">
        <v>1064</v>
      </c>
      <c r="J286" t="s">
        <v>1065</v>
      </c>
      <c r="K286" t="b">
        <v>0</v>
      </c>
      <c r="L286" t="b">
        <v>1</v>
      </c>
      <c r="M286" t="s">
        <v>2129</v>
      </c>
      <c r="N286">
        <v>1.375</v>
      </c>
      <c r="O286" s="10">
        <v>1</v>
      </c>
      <c r="P286" s="10" t="s">
        <v>353</v>
      </c>
      <c r="Q286" s="10">
        <v>1</v>
      </c>
      <c r="R286" s="10">
        <v>2.4</v>
      </c>
      <c r="S286" t="s">
        <v>354</v>
      </c>
      <c r="T286"/>
      <c r="U286">
        <v>65.171940000000006</v>
      </c>
      <c r="V286">
        <v>-152.07889</v>
      </c>
      <c r="W286" s="10" t="s">
        <v>371</v>
      </c>
    </row>
    <row r="287" spans="2:23" x14ac:dyDescent="0.25">
      <c r="B287" s="10" t="s">
        <v>1066</v>
      </c>
      <c r="D287" s="10">
        <v>332610</v>
      </c>
      <c r="E287" t="s">
        <v>316</v>
      </c>
      <c r="F287" t="s">
        <v>1982</v>
      </c>
      <c r="H287" t="s">
        <v>315</v>
      </c>
      <c r="I287" t="s">
        <v>1067</v>
      </c>
      <c r="J287" t="s">
        <v>1068</v>
      </c>
      <c r="K287" t="b">
        <v>0</v>
      </c>
      <c r="L287" t="b">
        <v>1</v>
      </c>
      <c r="M287" s="21" t="b">
        <v>1</v>
      </c>
      <c r="N287">
        <v>0.315</v>
      </c>
      <c r="O287" s="10">
        <v>1</v>
      </c>
      <c r="P287" s="10" t="s">
        <v>353</v>
      </c>
      <c r="Q287" s="10">
        <v>1</v>
      </c>
      <c r="S287" t="s">
        <v>354</v>
      </c>
      <c r="T287"/>
      <c r="U287">
        <v>60.864719999999998</v>
      </c>
      <c r="V287">
        <v>-146.67860999999999</v>
      </c>
      <c r="W287" s="10" t="s">
        <v>371</v>
      </c>
    </row>
    <row r="288" spans="2:23" x14ac:dyDescent="0.25">
      <c r="B288" s="10" t="s">
        <v>349</v>
      </c>
      <c r="D288" s="10">
        <v>331005</v>
      </c>
      <c r="E288" t="s">
        <v>318</v>
      </c>
      <c r="F288" t="s">
        <v>1984</v>
      </c>
      <c r="H288" t="s">
        <v>317</v>
      </c>
      <c r="I288" t="s">
        <v>350</v>
      </c>
      <c r="J288" t="s">
        <v>351</v>
      </c>
      <c r="K288" t="b">
        <v>0</v>
      </c>
      <c r="L288" t="b">
        <v>1</v>
      </c>
      <c r="M288" t="s">
        <v>2126</v>
      </c>
      <c r="N288">
        <v>4.335</v>
      </c>
      <c r="O288" s="10">
        <v>1</v>
      </c>
      <c r="P288" s="10" t="s">
        <v>353</v>
      </c>
      <c r="Q288" s="10">
        <v>1</v>
      </c>
      <c r="R288" s="10">
        <v>2.4</v>
      </c>
      <c r="S288" t="s">
        <v>354</v>
      </c>
      <c r="T288"/>
      <c r="U288">
        <v>51.872500000000002</v>
      </c>
      <c r="V288">
        <v>-176.62861000000001</v>
      </c>
      <c r="W288" s="10" t="s">
        <v>371</v>
      </c>
    </row>
    <row r="289" spans="2:24" x14ac:dyDescent="0.25">
      <c r="B289" s="10" t="s">
        <v>1000</v>
      </c>
      <c r="D289" s="10">
        <v>332540</v>
      </c>
      <c r="E289" t="s">
        <v>320</v>
      </c>
      <c r="F289" t="s">
        <v>1986</v>
      </c>
      <c r="G289">
        <v>63560</v>
      </c>
      <c r="H289" t="s">
        <v>2191</v>
      </c>
      <c r="I289" t="s">
        <v>1002</v>
      </c>
      <c r="J289" t="s">
        <v>1003</v>
      </c>
      <c r="K289" t="b">
        <v>0</v>
      </c>
      <c r="L289" t="b">
        <v>1</v>
      </c>
      <c r="M289" t="s">
        <v>2129</v>
      </c>
      <c r="N289">
        <v>2.83</v>
      </c>
      <c r="O289" s="10">
        <v>1</v>
      </c>
      <c r="P289" s="10" t="s">
        <v>353</v>
      </c>
      <c r="Q289" s="10">
        <v>1</v>
      </c>
      <c r="R289" s="10">
        <v>7.2</v>
      </c>
      <c r="S289" t="s">
        <v>354</v>
      </c>
      <c r="T289"/>
      <c r="U289">
        <v>55.33972</v>
      </c>
      <c r="V289">
        <v>-160.49722</v>
      </c>
      <c r="W289" s="10" t="s">
        <v>371</v>
      </c>
    </row>
    <row r="290" spans="2:24" x14ac:dyDescent="0.25">
      <c r="B290" s="10" t="s">
        <v>826</v>
      </c>
      <c r="D290" s="10">
        <v>332200</v>
      </c>
      <c r="E290" t="s">
        <v>322</v>
      </c>
      <c r="F290" t="s">
        <v>1510</v>
      </c>
      <c r="H290" t="s">
        <v>321</v>
      </c>
      <c r="I290" t="s">
        <v>827</v>
      </c>
      <c r="J290" t="s">
        <v>828</v>
      </c>
      <c r="K290" t="b">
        <v>0</v>
      </c>
      <c r="L290" t="b">
        <v>1</v>
      </c>
      <c r="M290" s="21" t="s">
        <v>2129</v>
      </c>
      <c r="N290">
        <v>0.23600000000000002</v>
      </c>
      <c r="O290" s="10">
        <v>1</v>
      </c>
      <c r="P290" s="10" t="s">
        <v>353</v>
      </c>
      <c r="Q290" s="10">
        <v>1</v>
      </c>
      <c r="R290" s="10">
        <v>7.2</v>
      </c>
      <c r="S290" t="s">
        <v>354</v>
      </c>
      <c r="T290"/>
      <c r="U290">
        <v>65.001109999999997</v>
      </c>
      <c r="V290">
        <v>-150.63389000000001</v>
      </c>
      <c r="W290" s="10" t="s">
        <v>371</v>
      </c>
    </row>
    <row r="291" spans="2:24" x14ac:dyDescent="0.25">
      <c r="B291" s="10" t="s">
        <v>1083</v>
      </c>
      <c r="C291" s="10">
        <v>58278</v>
      </c>
      <c r="E291" t="s">
        <v>1084</v>
      </c>
      <c r="F291" t="s">
        <v>1085</v>
      </c>
      <c r="G291" s="10">
        <v>19277</v>
      </c>
      <c r="H291" t="s">
        <v>1086</v>
      </c>
      <c r="I291" t="s">
        <v>1087</v>
      </c>
      <c r="J291" t="s">
        <v>1088</v>
      </c>
      <c r="K291" t="b">
        <v>1</v>
      </c>
      <c r="L291" t="b">
        <v>0</v>
      </c>
      <c r="M291" s="10" t="b">
        <v>0</v>
      </c>
      <c r="N291">
        <v>25.7</v>
      </c>
      <c r="O291" s="10">
        <v>1</v>
      </c>
      <c r="P291" s="10" t="s">
        <v>353</v>
      </c>
      <c r="Q291" s="10">
        <v>1</v>
      </c>
      <c r="R291" s="10">
        <v>12.47</v>
      </c>
      <c r="S291">
        <v>4.16</v>
      </c>
      <c r="T291"/>
      <c r="U291">
        <v>70.235277999999994</v>
      </c>
      <c r="V291">
        <v>-148.383611</v>
      </c>
      <c r="W291" s="10" t="s">
        <v>371</v>
      </c>
    </row>
    <row r="292" spans="2:24" x14ac:dyDescent="0.25">
      <c r="B292" s="10" t="s">
        <v>1089</v>
      </c>
      <c r="C292" s="10">
        <v>58117</v>
      </c>
      <c r="E292" t="s">
        <v>1090</v>
      </c>
      <c r="F292" t="s">
        <v>1085</v>
      </c>
      <c r="G292" s="10">
        <v>19277</v>
      </c>
      <c r="H292" t="s">
        <v>1086</v>
      </c>
      <c r="I292" t="s">
        <v>1087</v>
      </c>
      <c r="J292" t="s">
        <v>1088</v>
      </c>
      <c r="K292" t="b">
        <v>1</v>
      </c>
      <c r="L292" t="b">
        <v>0</v>
      </c>
      <c r="M292" s="65" t="b">
        <v>0</v>
      </c>
      <c r="N292">
        <v>7.8</v>
      </c>
      <c r="O292" s="10">
        <v>1</v>
      </c>
      <c r="P292" s="10" t="s">
        <v>353</v>
      </c>
      <c r="Q292" s="10">
        <v>1</v>
      </c>
      <c r="R292" s="10">
        <v>12.47</v>
      </c>
      <c r="S292">
        <v>4.16</v>
      </c>
      <c r="T292"/>
      <c r="U292">
        <v>70.2</v>
      </c>
      <c r="V292">
        <v>-148.466667</v>
      </c>
      <c r="W292" s="10" t="s">
        <v>371</v>
      </c>
    </row>
    <row r="293" spans="2:24" x14ac:dyDescent="0.25">
      <c r="B293" s="10" t="s">
        <v>1073</v>
      </c>
      <c r="D293" s="10">
        <v>332630</v>
      </c>
      <c r="E293" t="s">
        <v>324</v>
      </c>
      <c r="F293" t="s">
        <v>1074</v>
      </c>
      <c r="H293" t="s">
        <v>323</v>
      </c>
      <c r="I293" t="s">
        <v>1075</v>
      </c>
      <c r="J293" t="s">
        <v>1076</v>
      </c>
      <c r="K293" t="b">
        <v>0</v>
      </c>
      <c r="L293" t="b">
        <v>1</v>
      </c>
      <c r="M293" t="s">
        <v>2126</v>
      </c>
      <c r="N293">
        <v>0.24</v>
      </c>
      <c r="O293" s="10">
        <v>1</v>
      </c>
      <c r="P293" s="10" t="s">
        <v>353</v>
      </c>
      <c r="Q293" s="10">
        <v>1</v>
      </c>
      <c r="R293" s="10">
        <v>7.2</v>
      </c>
      <c r="S293" t="s">
        <v>354</v>
      </c>
      <c r="T293"/>
      <c r="U293">
        <v>57.780830000000002</v>
      </c>
      <c r="V293">
        <v>-135.21888999999999</v>
      </c>
      <c r="W293" s="10" t="s">
        <v>371</v>
      </c>
    </row>
    <row r="294" spans="2:24" x14ac:dyDescent="0.25">
      <c r="B294" s="10" t="s">
        <v>1079</v>
      </c>
      <c r="C294" s="10">
        <v>52184</v>
      </c>
      <c r="E294" t="s">
        <v>1360</v>
      </c>
      <c r="F294" t="s">
        <v>1081</v>
      </c>
      <c r="G294" s="10">
        <v>18617</v>
      </c>
      <c r="H294" t="s">
        <v>2027</v>
      </c>
      <c r="I294" t="s">
        <v>361</v>
      </c>
      <c r="J294" t="s">
        <v>362</v>
      </c>
      <c r="K294" t="b">
        <v>1</v>
      </c>
      <c r="L294" t="b">
        <v>0</v>
      </c>
      <c r="M294" s="65" t="b">
        <v>1</v>
      </c>
      <c r="N294">
        <v>8.6</v>
      </c>
      <c r="O294" s="10">
        <v>4</v>
      </c>
      <c r="P294" s="10" t="s">
        <v>2021</v>
      </c>
      <c r="Q294" s="10">
        <v>7</v>
      </c>
      <c r="R294" s="10">
        <v>25</v>
      </c>
      <c r="S294" t="s">
        <v>390</v>
      </c>
      <c r="T294"/>
      <c r="U294">
        <v>60.677</v>
      </c>
      <c r="V294">
        <v>-151.38149999999999</v>
      </c>
    </row>
    <row r="295" spans="2:24" x14ac:dyDescent="0.25">
      <c r="B295" s="10" t="s">
        <v>1098</v>
      </c>
      <c r="D295" s="10">
        <v>332710</v>
      </c>
      <c r="E295" t="s">
        <v>326</v>
      </c>
      <c r="F295" t="s">
        <v>1099</v>
      </c>
      <c r="H295" t="s">
        <v>325</v>
      </c>
      <c r="I295" t="s">
        <v>1100</v>
      </c>
      <c r="J295" t="s">
        <v>1101</v>
      </c>
      <c r="K295" t="b">
        <v>0</v>
      </c>
      <c r="L295" t="b">
        <v>1</v>
      </c>
      <c r="M295" s="10" t="s">
        <v>2126</v>
      </c>
      <c r="N295">
        <v>0.3</v>
      </c>
      <c r="O295" s="10">
        <v>1</v>
      </c>
      <c r="P295" s="10" t="s">
        <v>353</v>
      </c>
      <c r="Q295" s="10">
        <v>1</v>
      </c>
      <c r="R295" s="10">
        <v>7.2</v>
      </c>
      <c r="S295" t="s">
        <v>354</v>
      </c>
      <c r="T295"/>
      <c r="U295">
        <v>61.102499999999999</v>
      </c>
      <c r="V295">
        <v>-160.96167</v>
      </c>
      <c r="W295" s="10" t="s">
        <v>371</v>
      </c>
    </row>
    <row r="296" spans="2:24" x14ac:dyDescent="0.25">
      <c r="B296" s="10" t="s">
        <v>1102</v>
      </c>
      <c r="D296" s="10">
        <v>332720</v>
      </c>
      <c r="E296" t="s">
        <v>328</v>
      </c>
      <c r="F296" t="s">
        <v>1103</v>
      </c>
      <c r="H296" t="s">
        <v>327</v>
      </c>
      <c r="I296" t="s">
        <v>1104</v>
      </c>
      <c r="J296" t="s">
        <v>1105</v>
      </c>
      <c r="K296" t="b">
        <v>0</v>
      </c>
      <c r="L296" t="b">
        <v>1</v>
      </c>
      <c r="M296" s="10" t="b">
        <v>1</v>
      </c>
      <c r="N296">
        <v>0.97499999999999998</v>
      </c>
      <c r="O296" s="10">
        <v>1</v>
      </c>
      <c r="P296" s="10" t="s">
        <v>353</v>
      </c>
      <c r="Q296" s="10">
        <v>1</v>
      </c>
      <c r="R296" s="10">
        <v>7.2</v>
      </c>
      <c r="S296" t="s">
        <v>354</v>
      </c>
      <c r="T296"/>
      <c r="U296">
        <v>60.343060000000001</v>
      </c>
      <c r="V296">
        <v>-162.66306</v>
      </c>
      <c r="W296" s="10" t="s">
        <v>371</v>
      </c>
    </row>
    <row r="297" spans="2:24" x14ac:dyDescent="0.25">
      <c r="B297" s="10" t="s">
        <v>1107</v>
      </c>
      <c r="D297" s="10">
        <v>332730</v>
      </c>
      <c r="E297" t="s">
        <v>330</v>
      </c>
      <c r="F297" t="s">
        <v>1108</v>
      </c>
      <c r="H297" t="s">
        <v>329</v>
      </c>
      <c r="I297" t="s">
        <v>1109</v>
      </c>
      <c r="J297" t="s">
        <v>1110</v>
      </c>
      <c r="K297" t="b">
        <v>0</v>
      </c>
      <c r="L297" t="b">
        <v>1</v>
      </c>
      <c r="M297" s="65" t="s">
        <v>2126</v>
      </c>
      <c r="N297">
        <v>0.22</v>
      </c>
      <c r="O297" s="10">
        <v>1</v>
      </c>
      <c r="P297" s="10" t="s">
        <v>353</v>
      </c>
      <c r="Q297" s="10">
        <v>1</v>
      </c>
      <c r="S297" t="s">
        <v>354</v>
      </c>
      <c r="T297"/>
      <c r="U297">
        <v>59.079169999999998</v>
      </c>
      <c r="V297">
        <v>-160.27500000000001</v>
      </c>
    </row>
    <row r="298" spans="2:24" x14ac:dyDescent="0.25">
      <c r="B298" s="10" t="s">
        <v>889</v>
      </c>
      <c r="D298" s="10">
        <v>332740</v>
      </c>
      <c r="E298" t="s">
        <v>332</v>
      </c>
      <c r="F298" t="s">
        <v>890</v>
      </c>
      <c r="H298" t="s">
        <v>331</v>
      </c>
      <c r="I298" t="s">
        <v>891</v>
      </c>
      <c r="J298" t="s">
        <v>892</v>
      </c>
      <c r="K298" t="b">
        <v>0</v>
      </c>
      <c r="L298" t="b">
        <v>1</v>
      </c>
      <c r="M298" s="65" t="s">
        <v>2129</v>
      </c>
      <c r="N298">
        <v>0.19600000000000001</v>
      </c>
      <c r="O298" s="10">
        <v>1</v>
      </c>
      <c r="P298" s="10" t="s">
        <v>353</v>
      </c>
      <c r="Q298" s="10">
        <v>1</v>
      </c>
      <c r="R298" s="10">
        <v>7.2</v>
      </c>
      <c r="S298" t="s">
        <v>354</v>
      </c>
      <c r="T298"/>
      <c r="U298">
        <v>52.93806</v>
      </c>
      <c r="V298">
        <v>-168.86778000000001</v>
      </c>
    </row>
    <row r="299" spans="2:24" x14ac:dyDescent="0.25">
      <c r="B299" s="10" t="s">
        <v>1114</v>
      </c>
      <c r="C299" s="10">
        <v>6299</v>
      </c>
      <c r="D299" s="10">
        <v>332850</v>
      </c>
      <c r="E299" t="s">
        <v>334</v>
      </c>
      <c r="F299" t="s">
        <v>1115</v>
      </c>
      <c r="G299" s="10">
        <v>40548</v>
      </c>
      <c r="H299" t="s">
        <v>333</v>
      </c>
      <c r="I299" t="s">
        <v>1116</v>
      </c>
      <c r="J299" t="s">
        <v>1117</v>
      </c>
      <c r="K299" t="b">
        <v>1</v>
      </c>
      <c r="L299" t="b">
        <v>1</v>
      </c>
      <c r="M299" s="10" t="s">
        <v>2129</v>
      </c>
      <c r="N299">
        <v>1.9000000000000001</v>
      </c>
      <c r="O299" s="10">
        <v>1</v>
      </c>
      <c r="P299" s="10" t="s">
        <v>353</v>
      </c>
      <c r="Q299" s="10">
        <v>1</v>
      </c>
      <c r="R299" s="10">
        <v>4</v>
      </c>
      <c r="S299" t="s">
        <v>390</v>
      </c>
      <c r="T299"/>
      <c r="U299">
        <v>63.876789000000002</v>
      </c>
      <c r="V299">
        <v>-160.790414</v>
      </c>
      <c r="W299" s="10" t="s">
        <v>371</v>
      </c>
    </row>
    <row r="300" spans="2:24" x14ac:dyDescent="0.25">
      <c r="B300" s="10" t="s">
        <v>595</v>
      </c>
      <c r="C300" s="10">
        <v>7502</v>
      </c>
      <c r="E300" t="s">
        <v>336</v>
      </c>
      <c r="F300" t="s">
        <v>596</v>
      </c>
      <c r="G300" s="10">
        <v>19454</v>
      </c>
      <c r="H300" t="s">
        <v>335</v>
      </c>
      <c r="I300" t="s">
        <v>597</v>
      </c>
      <c r="J300" t="s">
        <v>598</v>
      </c>
      <c r="K300" t="b">
        <v>1</v>
      </c>
      <c r="M300" s="10" t="b">
        <v>1</v>
      </c>
      <c r="N300">
        <v>21.9</v>
      </c>
      <c r="O300" s="10">
        <v>1</v>
      </c>
      <c r="P300" s="10" t="s">
        <v>353</v>
      </c>
      <c r="Q300" s="10">
        <v>1</v>
      </c>
      <c r="R300" s="10">
        <v>4.16</v>
      </c>
      <c r="S300" t="s">
        <v>390</v>
      </c>
      <c r="T300"/>
      <c r="U300">
        <v>53.892459000000002</v>
      </c>
      <c r="V300">
        <v>-166.538185</v>
      </c>
      <c r="W300" s="10" t="s">
        <v>371</v>
      </c>
    </row>
    <row r="301" spans="2:24" x14ac:dyDescent="0.25">
      <c r="B301" s="10" t="s">
        <v>1118</v>
      </c>
      <c r="C301" s="10">
        <v>7503</v>
      </c>
      <c r="E301" t="s">
        <v>338</v>
      </c>
      <c r="F301" t="s">
        <v>596</v>
      </c>
      <c r="G301" s="10">
        <v>19454</v>
      </c>
      <c r="H301" t="s">
        <v>335</v>
      </c>
      <c r="I301" t="s">
        <v>597</v>
      </c>
      <c r="J301" t="s">
        <v>598</v>
      </c>
      <c r="K301" t="b">
        <v>1</v>
      </c>
      <c r="M301" s="10" t="b">
        <v>1</v>
      </c>
      <c r="N301">
        <v>1.1000000000000001</v>
      </c>
      <c r="O301" s="10">
        <v>1</v>
      </c>
      <c r="P301" s="10" t="s">
        <v>353</v>
      </c>
      <c r="Q301" s="10">
        <v>1</v>
      </c>
      <c r="R301" s="10">
        <v>4.16</v>
      </c>
      <c r="S301" t="s">
        <v>390</v>
      </c>
      <c r="T301"/>
      <c r="U301">
        <v>53.863993000000001</v>
      </c>
      <c r="V301">
        <v>-166.51259099999999</v>
      </c>
      <c r="W301" s="10" t="s">
        <v>371</v>
      </c>
    </row>
    <row r="302" spans="2:24" x14ac:dyDescent="0.25">
      <c r="B302" s="10" t="s">
        <v>2168</v>
      </c>
      <c r="D302" s="10">
        <v>332860</v>
      </c>
      <c r="E302" t="s">
        <v>337</v>
      </c>
      <c r="F302" t="s">
        <v>596</v>
      </c>
      <c r="G302" s="10">
        <v>19454</v>
      </c>
      <c r="H302" t="s">
        <v>335</v>
      </c>
      <c r="I302" t="s">
        <v>597</v>
      </c>
      <c r="J302" t="s">
        <v>598</v>
      </c>
      <c r="K302" t="b">
        <v>0</v>
      </c>
      <c r="L302" t="b">
        <v>1</v>
      </c>
      <c r="M302" s="10" t="b">
        <v>1</v>
      </c>
      <c r="N302">
        <v>1.1000000000000001</v>
      </c>
      <c r="O302" s="10">
        <v>1</v>
      </c>
      <c r="P302" s="10" t="s">
        <v>353</v>
      </c>
      <c r="Q302" s="10">
        <v>1</v>
      </c>
      <c r="S302"/>
      <c r="T302"/>
      <c r="U302">
        <v>53.863993000000001</v>
      </c>
      <c r="V302">
        <v>-166.51259099999999</v>
      </c>
      <c r="W302" s="10" t="s">
        <v>371</v>
      </c>
      <c r="X302" t="s">
        <v>2169</v>
      </c>
    </row>
    <row r="303" spans="2:24" x14ac:dyDescent="0.25">
      <c r="B303" s="10" t="s">
        <v>875</v>
      </c>
      <c r="D303" s="10">
        <v>332870</v>
      </c>
      <c r="E303" t="s">
        <v>876</v>
      </c>
      <c r="F303" t="s">
        <v>877</v>
      </c>
      <c r="H303" t="s">
        <v>878</v>
      </c>
      <c r="I303" t="s">
        <v>879</v>
      </c>
      <c r="J303" t="s">
        <v>880</v>
      </c>
      <c r="K303" t="b">
        <v>0</v>
      </c>
      <c r="L303" t="b">
        <v>1</v>
      </c>
      <c r="M303" s="10" t="b">
        <v>1</v>
      </c>
      <c r="N303">
        <v>0.27</v>
      </c>
      <c r="O303" s="10">
        <v>1</v>
      </c>
      <c r="P303" s="10" t="s">
        <v>353</v>
      </c>
      <c r="Q303" s="10">
        <v>1</v>
      </c>
      <c r="S303" t="s">
        <v>354</v>
      </c>
      <c r="T303"/>
      <c r="U303">
        <v>60.942779999999999</v>
      </c>
      <c r="V303">
        <v>-164.62943999999999</v>
      </c>
      <c r="W303" s="10" t="s">
        <v>371</v>
      </c>
    </row>
    <row r="304" spans="2:24" x14ac:dyDescent="0.25">
      <c r="B304" s="10" t="s">
        <v>1119</v>
      </c>
      <c r="C304" s="10">
        <v>54422</v>
      </c>
      <c r="E304" t="s">
        <v>1120</v>
      </c>
      <c r="F304" t="s">
        <v>1121</v>
      </c>
      <c r="G304" s="10">
        <v>19553</v>
      </c>
      <c r="H304" t="s">
        <v>1122</v>
      </c>
      <c r="I304" t="s">
        <v>597</v>
      </c>
      <c r="J304" t="s">
        <v>598</v>
      </c>
      <c r="K304" t="b">
        <v>1</v>
      </c>
      <c r="L304" t="b">
        <v>0</v>
      </c>
      <c r="M304" t="b">
        <v>0</v>
      </c>
      <c r="N304">
        <v>17.5</v>
      </c>
      <c r="O304" s="10">
        <v>5</v>
      </c>
      <c r="P304" s="10" t="s">
        <v>2028</v>
      </c>
      <c r="Q304" s="10">
        <v>6</v>
      </c>
      <c r="R304" s="10">
        <v>12.4</v>
      </c>
      <c r="S304" t="s">
        <v>390</v>
      </c>
      <c r="T304"/>
      <c r="U304">
        <v>53.879600000000003</v>
      </c>
      <c r="V304">
        <v>-166.5532</v>
      </c>
      <c r="W304" s="10" t="s">
        <v>371</v>
      </c>
    </row>
    <row r="305" spans="1:41" x14ac:dyDescent="0.25">
      <c r="B305" s="10" t="s">
        <v>1124</v>
      </c>
      <c r="C305" s="10">
        <v>50711</v>
      </c>
      <c r="E305" t="s">
        <v>1125</v>
      </c>
      <c r="F305" t="s">
        <v>1126</v>
      </c>
      <c r="G305" s="10">
        <v>19511</v>
      </c>
      <c r="H305" t="s">
        <v>1127</v>
      </c>
      <c r="I305" t="s">
        <v>361</v>
      </c>
      <c r="J305" t="s">
        <v>362</v>
      </c>
      <c r="K305" t="b">
        <v>1</v>
      </c>
      <c r="L305" t="b">
        <v>0</v>
      </c>
      <c r="M305" s="10" t="b">
        <v>1</v>
      </c>
      <c r="N305">
        <v>22.6</v>
      </c>
      <c r="O305" s="10">
        <v>3</v>
      </c>
      <c r="P305" s="10" t="s">
        <v>2020</v>
      </c>
      <c r="Q305" s="10">
        <v>5</v>
      </c>
      <c r="R305" s="10">
        <v>69</v>
      </c>
      <c r="S305" t="s">
        <v>390</v>
      </c>
      <c r="T305"/>
      <c r="U305">
        <v>64.854170999999994</v>
      </c>
      <c r="V305">
        <v>-147.82207500000001</v>
      </c>
      <c r="W305" s="10" t="s">
        <v>371</v>
      </c>
    </row>
    <row r="306" spans="1:41" x14ac:dyDescent="0.25">
      <c r="B306" s="10" t="s">
        <v>609</v>
      </c>
      <c r="C306" s="10">
        <v>50392</v>
      </c>
      <c r="E306" t="s">
        <v>610</v>
      </c>
      <c r="F306" t="s">
        <v>611</v>
      </c>
      <c r="G306" s="10">
        <v>22199</v>
      </c>
      <c r="H306" t="s">
        <v>2019</v>
      </c>
      <c r="I306" t="s">
        <v>361</v>
      </c>
      <c r="J306" t="s">
        <v>362</v>
      </c>
      <c r="K306" t="b">
        <v>1</v>
      </c>
      <c r="L306" t="b">
        <v>0</v>
      </c>
      <c r="M306" s="10" t="b">
        <v>1</v>
      </c>
      <c r="N306">
        <v>33.5</v>
      </c>
      <c r="O306" s="10">
        <v>3</v>
      </c>
      <c r="P306" s="10" t="s">
        <v>2020</v>
      </c>
      <c r="Q306" s="10">
        <v>5</v>
      </c>
      <c r="R306" s="10">
        <v>7.2</v>
      </c>
      <c r="S306" t="s">
        <v>390</v>
      </c>
      <c r="T306"/>
      <c r="U306">
        <v>64.671409999999995</v>
      </c>
      <c r="V306">
        <v>-147.075988</v>
      </c>
      <c r="W306" s="10" t="s">
        <v>371</v>
      </c>
    </row>
    <row r="307" spans="1:41" x14ac:dyDescent="0.25">
      <c r="B307" s="10" t="s">
        <v>1133</v>
      </c>
      <c r="D307" s="10">
        <v>332880</v>
      </c>
      <c r="E307" t="s">
        <v>340</v>
      </c>
      <c r="F307" t="s">
        <v>1134</v>
      </c>
      <c r="H307" t="s">
        <v>339</v>
      </c>
      <c r="I307" s="21" t="s">
        <v>1135</v>
      </c>
      <c r="J307" t="s">
        <v>1136</v>
      </c>
      <c r="K307" t="b">
        <v>0</v>
      </c>
      <c r="L307" t="b">
        <v>1</v>
      </c>
      <c r="M307" s="10" t="s">
        <v>2129</v>
      </c>
      <c r="N307">
        <v>0.495</v>
      </c>
      <c r="O307" s="10">
        <v>1</v>
      </c>
      <c r="P307" s="10" t="s">
        <v>353</v>
      </c>
      <c r="Q307" s="10">
        <v>1</v>
      </c>
      <c r="R307" s="10">
        <v>7.2</v>
      </c>
      <c r="S307" t="s">
        <v>354</v>
      </c>
      <c r="T307"/>
      <c r="U307">
        <v>67.013890000000004</v>
      </c>
      <c r="V307">
        <v>-146.41861</v>
      </c>
      <c r="W307" s="10" t="s">
        <v>371</v>
      </c>
    </row>
    <row r="308" spans="1:41" x14ac:dyDescent="0.25">
      <c r="B308" s="10" t="s">
        <v>1144</v>
      </c>
      <c r="C308" s="10">
        <v>54305</v>
      </c>
      <c r="E308" t="s">
        <v>1145</v>
      </c>
      <c r="F308" s="21" t="s">
        <v>1146</v>
      </c>
      <c r="G308" s="65">
        <v>20523</v>
      </c>
      <c r="H308" s="21" t="s">
        <v>1147</v>
      </c>
      <c r="I308" s="21" t="s">
        <v>597</v>
      </c>
      <c r="J308" s="21" t="s">
        <v>598</v>
      </c>
      <c r="K308" t="b">
        <v>1</v>
      </c>
      <c r="L308" s="21" t="b">
        <v>0</v>
      </c>
      <c r="M308" s="65" t="b">
        <v>1</v>
      </c>
      <c r="N308" s="21">
        <v>6.6</v>
      </c>
      <c r="O308" s="65">
        <v>4</v>
      </c>
      <c r="P308" s="65" t="s">
        <v>2021</v>
      </c>
      <c r="Q308" s="65">
        <v>7</v>
      </c>
      <c r="R308" s="65">
        <v>4.16</v>
      </c>
      <c r="S308" s="21" t="s">
        <v>390</v>
      </c>
      <c r="T308" s="21"/>
      <c r="U308" s="21">
        <v>53.858508</v>
      </c>
      <c r="V308" s="21">
        <v>-166.55287999999999</v>
      </c>
      <c r="W308" s="65" t="s">
        <v>371</v>
      </c>
    </row>
    <row r="309" spans="1:41" x14ac:dyDescent="0.25">
      <c r="B309" s="10" t="s">
        <v>1151</v>
      </c>
      <c r="D309" s="10">
        <v>332890</v>
      </c>
      <c r="E309" t="s">
        <v>342</v>
      </c>
      <c r="F309" t="s">
        <v>1152</v>
      </c>
      <c r="H309" t="s">
        <v>341</v>
      </c>
      <c r="I309" t="s">
        <v>1153</v>
      </c>
      <c r="J309" t="s">
        <v>1154</v>
      </c>
      <c r="K309" t="b">
        <v>0</v>
      </c>
      <c r="L309" t="b">
        <v>1</v>
      </c>
      <c r="M309" s="65" t="s">
        <v>2129</v>
      </c>
      <c r="O309" s="10">
        <v>1</v>
      </c>
      <c r="P309" s="10" t="s">
        <v>353</v>
      </c>
      <c r="Q309" s="10">
        <v>1</v>
      </c>
      <c r="R309" s="10">
        <v>7.2</v>
      </c>
      <c r="S309" t="s">
        <v>354</v>
      </c>
      <c r="T309"/>
      <c r="U309">
        <v>64.681389999999993</v>
      </c>
      <c r="V309">
        <v>-163.40556000000001</v>
      </c>
      <c r="W309" s="10" t="s">
        <v>371</v>
      </c>
    </row>
    <row r="310" spans="1:41" x14ac:dyDescent="0.25">
      <c r="B310" s="10" t="s">
        <v>1161</v>
      </c>
      <c r="C310" s="10">
        <v>95</v>
      </c>
      <c r="E310" t="s">
        <v>344</v>
      </c>
      <c r="F310" t="s">
        <v>1162</v>
      </c>
      <c r="G310" s="10">
        <v>21015</v>
      </c>
      <c r="H310" t="s">
        <v>343</v>
      </c>
      <c r="I310" t="s">
        <v>464</v>
      </c>
      <c r="J310" t="s">
        <v>465</v>
      </c>
      <c r="K310" t="b">
        <v>1</v>
      </c>
      <c r="L310" t="b">
        <v>0</v>
      </c>
      <c r="M310" s="10" t="b">
        <v>1</v>
      </c>
      <c r="N310">
        <v>8.5</v>
      </c>
      <c r="O310" s="10">
        <v>1</v>
      </c>
      <c r="P310" s="10" t="s">
        <v>353</v>
      </c>
      <c r="Q310" s="10">
        <v>1</v>
      </c>
      <c r="R310" s="10">
        <v>12.47</v>
      </c>
      <c r="S310" t="s">
        <v>390</v>
      </c>
      <c r="T310"/>
      <c r="U310">
        <v>56.460976000000002</v>
      </c>
      <c r="V310">
        <v>-132.37943899999999</v>
      </c>
    </row>
    <row r="311" spans="1:41" s="76" customFormat="1" x14ac:dyDescent="0.25">
      <c r="A311" s="10"/>
      <c r="B311" s="10" t="s">
        <v>723</v>
      </c>
      <c r="C311" s="10"/>
      <c r="D311" s="10"/>
      <c r="E311" t="s">
        <v>724</v>
      </c>
      <c r="F311"/>
      <c r="G311" s="10"/>
      <c r="H311"/>
      <c r="I311"/>
      <c r="J311"/>
      <c r="K311" t="b">
        <v>0</v>
      </c>
      <c r="L311" t="b">
        <v>0</v>
      </c>
      <c r="M311" s="65" t="s">
        <v>2126</v>
      </c>
      <c r="N311">
        <v>0.224</v>
      </c>
      <c r="O311" s="10"/>
      <c r="P311" s="10"/>
      <c r="Q311" s="10"/>
      <c r="R311" s="10">
        <v>7.2</v>
      </c>
      <c r="S311" t="s">
        <v>354</v>
      </c>
      <c r="T311"/>
      <c r="U311"/>
      <c r="V311"/>
      <c r="W311" s="10"/>
      <c r="X311"/>
      <c r="Y311"/>
    </row>
    <row r="312" spans="1:41" x14ac:dyDescent="0.25">
      <c r="B312" s="10" t="s">
        <v>2141</v>
      </c>
      <c r="E312" t="s">
        <v>2142</v>
      </c>
      <c r="K312" t="b">
        <v>0</v>
      </c>
      <c r="L312" t="b">
        <v>0</v>
      </c>
      <c r="M312" s="65" t="b">
        <v>0</v>
      </c>
      <c r="S312" t="s">
        <v>354</v>
      </c>
      <c r="T312"/>
    </row>
    <row r="313" spans="1:41" s="76" customFormat="1" x14ac:dyDescent="0.25">
      <c r="A313" s="10"/>
      <c r="B313" s="10" t="s">
        <v>833</v>
      </c>
      <c r="C313" s="10"/>
      <c r="D313" s="10"/>
      <c r="E313" t="s">
        <v>834</v>
      </c>
      <c r="F313"/>
      <c r="G313" s="10"/>
      <c r="H313"/>
      <c r="I313"/>
      <c r="J313"/>
      <c r="K313" t="b">
        <v>0</v>
      </c>
      <c r="L313" t="b">
        <v>0</v>
      </c>
      <c r="M313" s="10" t="b">
        <v>0</v>
      </c>
      <c r="N313"/>
      <c r="O313" s="10"/>
      <c r="P313" s="10"/>
      <c r="Q313" s="10"/>
      <c r="R313" s="10"/>
      <c r="S313" t="s">
        <v>354</v>
      </c>
      <c r="T313"/>
      <c r="U313"/>
      <c r="V313"/>
      <c r="W313" s="10"/>
      <c r="X313"/>
      <c r="Y313"/>
    </row>
    <row r="314" spans="1:41" s="76" customFormat="1" x14ac:dyDescent="0.25">
      <c r="A314" s="10"/>
      <c r="B314" s="10" t="s">
        <v>842</v>
      </c>
      <c r="C314" s="10"/>
      <c r="D314" s="10"/>
      <c r="E314" t="s">
        <v>165</v>
      </c>
      <c r="F314"/>
      <c r="G314" s="10"/>
      <c r="H314"/>
      <c r="I314"/>
      <c r="J314"/>
      <c r="K314" t="b">
        <v>0</v>
      </c>
      <c r="L314" t="b">
        <v>0</v>
      </c>
      <c r="M314" s="65" t="b">
        <v>0</v>
      </c>
      <c r="N314"/>
      <c r="O314" s="10"/>
      <c r="P314" s="10"/>
      <c r="Q314" s="10"/>
      <c r="R314" s="10"/>
      <c r="S314" t="s">
        <v>354</v>
      </c>
      <c r="T314"/>
      <c r="U314"/>
      <c r="V314"/>
      <c r="W314" s="10"/>
      <c r="X314"/>
      <c r="Y314"/>
    </row>
    <row r="315" spans="1:41" s="21" customFormat="1" x14ac:dyDescent="0.25">
      <c r="A315" s="10"/>
      <c r="B315" s="10" t="s">
        <v>2143</v>
      </c>
      <c r="C315" s="10"/>
      <c r="D315" s="10"/>
      <c r="E315" s="33" t="s">
        <v>2144</v>
      </c>
      <c r="F315"/>
      <c r="G315" s="65"/>
      <c r="J315"/>
      <c r="K315" t="b">
        <v>0</v>
      </c>
      <c r="L315" t="b">
        <v>0</v>
      </c>
      <c r="M315" s="65" t="b">
        <v>0</v>
      </c>
      <c r="O315" s="65"/>
      <c r="P315" s="65"/>
      <c r="Q315" s="65"/>
      <c r="R315" s="65"/>
      <c r="S315" s="21" t="s">
        <v>354</v>
      </c>
      <c r="W315" s="65"/>
      <c r="X315"/>
      <c r="Y315"/>
    </row>
    <row r="316" spans="1:41" x14ac:dyDescent="0.25">
      <c r="B316" s="10" t="s">
        <v>1689</v>
      </c>
      <c r="E316" t="s">
        <v>1692</v>
      </c>
      <c r="H316" t="s">
        <v>1690</v>
      </c>
      <c r="J316" s="10" t="s">
        <v>362</v>
      </c>
      <c r="W316" s="10" t="s">
        <v>371</v>
      </c>
    </row>
    <row r="317" spans="1:41" x14ac:dyDescent="0.25">
      <c r="B317" s="10" t="s">
        <v>1508</v>
      </c>
      <c r="E317" s="34" t="s">
        <v>560</v>
      </c>
      <c r="F317" s="10" t="s">
        <v>467</v>
      </c>
      <c r="G317" s="10">
        <v>3522</v>
      </c>
      <c r="H317" t="s">
        <v>142</v>
      </c>
      <c r="I317" t="s">
        <v>361</v>
      </c>
      <c r="J317" s="21" t="s">
        <v>362</v>
      </c>
      <c r="W317" t="s">
        <v>371</v>
      </c>
      <c r="AO317">
        <v>0</v>
      </c>
    </row>
    <row r="318" spans="1:41" x14ac:dyDescent="0.25">
      <c r="B318" s="10" t="s">
        <v>1680</v>
      </c>
      <c r="E318" s="34" t="s">
        <v>1069</v>
      </c>
      <c r="F318" s="10" t="s">
        <v>1001</v>
      </c>
      <c r="H318" t="s">
        <v>319</v>
      </c>
      <c r="I318" t="s">
        <v>997</v>
      </c>
      <c r="J318" s="21" t="s">
        <v>998</v>
      </c>
      <c r="K318" s="21" t="b">
        <v>0</v>
      </c>
      <c r="L318" t="b">
        <v>0</v>
      </c>
      <c r="M318" t="b">
        <v>0</v>
      </c>
      <c r="O318" s="10">
        <v>1</v>
      </c>
      <c r="P318" s="10" t="s">
        <v>353</v>
      </c>
      <c r="Q318" s="10">
        <v>1</v>
      </c>
      <c r="W318" t="s">
        <v>371</v>
      </c>
    </row>
    <row r="320" spans="1:41" x14ac:dyDescent="0.25">
      <c r="C320"/>
    </row>
    <row r="323" spans="3:3" x14ac:dyDescent="0.25">
      <c r="C323"/>
    </row>
  </sheetData>
  <autoFilter ref="A1:Y318" xr:uid="{C80768FE-C587-4144-A939-B7924311DD35}">
    <sortState xmlns:xlrd2="http://schemas.microsoft.com/office/spreadsheetml/2017/richdata2" ref="A2:Y315">
      <sortCondition ref="B1:B315"/>
    </sortState>
  </autoFilter>
  <conditionalFormatting sqref="I30">
    <cfRule type="duplicateValues" dxfId="61" priority="44"/>
  </conditionalFormatting>
  <conditionalFormatting sqref="I34">
    <cfRule type="duplicateValues" dxfId="60" priority="41"/>
  </conditionalFormatting>
  <conditionalFormatting sqref="I34">
    <cfRule type="duplicateValues" dxfId="59" priority="42"/>
  </conditionalFormatting>
  <conditionalFormatting sqref="I34">
    <cfRule type="duplicateValues" dxfId="58" priority="43"/>
  </conditionalFormatting>
  <conditionalFormatting sqref="I44">
    <cfRule type="duplicateValues" dxfId="57" priority="40"/>
  </conditionalFormatting>
  <conditionalFormatting sqref="I51">
    <cfRule type="duplicateValues" dxfId="56" priority="39"/>
  </conditionalFormatting>
  <conditionalFormatting sqref="I53">
    <cfRule type="duplicateValues" dxfId="55" priority="38"/>
  </conditionalFormatting>
  <conditionalFormatting sqref="I151">
    <cfRule type="duplicateValues" dxfId="54" priority="37"/>
  </conditionalFormatting>
  <conditionalFormatting sqref="I193">
    <cfRule type="duplicateValues" dxfId="53" priority="34"/>
  </conditionalFormatting>
  <conditionalFormatting sqref="I193">
    <cfRule type="duplicateValues" dxfId="52" priority="35"/>
  </conditionalFormatting>
  <conditionalFormatting sqref="I193">
    <cfRule type="duplicateValues" dxfId="51" priority="36"/>
  </conditionalFormatting>
  <conditionalFormatting sqref="I206">
    <cfRule type="duplicateValues" dxfId="50" priority="31"/>
  </conditionalFormatting>
  <conditionalFormatting sqref="I206">
    <cfRule type="duplicateValues" dxfId="49" priority="32"/>
  </conditionalFormatting>
  <conditionalFormatting sqref="I206">
    <cfRule type="duplicateValues" dxfId="48" priority="33"/>
  </conditionalFormatting>
  <conditionalFormatting sqref="I162">
    <cfRule type="duplicateValues" dxfId="47" priority="28"/>
  </conditionalFormatting>
  <conditionalFormatting sqref="I162">
    <cfRule type="duplicateValues" dxfId="46" priority="29"/>
  </conditionalFormatting>
  <conditionalFormatting sqref="I162">
    <cfRule type="duplicateValues" dxfId="45" priority="30"/>
  </conditionalFormatting>
  <conditionalFormatting sqref="I221">
    <cfRule type="duplicateValues" dxfId="44" priority="27"/>
  </conditionalFormatting>
  <conditionalFormatting sqref="I219">
    <cfRule type="duplicateValues" dxfId="43" priority="26"/>
  </conditionalFormatting>
  <conditionalFormatting sqref="I220">
    <cfRule type="duplicateValues" dxfId="42" priority="25"/>
  </conditionalFormatting>
  <conditionalFormatting sqref="I134">
    <cfRule type="duplicateValues" dxfId="41" priority="24"/>
  </conditionalFormatting>
  <conditionalFormatting sqref="I126">
    <cfRule type="duplicateValues" dxfId="40" priority="23"/>
  </conditionalFormatting>
  <conditionalFormatting sqref="I198">
    <cfRule type="duplicateValues" dxfId="39" priority="22"/>
  </conditionalFormatting>
  <conditionalFormatting sqref="I259">
    <cfRule type="duplicateValues" dxfId="38" priority="21"/>
  </conditionalFormatting>
  <conditionalFormatting sqref="I272">
    <cfRule type="duplicateValues" dxfId="37" priority="20"/>
  </conditionalFormatting>
  <conditionalFormatting sqref="I274">
    <cfRule type="duplicateValues" dxfId="36" priority="19"/>
  </conditionalFormatting>
  <conditionalFormatting sqref="I282">
    <cfRule type="duplicateValues" dxfId="35" priority="18"/>
  </conditionalFormatting>
  <conditionalFormatting sqref="I284">
    <cfRule type="duplicateValues" dxfId="34" priority="17"/>
  </conditionalFormatting>
  <conditionalFormatting sqref="I293">
    <cfRule type="duplicateValues" dxfId="33" priority="16"/>
  </conditionalFormatting>
  <conditionalFormatting sqref="I298">
    <cfRule type="duplicateValues" dxfId="32" priority="15"/>
  </conditionalFormatting>
  <conditionalFormatting sqref="I300">
    <cfRule type="duplicateValues" dxfId="31" priority="14"/>
  </conditionalFormatting>
  <conditionalFormatting sqref="I294">
    <cfRule type="duplicateValues" dxfId="30" priority="11"/>
  </conditionalFormatting>
  <conditionalFormatting sqref="I294">
    <cfRule type="duplicateValues" dxfId="29" priority="12"/>
  </conditionalFormatting>
  <conditionalFormatting sqref="I294">
    <cfRule type="duplicateValues" dxfId="28" priority="13"/>
  </conditionalFormatting>
  <conditionalFormatting sqref="I296">
    <cfRule type="duplicateValues" dxfId="27" priority="8"/>
  </conditionalFormatting>
  <conditionalFormatting sqref="I296">
    <cfRule type="duplicateValues" dxfId="26" priority="9"/>
  </conditionalFormatting>
  <conditionalFormatting sqref="I296">
    <cfRule type="duplicateValues" dxfId="25" priority="10"/>
  </conditionalFormatting>
  <conditionalFormatting sqref="I289">
    <cfRule type="duplicateValues" dxfId="24" priority="7"/>
  </conditionalFormatting>
  <conditionalFormatting sqref="I290">
    <cfRule type="duplicateValues" dxfId="23" priority="6"/>
  </conditionalFormatting>
  <conditionalFormatting sqref="I292">
    <cfRule type="duplicateValues" dxfId="22" priority="5"/>
  </conditionalFormatting>
  <conditionalFormatting sqref="I301">
    <cfRule type="duplicateValues" dxfId="21" priority="4"/>
  </conditionalFormatting>
  <conditionalFormatting sqref="I271">
    <cfRule type="duplicateValues" dxfId="20" priority="3"/>
  </conditionalFormatting>
  <conditionalFormatting sqref="I297">
    <cfRule type="duplicateValues" dxfId="19" priority="2"/>
  </conditionalFormatting>
  <conditionalFormatting sqref="B319:B1048576 B1:B316 E317:E318">
    <cfRule type="duplicateValues" dxfId="18" priority="1"/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FD399-5C0F-4DAA-9832-B17ABB0DED80}">
  <sheetPr>
    <tabColor rgb="FFFFFF00"/>
  </sheetPr>
  <dimension ref="A1:G28"/>
  <sheetViews>
    <sheetView workbookViewId="0">
      <selection activeCell="A7" sqref="A7"/>
    </sheetView>
  </sheetViews>
  <sheetFormatPr defaultRowHeight="15" x14ac:dyDescent="0.25"/>
  <cols>
    <col min="1" max="1" width="29.28515625" customWidth="1"/>
    <col min="2" max="2" width="58.5703125" customWidth="1"/>
    <col min="6" max="6" width="15" customWidth="1"/>
    <col min="7" max="7" width="65.140625" customWidth="1"/>
  </cols>
  <sheetData>
    <row r="1" spans="1:7" x14ac:dyDescent="0.25">
      <c r="A1" s="23" t="s">
        <v>1811</v>
      </c>
      <c r="B1" s="23"/>
    </row>
    <row r="2" spans="1:7" ht="15.75" thickBot="1" x14ac:dyDescent="0.3">
      <c r="A2" s="24"/>
      <c r="B2" s="24"/>
    </row>
    <row r="3" spans="1:7" ht="51.75" thickBot="1" x14ac:dyDescent="0.3">
      <c r="A3" s="25" t="s">
        <v>1812</v>
      </c>
      <c r="B3" s="26" t="s">
        <v>1813</v>
      </c>
      <c r="F3" s="25" t="s">
        <v>1819</v>
      </c>
      <c r="G3" s="26" t="s">
        <v>1820</v>
      </c>
    </row>
    <row r="4" spans="1:7" ht="39" thickBot="1" x14ac:dyDescent="0.3">
      <c r="A4" s="27" t="s">
        <v>371</v>
      </c>
      <c r="B4" s="28" t="s">
        <v>1814</v>
      </c>
      <c r="F4" s="27" t="s">
        <v>1301</v>
      </c>
      <c r="G4" s="28" t="s">
        <v>1821</v>
      </c>
    </row>
    <row r="5" spans="1:7" ht="26.25" thickBot="1" x14ac:dyDescent="0.3">
      <c r="A5" s="27" t="s">
        <v>391</v>
      </c>
      <c r="B5" s="29" t="s">
        <v>1815</v>
      </c>
      <c r="F5" s="27" t="s">
        <v>1822</v>
      </c>
      <c r="G5" s="28" t="s">
        <v>1823</v>
      </c>
    </row>
    <row r="6" spans="1:7" ht="39" thickBot="1" x14ac:dyDescent="0.3">
      <c r="A6" s="27" t="s">
        <v>364</v>
      </c>
      <c r="B6" s="29" t="s">
        <v>1816</v>
      </c>
      <c r="F6" s="27" t="s">
        <v>1824</v>
      </c>
      <c r="G6" s="28" t="s">
        <v>1825</v>
      </c>
    </row>
    <row r="7" spans="1:7" ht="26.25" thickBot="1" x14ac:dyDescent="0.3">
      <c r="A7" s="27" t="s">
        <v>991</v>
      </c>
      <c r="B7" s="29" t="s">
        <v>1817</v>
      </c>
      <c r="F7" s="27" t="s">
        <v>1407</v>
      </c>
      <c r="G7" s="28" t="s">
        <v>1826</v>
      </c>
    </row>
    <row r="8" spans="1:7" ht="26.25" thickBot="1" x14ac:dyDescent="0.3">
      <c r="A8" s="27" t="s">
        <v>1411</v>
      </c>
      <c r="B8" s="29" t="s">
        <v>1818</v>
      </c>
      <c r="F8" s="27" t="s">
        <v>1827</v>
      </c>
      <c r="G8" s="28" t="s">
        <v>1828</v>
      </c>
    </row>
    <row r="9" spans="1:7" ht="15.75" thickBot="1" x14ac:dyDescent="0.3">
      <c r="F9" s="27" t="s">
        <v>1829</v>
      </c>
      <c r="G9" s="28" t="s">
        <v>1830</v>
      </c>
    </row>
    <row r="10" spans="1:7" x14ac:dyDescent="0.25">
      <c r="F10" s="77" t="s">
        <v>1248</v>
      </c>
      <c r="G10" s="79" t="s">
        <v>1831</v>
      </c>
    </row>
    <row r="11" spans="1:7" ht="15.75" thickBot="1" x14ac:dyDescent="0.3">
      <c r="F11" s="78"/>
      <c r="G11" s="80"/>
    </row>
    <row r="12" spans="1:7" ht="26.25" thickBot="1" x14ac:dyDescent="0.3">
      <c r="F12" s="27" t="s">
        <v>1224</v>
      </c>
      <c r="G12" s="28" t="s">
        <v>1832</v>
      </c>
    </row>
    <row r="13" spans="1:7" ht="15.75" thickBot="1" x14ac:dyDescent="0.3">
      <c r="F13" s="27" t="s">
        <v>1204</v>
      </c>
      <c r="G13" s="28" t="s">
        <v>1833</v>
      </c>
    </row>
    <row r="14" spans="1:7" ht="15.75" thickBot="1" x14ac:dyDescent="0.3">
      <c r="F14" s="27" t="s">
        <v>1279</v>
      </c>
      <c r="G14" s="28" t="s">
        <v>1834</v>
      </c>
    </row>
    <row r="15" spans="1:7" ht="15.75" thickBot="1" x14ac:dyDescent="0.3">
      <c r="F15" s="27" t="s">
        <v>1277</v>
      </c>
      <c r="G15" s="28" t="s">
        <v>1835</v>
      </c>
    </row>
    <row r="16" spans="1:7" ht="26.25" thickBot="1" x14ac:dyDescent="0.3">
      <c r="F16" s="27" t="s">
        <v>1836</v>
      </c>
      <c r="G16" s="28" t="s">
        <v>1837</v>
      </c>
    </row>
    <row r="17" spans="6:7" x14ac:dyDescent="0.25">
      <c r="F17" s="77" t="s">
        <v>1838</v>
      </c>
      <c r="G17" s="79" t="s">
        <v>1839</v>
      </c>
    </row>
    <row r="18" spans="6:7" ht="15.75" thickBot="1" x14ac:dyDescent="0.3">
      <c r="F18" s="78"/>
      <c r="G18" s="80"/>
    </row>
    <row r="19" spans="6:7" ht="15.75" thickBot="1" x14ac:dyDescent="0.3">
      <c r="F19" s="27" t="s">
        <v>1478</v>
      </c>
      <c r="G19" s="28" t="s">
        <v>1840</v>
      </c>
    </row>
    <row r="20" spans="6:7" ht="15.75" thickBot="1" x14ac:dyDescent="0.3">
      <c r="F20" s="27" t="s">
        <v>1841</v>
      </c>
      <c r="G20" s="28" t="s">
        <v>1842</v>
      </c>
    </row>
    <row r="21" spans="6:7" ht="15.75" thickBot="1" x14ac:dyDescent="0.3">
      <c r="F21" s="27" t="s">
        <v>1843</v>
      </c>
      <c r="G21" s="28" t="s">
        <v>1844</v>
      </c>
    </row>
    <row r="22" spans="6:7" ht="26.25" thickBot="1" x14ac:dyDescent="0.3">
      <c r="F22" s="27" t="s">
        <v>1216</v>
      </c>
      <c r="G22" s="28" t="s">
        <v>1845</v>
      </c>
    </row>
    <row r="23" spans="6:7" ht="26.25" thickBot="1" x14ac:dyDescent="0.3">
      <c r="F23" s="27" t="s">
        <v>1518</v>
      </c>
      <c r="G23" s="28" t="s">
        <v>1846</v>
      </c>
    </row>
    <row r="24" spans="6:7" ht="15.75" thickBot="1" x14ac:dyDescent="0.3">
      <c r="F24" s="27" t="s">
        <v>1304</v>
      </c>
      <c r="G24" s="28" t="s">
        <v>1847</v>
      </c>
    </row>
    <row r="25" spans="6:7" ht="15.75" thickBot="1" x14ac:dyDescent="0.3">
      <c r="F25" s="27" t="s">
        <v>501</v>
      </c>
      <c r="G25" s="28" t="s">
        <v>1848</v>
      </c>
    </row>
    <row r="26" spans="6:7" ht="15.75" thickBot="1" x14ac:dyDescent="0.3">
      <c r="F26" s="27" t="s">
        <v>1849</v>
      </c>
      <c r="G26" s="28" t="s">
        <v>1850</v>
      </c>
    </row>
    <row r="27" spans="6:7" ht="15.75" thickBot="1" x14ac:dyDescent="0.3">
      <c r="F27" s="27" t="s">
        <v>1851</v>
      </c>
      <c r="G27" s="28" t="s">
        <v>1852</v>
      </c>
    </row>
    <row r="28" spans="6:7" ht="15.75" thickBot="1" x14ac:dyDescent="0.3">
      <c r="F28" s="27" t="s">
        <v>1853</v>
      </c>
      <c r="G28" s="28" t="s">
        <v>1854</v>
      </c>
    </row>
  </sheetData>
  <mergeCells count="4">
    <mergeCell ref="F10:F11"/>
    <mergeCell ref="G10:G11"/>
    <mergeCell ref="F17:F18"/>
    <mergeCell ref="G17:G1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ED538-A5C8-4417-97C0-CA0FF9E27F4F}">
  <dimension ref="A1:F273"/>
  <sheetViews>
    <sheetView topLeftCell="A243" workbookViewId="0">
      <selection activeCell="F1" sqref="F1:F1048576"/>
    </sheetView>
  </sheetViews>
  <sheetFormatPr defaultRowHeight="15" x14ac:dyDescent="0.25"/>
  <cols>
    <col min="1" max="1" width="7.85546875" bestFit="1" customWidth="1"/>
    <col min="2" max="2" width="39.42578125" bestFit="1" customWidth="1"/>
    <col min="3" max="3" width="22.85546875" bestFit="1" customWidth="1"/>
    <col min="4" max="4" width="57" style="34" customWidth="1"/>
    <col min="5" max="5" width="51.85546875" bestFit="1" customWidth="1"/>
    <col min="6" max="6" width="34.7109375" bestFit="1" customWidth="1"/>
    <col min="7" max="7" width="144.85546875" bestFit="1" customWidth="1"/>
  </cols>
  <sheetData>
    <row r="1" spans="1:6" x14ac:dyDescent="0.25">
      <c r="A1" t="s">
        <v>1174</v>
      </c>
      <c r="B1" t="s">
        <v>1</v>
      </c>
      <c r="C1" t="s">
        <v>1171</v>
      </c>
      <c r="D1" s="34" t="s">
        <v>9</v>
      </c>
    </row>
    <row r="2" spans="1:6" x14ac:dyDescent="0.25">
      <c r="A2" t="s">
        <v>842</v>
      </c>
      <c r="B2" t="s">
        <v>165</v>
      </c>
      <c r="C2">
        <v>0</v>
      </c>
      <c r="D2" s="34" t="s">
        <v>166</v>
      </c>
      <c r="F2" t="s">
        <v>166</v>
      </c>
    </row>
    <row r="3" spans="1:6" x14ac:dyDescent="0.25">
      <c r="A3" t="s">
        <v>592</v>
      </c>
      <c r="B3" t="s">
        <v>593</v>
      </c>
      <c r="C3">
        <v>0</v>
      </c>
      <c r="F3" t="s">
        <v>354</v>
      </c>
    </row>
    <row r="4" spans="1:6" x14ac:dyDescent="0.25">
      <c r="A4" t="s">
        <v>504</v>
      </c>
      <c r="B4" t="s">
        <v>505</v>
      </c>
      <c r="C4">
        <v>0</v>
      </c>
      <c r="F4" t="s">
        <v>354</v>
      </c>
    </row>
    <row r="5" spans="1:6" x14ac:dyDescent="0.25">
      <c r="A5" t="s">
        <v>723</v>
      </c>
      <c r="B5" t="s">
        <v>724</v>
      </c>
      <c r="C5">
        <v>0</v>
      </c>
      <c r="F5" t="s">
        <v>354</v>
      </c>
    </row>
    <row r="6" spans="1:6" x14ac:dyDescent="0.25">
      <c r="A6" t="s">
        <v>349</v>
      </c>
      <c r="B6" t="s">
        <v>318</v>
      </c>
      <c r="C6" t="s">
        <v>351</v>
      </c>
      <c r="F6" t="s">
        <v>354</v>
      </c>
    </row>
    <row r="7" spans="1:6" x14ac:dyDescent="0.25">
      <c r="A7" t="s">
        <v>367</v>
      </c>
      <c r="B7" t="s">
        <v>11</v>
      </c>
      <c r="C7" t="s">
        <v>370</v>
      </c>
      <c r="F7" t="s">
        <v>354</v>
      </c>
    </row>
    <row r="8" spans="1:6" x14ac:dyDescent="0.25">
      <c r="A8" t="s">
        <v>372</v>
      </c>
      <c r="B8" t="s">
        <v>13</v>
      </c>
      <c r="C8" t="s">
        <v>375</v>
      </c>
      <c r="F8" t="s">
        <v>354</v>
      </c>
    </row>
    <row r="9" spans="1:6" x14ac:dyDescent="0.25">
      <c r="A9" t="s">
        <v>377</v>
      </c>
      <c r="B9" t="s">
        <v>15</v>
      </c>
      <c r="C9" t="s">
        <v>380</v>
      </c>
      <c r="F9" t="s">
        <v>354</v>
      </c>
    </row>
    <row r="10" spans="1:6" x14ac:dyDescent="0.25">
      <c r="A10" t="s">
        <v>381</v>
      </c>
      <c r="B10" t="s">
        <v>17</v>
      </c>
      <c r="C10" t="s">
        <v>384</v>
      </c>
      <c r="F10" t="s">
        <v>354</v>
      </c>
    </row>
    <row r="11" spans="1:6" x14ac:dyDescent="0.25">
      <c r="A11" t="s">
        <v>386</v>
      </c>
      <c r="B11" t="s">
        <v>52</v>
      </c>
      <c r="C11" t="s">
        <v>389</v>
      </c>
      <c r="F11" t="s">
        <v>354</v>
      </c>
    </row>
    <row r="12" spans="1:6" x14ac:dyDescent="0.25">
      <c r="A12" t="s">
        <v>392</v>
      </c>
      <c r="B12" t="s">
        <v>393</v>
      </c>
      <c r="C12" t="s">
        <v>396</v>
      </c>
      <c r="E12" t="s">
        <v>1701</v>
      </c>
      <c r="F12" t="s">
        <v>1701</v>
      </c>
    </row>
    <row r="13" spans="1:6" x14ac:dyDescent="0.25">
      <c r="A13" t="s">
        <v>404</v>
      </c>
      <c r="B13" t="s">
        <v>53</v>
      </c>
      <c r="C13" t="s">
        <v>406</v>
      </c>
      <c r="F13" t="s">
        <v>354</v>
      </c>
    </row>
    <row r="14" spans="1:6" x14ac:dyDescent="0.25">
      <c r="A14" t="s">
        <v>408</v>
      </c>
      <c r="B14" t="s">
        <v>265</v>
      </c>
      <c r="C14" t="s">
        <v>411</v>
      </c>
      <c r="F14" t="s">
        <v>354</v>
      </c>
    </row>
    <row r="15" spans="1:6" x14ac:dyDescent="0.25">
      <c r="A15" t="s">
        <v>414</v>
      </c>
      <c r="B15" t="s">
        <v>201</v>
      </c>
      <c r="C15" t="s">
        <v>417</v>
      </c>
      <c r="F15" t="s">
        <v>354</v>
      </c>
    </row>
    <row r="16" spans="1:6" x14ac:dyDescent="0.25">
      <c r="A16" t="s">
        <v>420</v>
      </c>
      <c r="B16" t="s">
        <v>113</v>
      </c>
      <c r="C16" t="s">
        <v>423</v>
      </c>
      <c r="F16" t="s">
        <v>354</v>
      </c>
    </row>
    <row r="17" spans="1:6" x14ac:dyDescent="0.25">
      <c r="A17" t="s">
        <v>428</v>
      </c>
      <c r="B17" t="s">
        <v>54</v>
      </c>
      <c r="C17" t="s">
        <v>430</v>
      </c>
      <c r="F17" t="s">
        <v>354</v>
      </c>
    </row>
    <row r="18" spans="1:6" x14ac:dyDescent="0.25">
      <c r="A18" t="s">
        <v>431</v>
      </c>
      <c r="B18" t="s">
        <v>115</v>
      </c>
      <c r="C18" t="s">
        <v>434</v>
      </c>
      <c r="F18" t="s">
        <v>354</v>
      </c>
    </row>
    <row r="19" spans="1:6" x14ac:dyDescent="0.25">
      <c r="A19" t="s">
        <v>435</v>
      </c>
      <c r="B19" t="s">
        <v>117</v>
      </c>
      <c r="C19" t="s">
        <v>438</v>
      </c>
      <c r="F19" t="s">
        <v>354</v>
      </c>
    </row>
    <row r="20" spans="1:6" x14ac:dyDescent="0.25">
      <c r="A20" t="s">
        <v>439</v>
      </c>
      <c r="B20" t="s">
        <v>119</v>
      </c>
      <c r="C20" t="s">
        <v>442</v>
      </c>
      <c r="F20" t="s">
        <v>354</v>
      </c>
    </row>
    <row r="21" spans="1:6" x14ac:dyDescent="0.25">
      <c r="A21" t="s">
        <v>443</v>
      </c>
      <c r="B21" t="s">
        <v>266</v>
      </c>
      <c r="C21" t="s">
        <v>445</v>
      </c>
      <c r="F21" t="s">
        <v>354</v>
      </c>
    </row>
    <row r="22" spans="1:6" x14ac:dyDescent="0.25">
      <c r="A22" t="s">
        <v>458</v>
      </c>
      <c r="B22" t="s">
        <v>125</v>
      </c>
      <c r="C22" t="s">
        <v>461</v>
      </c>
      <c r="F22" t="s">
        <v>354</v>
      </c>
    </row>
    <row r="23" spans="1:6" x14ac:dyDescent="0.25">
      <c r="A23" t="s">
        <v>470</v>
      </c>
      <c r="B23" t="s">
        <v>126</v>
      </c>
      <c r="C23" t="s">
        <v>472</v>
      </c>
      <c r="E23" s="22" t="s">
        <v>1743</v>
      </c>
      <c r="F23" t="s">
        <v>1743</v>
      </c>
    </row>
    <row r="24" spans="1:6" x14ac:dyDescent="0.25">
      <c r="A24" t="s">
        <v>856</v>
      </c>
      <c r="B24" t="s">
        <v>251</v>
      </c>
      <c r="C24" t="s">
        <v>472</v>
      </c>
      <c r="E24" s="22" t="s">
        <v>1743</v>
      </c>
      <c r="F24" t="s">
        <v>1743</v>
      </c>
    </row>
    <row r="25" spans="1:6" x14ac:dyDescent="0.25">
      <c r="A25" t="s">
        <v>475</v>
      </c>
      <c r="B25" t="s">
        <v>30</v>
      </c>
      <c r="C25" t="s">
        <v>477</v>
      </c>
      <c r="E25" t="s">
        <v>1702</v>
      </c>
      <c r="F25" t="s">
        <v>1702</v>
      </c>
    </row>
    <row r="26" spans="1:6" x14ac:dyDescent="0.25">
      <c r="A26" t="s">
        <v>478</v>
      </c>
      <c r="B26" t="s">
        <v>127</v>
      </c>
      <c r="C26" t="s">
        <v>481</v>
      </c>
      <c r="F26" t="s">
        <v>354</v>
      </c>
    </row>
    <row r="27" spans="1:6" x14ac:dyDescent="0.25">
      <c r="A27" t="s">
        <v>493</v>
      </c>
      <c r="B27" t="s">
        <v>55</v>
      </c>
      <c r="C27" t="s">
        <v>495</v>
      </c>
      <c r="F27" t="s">
        <v>354</v>
      </c>
    </row>
    <row r="28" spans="1:6" x14ac:dyDescent="0.25">
      <c r="A28" t="s">
        <v>497</v>
      </c>
      <c r="B28" t="s">
        <v>129</v>
      </c>
      <c r="C28" t="s">
        <v>500</v>
      </c>
      <c r="F28" t="s">
        <v>354</v>
      </c>
    </row>
    <row r="29" spans="1:6" x14ac:dyDescent="0.25">
      <c r="A29" t="s">
        <v>511</v>
      </c>
      <c r="B29" t="s">
        <v>175</v>
      </c>
      <c r="C29" t="s">
        <v>514</v>
      </c>
      <c r="F29" t="s">
        <v>354</v>
      </c>
    </row>
    <row r="30" spans="1:6" x14ac:dyDescent="0.25">
      <c r="A30" t="s">
        <v>515</v>
      </c>
      <c r="B30" t="s">
        <v>131</v>
      </c>
      <c r="C30" t="s">
        <v>518</v>
      </c>
      <c r="F30" t="s">
        <v>354</v>
      </c>
    </row>
    <row r="31" spans="1:6" x14ac:dyDescent="0.25">
      <c r="A31" t="s">
        <v>519</v>
      </c>
      <c r="B31" t="s">
        <v>253</v>
      </c>
      <c r="C31" t="s">
        <v>522</v>
      </c>
      <c r="F31" t="s">
        <v>354</v>
      </c>
    </row>
    <row r="32" spans="1:6" x14ac:dyDescent="0.25">
      <c r="A32" t="s">
        <v>523</v>
      </c>
      <c r="B32" t="s">
        <v>133</v>
      </c>
      <c r="C32" t="s">
        <v>526</v>
      </c>
      <c r="F32" t="s">
        <v>354</v>
      </c>
    </row>
    <row r="33" spans="1:6" x14ac:dyDescent="0.25">
      <c r="A33" t="s">
        <v>528</v>
      </c>
      <c r="B33" t="s">
        <v>56</v>
      </c>
      <c r="C33" t="s">
        <v>530</v>
      </c>
      <c r="F33" t="s">
        <v>354</v>
      </c>
    </row>
    <row r="34" spans="1:6" x14ac:dyDescent="0.25">
      <c r="A34" t="s">
        <v>537</v>
      </c>
      <c r="B34" t="s">
        <v>137</v>
      </c>
      <c r="C34" t="s">
        <v>540</v>
      </c>
      <c r="F34" t="s">
        <v>354</v>
      </c>
    </row>
    <row r="35" spans="1:6" x14ac:dyDescent="0.25">
      <c r="A35" t="s">
        <v>541</v>
      </c>
      <c r="B35" t="s">
        <v>139</v>
      </c>
      <c r="C35" t="s">
        <v>544</v>
      </c>
      <c r="F35" t="s">
        <v>354</v>
      </c>
    </row>
    <row r="36" spans="1:6" x14ac:dyDescent="0.25">
      <c r="A36" t="s">
        <v>531</v>
      </c>
      <c r="B36" t="s">
        <v>532</v>
      </c>
      <c r="C36" t="s">
        <v>535</v>
      </c>
      <c r="F36" t="s">
        <v>354</v>
      </c>
    </row>
    <row r="37" spans="1:6" x14ac:dyDescent="0.25">
      <c r="A37" t="s">
        <v>551</v>
      </c>
      <c r="B37" t="s">
        <v>141</v>
      </c>
      <c r="C37" t="s">
        <v>554</v>
      </c>
      <c r="F37" t="s">
        <v>354</v>
      </c>
    </row>
    <row r="38" spans="1:6" x14ac:dyDescent="0.25">
      <c r="A38" t="s">
        <v>555</v>
      </c>
      <c r="B38" t="s">
        <v>243</v>
      </c>
      <c r="C38" t="s">
        <v>558</v>
      </c>
      <c r="F38" t="s">
        <v>354</v>
      </c>
    </row>
    <row r="39" spans="1:6" x14ac:dyDescent="0.25">
      <c r="A39" t="s">
        <v>562</v>
      </c>
      <c r="B39" t="s">
        <v>148</v>
      </c>
      <c r="C39" t="s">
        <v>565</v>
      </c>
      <c r="F39" t="s">
        <v>354</v>
      </c>
    </row>
    <row r="40" spans="1:6" x14ac:dyDescent="0.25">
      <c r="A40" t="s">
        <v>566</v>
      </c>
      <c r="B40" t="s">
        <v>150</v>
      </c>
      <c r="C40" t="s">
        <v>569</v>
      </c>
      <c r="F40" t="s">
        <v>354</v>
      </c>
    </row>
    <row r="41" spans="1:6" x14ac:dyDescent="0.25">
      <c r="A41" t="s">
        <v>571</v>
      </c>
      <c r="B41" t="s">
        <v>173</v>
      </c>
      <c r="C41" t="s">
        <v>573</v>
      </c>
      <c r="F41" t="s">
        <v>354</v>
      </c>
    </row>
    <row r="42" spans="1:6" x14ac:dyDescent="0.25">
      <c r="A42" t="s">
        <v>398</v>
      </c>
      <c r="B42" t="s">
        <v>399</v>
      </c>
      <c r="C42" t="s">
        <v>402</v>
      </c>
      <c r="D42" s="34" t="s">
        <v>154</v>
      </c>
      <c r="F42" t="s">
        <v>154</v>
      </c>
    </row>
    <row r="43" spans="1:6" x14ac:dyDescent="0.25">
      <c r="A43" t="s">
        <v>667</v>
      </c>
      <c r="B43" t="s">
        <v>152</v>
      </c>
      <c r="C43" t="s">
        <v>402</v>
      </c>
      <c r="D43" s="34" t="s">
        <v>154</v>
      </c>
      <c r="F43" t="s">
        <v>154</v>
      </c>
    </row>
    <row r="44" spans="1:6" x14ac:dyDescent="0.25">
      <c r="A44" t="s">
        <v>1040</v>
      </c>
      <c r="B44" t="s">
        <v>155</v>
      </c>
      <c r="C44" t="s">
        <v>402</v>
      </c>
      <c r="D44" s="34" t="s">
        <v>154</v>
      </c>
      <c r="F44" t="s">
        <v>154</v>
      </c>
    </row>
    <row r="45" spans="1:6" x14ac:dyDescent="0.25">
      <c r="A45" t="s">
        <v>1131</v>
      </c>
      <c r="B45" t="s">
        <v>153</v>
      </c>
      <c r="C45" t="s">
        <v>402</v>
      </c>
      <c r="D45" s="34" t="s">
        <v>154</v>
      </c>
      <c r="F45" t="s">
        <v>154</v>
      </c>
    </row>
    <row r="46" spans="1:6" x14ac:dyDescent="0.25">
      <c r="A46" t="s">
        <v>1132</v>
      </c>
      <c r="B46" t="s">
        <v>156</v>
      </c>
      <c r="C46" t="s">
        <v>402</v>
      </c>
      <c r="D46" s="34" t="s">
        <v>154</v>
      </c>
      <c r="F46" t="s">
        <v>154</v>
      </c>
    </row>
    <row r="47" spans="1:6" x14ac:dyDescent="0.25">
      <c r="A47" t="s">
        <v>1521</v>
      </c>
      <c r="B47" t="s">
        <v>1409</v>
      </c>
      <c r="C47" t="s">
        <v>711</v>
      </c>
      <c r="E47" t="s">
        <v>1705</v>
      </c>
      <c r="F47" t="s">
        <v>1705</v>
      </c>
    </row>
    <row r="48" spans="1:6" x14ac:dyDescent="0.25">
      <c r="A48" t="s">
        <v>708</v>
      </c>
      <c r="B48" t="s">
        <v>158</v>
      </c>
      <c r="C48" t="s">
        <v>711</v>
      </c>
      <c r="E48" t="s">
        <v>1705</v>
      </c>
      <c r="F48" t="s">
        <v>1705</v>
      </c>
    </row>
    <row r="49" spans="1:6" x14ac:dyDescent="0.25">
      <c r="A49" t="s">
        <v>921</v>
      </c>
      <c r="B49" t="s">
        <v>159</v>
      </c>
      <c r="C49" t="s">
        <v>711</v>
      </c>
      <c r="E49" t="s">
        <v>1705</v>
      </c>
      <c r="F49" t="s">
        <v>1705</v>
      </c>
    </row>
    <row r="50" spans="1:6" x14ac:dyDescent="0.25">
      <c r="A50" t="s">
        <v>966</v>
      </c>
      <c r="B50" t="s">
        <v>160</v>
      </c>
      <c r="C50" t="s">
        <v>711</v>
      </c>
      <c r="E50" t="s">
        <v>1705</v>
      </c>
      <c r="F50" t="s">
        <v>1705</v>
      </c>
    </row>
    <row r="51" spans="1:6" x14ac:dyDescent="0.25">
      <c r="A51" t="s">
        <v>576</v>
      </c>
      <c r="B51" t="s">
        <v>244</v>
      </c>
      <c r="C51" t="s">
        <v>578</v>
      </c>
      <c r="F51" t="s">
        <v>354</v>
      </c>
    </row>
    <row r="52" spans="1:6" x14ac:dyDescent="0.25">
      <c r="A52" t="s">
        <v>1083</v>
      </c>
      <c r="B52" t="s">
        <v>1084</v>
      </c>
      <c r="C52" t="s">
        <v>1088</v>
      </c>
      <c r="F52" t="s">
        <v>354</v>
      </c>
    </row>
    <row r="53" spans="1:6" x14ac:dyDescent="0.25">
      <c r="A53" t="s">
        <v>1089</v>
      </c>
      <c r="B53" t="s">
        <v>1090</v>
      </c>
      <c r="C53" t="s">
        <v>1088</v>
      </c>
      <c r="F53" t="s">
        <v>354</v>
      </c>
    </row>
    <row r="54" spans="1:6" x14ac:dyDescent="0.25">
      <c r="A54" t="s">
        <v>579</v>
      </c>
      <c r="B54" t="s">
        <v>206</v>
      </c>
      <c r="C54" t="s">
        <v>582</v>
      </c>
      <c r="F54" t="s">
        <v>354</v>
      </c>
    </row>
    <row r="55" spans="1:6" x14ac:dyDescent="0.25">
      <c r="A55" t="s">
        <v>588</v>
      </c>
      <c r="B55" t="s">
        <v>275</v>
      </c>
      <c r="C55" t="s">
        <v>591</v>
      </c>
      <c r="E55" t="s">
        <v>1772</v>
      </c>
      <c r="F55" t="s">
        <v>1772</v>
      </c>
    </row>
    <row r="56" spans="1:6" x14ac:dyDescent="0.25">
      <c r="A56" t="s">
        <v>1639</v>
      </c>
      <c r="B56" t="s">
        <v>1640</v>
      </c>
      <c r="C56" t="s">
        <v>1644</v>
      </c>
      <c r="F56" t="s">
        <v>354</v>
      </c>
    </row>
    <row r="57" spans="1:6" x14ac:dyDescent="0.25">
      <c r="A57" t="s">
        <v>599</v>
      </c>
      <c r="B57" t="s">
        <v>35</v>
      </c>
      <c r="C57" t="s">
        <v>601</v>
      </c>
      <c r="E57" t="s">
        <v>1703</v>
      </c>
      <c r="F57" t="s">
        <v>1703</v>
      </c>
    </row>
    <row r="58" spans="1:6" x14ac:dyDescent="0.25">
      <c r="A58" t="s">
        <v>602</v>
      </c>
      <c r="B58" t="s">
        <v>57</v>
      </c>
      <c r="C58" t="s">
        <v>604</v>
      </c>
      <c r="F58" t="s">
        <v>354</v>
      </c>
    </row>
    <row r="59" spans="1:6" x14ac:dyDescent="0.25">
      <c r="A59" t="s">
        <v>605</v>
      </c>
      <c r="B59" t="s">
        <v>162</v>
      </c>
      <c r="C59" t="s">
        <v>608</v>
      </c>
      <c r="F59" t="s">
        <v>354</v>
      </c>
    </row>
    <row r="60" spans="1:6" x14ac:dyDescent="0.25">
      <c r="A60" t="s">
        <v>619</v>
      </c>
      <c r="B60" t="s">
        <v>58</v>
      </c>
      <c r="C60" t="s">
        <v>621</v>
      </c>
      <c r="F60" t="s">
        <v>354</v>
      </c>
    </row>
    <row r="61" spans="1:6" x14ac:dyDescent="0.25">
      <c r="A61" t="s">
        <v>622</v>
      </c>
      <c r="B61" t="s">
        <v>164</v>
      </c>
      <c r="C61" t="s">
        <v>624</v>
      </c>
      <c r="F61" t="s">
        <v>354</v>
      </c>
    </row>
    <row r="62" spans="1:6" x14ac:dyDescent="0.25">
      <c r="A62" t="s">
        <v>625</v>
      </c>
      <c r="B62" t="s">
        <v>59</v>
      </c>
      <c r="C62" t="s">
        <v>627</v>
      </c>
      <c r="F62" t="s">
        <v>354</v>
      </c>
    </row>
    <row r="63" spans="1:6" x14ac:dyDescent="0.25">
      <c r="A63" t="s">
        <v>628</v>
      </c>
      <c r="B63" t="s">
        <v>60</v>
      </c>
      <c r="C63" t="s">
        <v>630</v>
      </c>
      <c r="E63" s="22" t="s">
        <v>1745</v>
      </c>
      <c r="F63" t="s">
        <v>1745</v>
      </c>
    </row>
    <row r="64" spans="1:6" x14ac:dyDescent="0.25">
      <c r="A64" t="s">
        <v>640</v>
      </c>
      <c r="B64" t="s">
        <v>168</v>
      </c>
      <c r="C64" t="s">
        <v>642</v>
      </c>
      <c r="F64" t="s">
        <v>354</v>
      </c>
    </row>
    <row r="65" spans="1:6" x14ac:dyDescent="0.25">
      <c r="A65" t="s">
        <v>655</v>
      </c>
      <c r="B65" t="s">
        <v>1322</v>
      </c>
      <c r="C65" t="s">
        <v>658</v>
      </c>
      <c r="F65" t="s">
        <v>354</v>
      </c>
    </row>
    <row r="66" spans="1:6" x14ac:dyDescent="0.25">
      <c r="A66" t="s">
        <v>659</v>
      </c>
      <c r="B66" t="s">
        <v>1325</v>
      </c>
      <c r="C66" t="s">
        <v>662</v>
      </c>
      <c r="F66" t="s">
        <v>354</v>
      </c>
    </row>
    <row r="67" spans="1:6" x14ac:dyDescent="0.25">
      <c r="A67" t="s">
        <v>663</v>
      </c>
      <c r="B67" t="s">
        <v>61</v>
      </c>
      <c r="C67" t="s">
        <v>665</v>
      </c>
      <c r="F67" t="s">
        <v>354</v>
      </c>
    </row>
    <row r="68" spans="1:6" x14ac:dyDescent="0.25">
      <c r="A68" t="s">
        <v>671</v>
      </c>
      <c r="B68" t="s">
        <v>182</v>
      </c>
      <c r="C68" t="s">
        <v>674</v>
      </c>
      <c r="F68" t="s">
        <v>354</v>
      </c>
    </row>
    <row r="69" spans="1:6" x14ac:dyDescent="0.25">
      <c r="A69" t="s">
        <v>675</v>
      </c>
      <c r="B69" t="s">
        <v>62</v>
      </c>
      <c r="C69" t="s">
        <v>677</v>
      </c>
      <c r="F69" t="s">
        <v>354</v>
      </c>
    </row>
    <row r="70" spans="1:6" x14ac:dyDescent="0.25">
      <c r="A70" t="s">
        <v>678</v>
      </c>
      <c r="B70" t="s">
        <v>63</v>
      </c>
      <c r="C70" t="s">
        <v>680</v>
      </c>
      <c r="F70" t="s">
        <v>354</v>
      </c>
    </row>
    <row r="71" spans="1:6" x14ac:dyDescent="0.25">
      <c r="A71" t="s">
        <v>682</v>
      </c>
      <c r="B71" t="s">
        <v>185</v>
      </c>
      <c r="C71" t="s">
        <v>684</v>
      </c>
      <c r="F71" t="s">
        <v>354</v>
      </c>
    </row>
    <row r="72" spans="1:6" x14ac:dyDescent="0.25">
      <c r="A72" t="s">
        <v>691</v>
      </c>
      <c r="B72" t="s">
        <v>39</v>
      </c>
      <c r="C72" t="s">
        <v>693</v>
      </c>
      <c r="F72" t="s">
        <v>354</v>
      </c>
    </row>
    <row r="73" spans="1:6" x14ac:dyDescent="0.25">
      <c r="A73" t="s">
        <v>695</v>
      </c>
      <c r="B73" t="s">
        <v>64</v>
      </c>
      <c r="C73" t="s">
        <v>697</v>
      </c>
      <c r="F73" t="s">
        <v>354</v>
      </c>
    </row>
    <row r="74" spans="1:6" x14ac:dyDescent="0.25">
      <c r="A74" t="s">
        <v>698</v>
      </c>
      <c r="B74" t="s">
        <v>203</v>
      </c>
      <c r="C74" t="s">
        <v>700</v>
      </c>
      <c r="F74" t="s">
        <v>354</v>
      </c>
    </row>
    <row r="75" spans="1:6" x14ac:dyDescent="0.25">
      <c r="A75" t="s">
        <v>701</v>
      </c>
      <c r="B75" t="s">
        <v>65</v>
      </c>
      <c r="C75" t="s">
        <v>703</v>
      </c>
      <c r="F75" t="s">
        <v>354</v>
      </c>
    </row>
    <row r="76" spans="1:6" x14ac:dyDescent="0.25">
      <c r="A76" t="s">
        <v>704</v>
      </c>
      <c r="B76" t="s">
        <v>195</v>
      </c>
      <c r="C76" t="s">
        <v>707</v>
      </c>
      <c r="F76" t="s">
        <v>354</v>
      </c>
    </row>
    <row r="77" spans="1:6" x14ac:dyDescent="0.25">
      <c r="A77" t="s">
        <v>712</v>
      </c>
      <c r="B77" t="s">
        <v>66</v>
      </c>
      <c r="C77" t="s">
        <v>714</v>
      </c>
      <c r="F77" t="s">
        <v>354</v>
      </c>
    </row>
    <row r="78" spans="1:6" x14ac:dyDescent="0.25">
      <c r="A78" t="s">
        <v>716</v>
      </c>
      <c r="B78" t="s">
        <v>197</v>
      </c>
      <c r="C78" t="s">
        <v>719</v>
      </c>
      <c r="F78" t="s">
        <v>354</v>
      </c>
    </row>
    <row r="79" spans="1:6" x14ac:dyDescent="0.25">
      <c r="A79" t="s">
        <v>807</v>
      </c>
      <c r="B79" t="s">
        <v>808</v>
      </c>
      <c r="C79" t="s">
        <v>427</v>
      </c>
      <c r="F79" t="s">
        <v>354</v>
      </c>
    </row>
    <row r="80" spans="1:6" x14ac:dyDescent="0.25">
      <c r="A80" t="s">
        <v>813</v>
      </c>
      <c r="B80" t="s">
        <v>22</v>
      </c>
      <c r="C80" t="s">
        <v>427</v>
      </c>
      <c r="F80" t="s">
        <v>354</v>
      </c>
    </row>
    <row r="81" spans="1:6" x14ac:dyDescent="0.25">
      <c r="A81" t="s">
        <v>999</v>
      </c>
      <c r="B81" t="s">
        <v>23</v>
      </c>
      <c r="C81" t="s">
        <v>427</v>
      </c>
      <c r="F81" t="s">
        <v>354</v>
      </c>
    </row>
    <row r="82" spans="1:6" x14ac:dyDescent="0.25">
      <c r="A82" t="s">
        <v>1036</v>
      </c>
      <c r="B82" t="s">
        <v>24</v>
      </c>
      <c r="C82" t="s">
        <v>427</v>
      </c>
      <c r="F82" t="s">
        <v>354</v>
      </c>
    </row>
    <row r="83" spans="1:6" x14ac:dyDescent="0.25">
      <c r="A83" t="s">
        <v>424</v>
      </c>
      <c r="B83" t="s">
        <v>19</v>
      </c>
      <c r="C83" t="s">
        <v>427</v>
      </c>
      <c r="F83" t="s">
        <v>354</v>
      </c>
    </row>
    <row r="84" spans="1:6" x14ac:dyDescent="0.25">
      <c r="A84" t="s">
        <v>446</v>
      </c>
      <c r="B84" t="s">
        <v>20</v>
      </c>
      <c r="C84" t="s">
        <v>427</v>
      </c>
      <c r="F84" t="s">
        <v>354</v>
      </c>
    </row>
    <row r="85" spans="1:6" x14ac:dyDescent="0.25">
      <c r="A85" t="s">
        <v>670</v>
      </c>
      <c r="B85" t="s">
        <v>21</v>
      </c>
      <c r="C85" t="s">
        <v>427</v>
      </c>
      <c r="F85" t="s">
        <v>354</v>
      </c>
    </row>
    <row r="86" spans="1:6" x14ac:dyDescent="0.25">
      <c r="A86" t="s">
        <v>720</v>
      </c>
      <c r="B86" t="s">
        <v>721</v>
      </c>
      <c r="C86" t="s">
        <v>427</v>
      </c>
      <c r="F86" t="s">
        <v>354</v>
      </c>
    </row>
    <row r="87" spans="1:6" x14ac:dyDescent="0.25">
      <c r="A87" t="s">
        <v>731</v>
      </c>
      <c r="B87" t="s">
        <v>204</v>
      </c>
      <c r="C87" t="s">
        <v>733</v>
      </c>
      <c r="F87" t="s">
        <v>354</v>
      </c>
    </row>
    <row r="88" spans="1:6" x14ac:dyDescent="0.25">
      <c r="A88" t="s">
        <v>734</v>
      </c>
      <c r="B88" t="s">
        <v>267</v>
      </c>
      <c r="C88" t="s">
        <v>736</v>
      </c>
      <c r="F88" t="s">
        <v>354</v>
      </c>
    </row>
    <row r="89" spans="1:6" x14ac:dyDescent="0.25">
      <c r="A89" t="s">
        <v>737</v>
      </c>
      <c r="B89" t="s">
        <v>67</v>
      </c>
      <c r="C89" t="s">
        <v>739</v>
      </c>
      <c r="F89" t="s">
        <v>354</v>
      </c>
    </row>
    <row r="90" spans="1:6" x14ac:dyDescent="0.25">
      <c r="A90" t="s">
        <v>740</v>
      </c>
      <c r="B90" t="s">
        <v>107</v>
      </c>
      <c r="C90" t="s">
        <v>743</v>
      </c>
      <c r="F90" t="s">
        <v>354</v>
      </c>
    </row>
    <row r="91" spans="1:6" x14ac:dyDescent="0.25">
      <c r="A91" t="s">
        <v>746</v>
      </c>
      <c r="B91" t="s">
        <v>68</v>
      </c>
      <c r="C91" t="s">
        <v>748</v>
      </c>
      <c r="E91" s="22" t="s">
        <v>1750</v>
      </c>
      <c r="F91" t="s">
        <v>1750</v>
      </c>
    </row>
    <row r="92" spans="1:6" x14ac:dyDescent="0.25">
      <c r="A92" t="s">
        <v>750</v>
      </c>
      <c r="B92" t="s">
        <v>69</v>
      </c>
      <c r="C92" t="s">
        <v>752</v>
      </c>
      <c r="F92" t="s">
        <v>354</v>
      </c>
    </row>
    <row r="93" spans="1:6" x14ac:dyDescent="0.25">
      <c r="A93" t="s">
        <v>753</v>
      </c>
      <c r="B93" t="s">
        <v>214</v>
      </c>
      <c r="C93" t="s">
        <v>756</v>
      </c>
      <c r="F93" t="s">
        <v>354</v>
      </c>
    </row>
    <row r="94" spans="1:6" x14ac:dyDescent="0.25">
      <c r="A94" t="s">
        <v>757</v>
      </c>
      <c r="B94" t="s">
        <v>758</v>
      </c>
      <c r="C94" t="s">
        <v>762</v>
      </c>
      <c r="F94" t="s">
        <v>354</v>
      </c>
    </row>
    <row r="95" spans="1:6" x14ac:dyDescent="0.25">
      <c r="A95" t="s">
        <v>763</v>
      </c>
      <c r="B95" t="s">
        <v>70</v>
      </c>
      <c r="C95" t="s">
        <v>765</v>
      </c>
      <c r="F95" t="s">
        <v>354</v>
      </c>
    </row>
    <row r="96" spans="1:6" x14ac:dyDescent="0.25">
      <c r="A96" t="s">
        <v>631</v>
      </c>
      <c r="B96" t="s">
        <v>632</v>
      </c>
      <c r="C96" t="s">
        <v>635</v>
      </c>
      <c r="D96" t="s">
        <v>219</v>
      </c>
      <c r="F96" t="s">
        <v>219</v>
      </c>
    </row>
    <row r="97" spans="1:6" x14ac:dyDescent="0.25">
      <c r="A97" t="s">
        <v>646</v>
      </c>
      <c r="B97" t="s">
        <v>647</v>
      </c>
      <c r="C97" t="s">
        <v>635</v>
      </c>
      <c r="D97" t="s">
        <v>219</v>
      </c>
      <c r="F97" t="s">
        <v>219</v>
      </c>
    </row>
    <row r="98" spans="1:6" x14ac:dyDescent="0.25">
      <c r="A98" t="s">
        <v>772</v>
      </c>
      <c r="B98" t="s">
        <v>1272</v>
      </c>
      <c r="C98" t="s">
        <v>635</v>
      </c>
      <c r="D98" t="s">
        <v>219</v>
      </c>
      <c r="F98" t="s">
        <v>219</v>
      </c>
    </row>
    <row r="99" spans="1:6" x14ac:dyDescent="0.25">
      <c r="A99" t="s">
        <v>917</v>
      </c>
      <c r="B99" t="s">
        <v>1343</v>
      </c>
      <c r="C99" t="s">
        <v>635</v>
      </c>
      <c r="D99" t="s">
        <v>219</v>
      </c>
      <c r="F99" t="s">
        <v>219</v>
      </c>
    </row>
    <row r="100" spans="1:6" x14ac:dyDescent="0.25">
      <c r="A100" t="s">
        <v>938</v>
      </c>
      <c r="B100" t="s">
        <v>939</v>
      </c>
      <c r="C100" t="s">
        <v>635</v>
      </c>
      <c r="D100" t="s">
        <v>219</v>
      </c>
      <c r="F100" t="s">
        <v>219</v>
      </c>
    </row>
    <row r="101" spans="1:6" x14ac:dyDescent="0.25">
      <c r="A101" t="s">
        <v>965</v>
      </c>
      <c r="B101" t="s">
        <v>1275</v>
      </c>
      <c r="C101" t="s">
        <v>635</v>
      </c>
      <c r="D101" t="s">
        <v>219</v>
      </c>
      <c r="F101" t="s">
        <v>219</v>
      </c>
    </row>
    <row r="102" spans="1:6" x14ac:dyDescent="0.25">
      <c r="A102" t="s">
        <v>1056</v>
      </c>
      <c r="B102" t="s">
        <v>1405</v>
      </c>
      <c r="C102" t="s">
        <v>635</v>
      </c>
      <c r="D102" t="s">
        <v>219</v>
      </c>
      <c r="F102" t="s">
        <v>219</v>
      </c>
    </row>
    <row r="103" spans="1:6" x14ac:dyDescent="0.25">
      <c r="A103" t="s">
        <v>1077</v>
      </c>
      <c r="B103" t="s">
        <v>1078</v>
      </c>
      <c r="C103" t="s">
        <v>635</v>
      </c>
      <c r="D103" t="s">
        <v>219</v>
      </c>
      <c r="F103" t="s">
        <v>219</v>
      </c>
    </row>
    <row r="104" spans="1:6" x14ac:dyDescent="0.25">
      <c r="A104" t="s">
        <v>773</v>
      </c>
      <c r="B104" t="s">
        <v>221</v>
      </c>
      <c r="C104" t="s">
        <v>776</v>
      </c>
      <c r="F104" t="s">
        <v>354</v>
      </c>
    </row>
    <row r="105" spans="1:6" x14ac:dyDescent="0.25">
      <c r="A105" t="s">
        <v>777</v>
      </c>
      <c r="B105" t="s">
        <v>259</v>
      </c>
      <c r="C105" t="s">
        <v>780</v>
      </c>
      <c r="F105" t="s">
        <v>354</v>
      </c>
    </row>
    <row r="106" spans="1:6" x14ac:dyDescent="0.25">
      <c r="A106" t="s">
        <v>781</v>
      </c>
      <c r="B106" t="s">
        <v>291</v>
      </c>
      <c r="C106" t="s">
        <v>784</v>
      </c>
      <c r="F106" t="s">
        <v>354</v>
      </c>
    </row>
    <row r="107" spans="1:6" x14ac:dyDescent="0.25">
      <c r="A107" t="s">
        <v>785</v>
      </c>
      <c r="B107" t="s">
        <v>71</v>
      </c>
      <c r="C107" t="s">
        <v>787</v>
      </c>
      <c r="F107" t="s">
        <v>354</v>
      </c>
    </row>
    <row r="108" spans="1:6" x14ac:dyDescent="0.25">
      <c r="A108" t="s">
        <v>788</v>
      </c>
      <c r="B108" t="s">
        <v>223</v>
      </c>
      <c r="C108" t="s">
        <v>791</v>
      </c>
      <c r="F108" t="s">
        <v>354</v>
      </c>
    </row>
    <row r="109" spans="1:6" x14ac:dyDescent="0.25">
      <c r="A109" t="s">
        <v>792</v>
      </c>
      <c r="B109" t="s">
        <v>72</v>
      </c>
      <c r="C109" t="s">
        <v>794</v>
      </c>
      <c r="F109" t="s">
        <v>354</v>
      </c>
    </row>
    <row r="110" spans="1:6" x14ac:dyDescent="0.25">
      <c r="A110" t="s">
        <v>795</v>
      </c>
      <c r="B110" t="s">
        <v>225</v>
      </c>
      <c r="C110" t="s">
        <v>798</v>
      </c>
      <c r="F110" t="s">
        <v>354</v>
      </c>
    </row>
    <row r="111" spans="1:6" x14ac:dyDescent="0.25">
      <c r="A111" t="s">
        <v>799</v>
      </c>
      <c r="B111" t="s">
        <v>227</v>
      </c>
      <c r="C111" t="s">
        <v>802</v>
      </c>
      <c r="F111" t="s">
        <v>354</v>
      </c>
    </row>
    <row r="112" spans="1:6" x14ac:dyDescent="0.25">
      <c r="A112" t="s">
        <v>803</v>
      </c>
      <c r="B112" t="s">
        <v>229</v>
      </c>
      <c r="C112" t="s">
        <v>806</v>
      </c>
      <c r="F112" t="s">
        <v>354</v>
      </c>
    </row>
    <row r="113" spans="1:6" x14ac:dyDescent="0.25">
      <c r="A113" t="s">
        <v>809</v>
      </c>
      <c r="B113" t="s">
        <v>231</v>
      </c>
      <c r="C113" t="s">
        <v>812</v>
      </c>
      <c r="F113" t="s">
        <v>354</v>
      </c>
    </row>
    <row r="114" spans="1:6" x14ac:dyDescent="0.25">
      <c r="A114" t="s">
        <v>814</v>
      </c>
      <c r="B114" t="s">
        <v>233</v>
      </c>
      <c r="C114" t="s">
        <v>817</v>
      </c>
      <c r="F114" t="s">
        <v>354</v>
      </c>
    </row>
    <row r="115" spans="1:6" x14ac:dyDescent="0.25">
      <c r="A115" t="s">
        <v>818</v>
      </c>
      <c r="B115" t="s">
        <v>819</v>
      </c>
      <c r="C115" t="s">
        <v>823</v>
      </c>
      <c r="F115" t="s">
        <v>354</v>
      </c>
    </row>
    <row r="116" spans="1:6" x14ac:dyDescent="0.25">
      <c r="A116" t="s">
        <v>826</v>
      </c>
      <c r="B116" t="s">
        <v>322</v>
      </c>
      <c r="C116" t="s">
        <v>828</v>
      </c>
      <c r="F116" t="s">
        <v>354</v>
      </c>
    </row>
    <row r="117" spans="1:6" x14ac:dyDescent="0.25">
      <c r="A117" t="s">
        <v>829</v>
      </c>
      <c r="B117" t="s">
        <v>235</v>
      </c>
      <c r="C117" t="s">
        <v>832</v>
      </c>
      <c r="F117" t="s">
        <v>354</v>
      </c>
    </row>
    <row r="118" spans="1:6" x14ac:dyDescent="0.25">
      <c r="A118" t="s">
        <v>835</v>
      </c>
      <c r="B118" t="s">
        <v>73</v>
      </c>
      <c r="C118" t="s">
        <v>837</v>
      </c>
      <c r="F118" t="s">
        <v>354</v>
      </c>
    </row>
    <row r="119" spans="1:6" x14ac:dyDescent="0.25">
      <c r="A119" t="s">
        <v>838</v>
      </c>
      <c r="B119" t="s">
        <v>237</v>
      </c>
      <c r="C119" t="s">
        <v>841</v>
      </c>
      <c r="F119" t="s">
        <v>354</v>
      </c>
    </row>
    <row r="120" spans="1:6" x14ac:dyDescent="0.25">
      <c r="A120" t="s">
        <v>843</v>
      </c>
      <c r="B120" t="s">
        <v>74</v>
      </c>
      <c r="C120" t="s">
        <v>845</v>
      </c>
      <c r="F120" t="s">
        <v>354</v>
      </c>
    </row>
    <row r="121" spans="1:6" x14ac:dyDescent="0.25">
      <c r="A121" t="s">
        <v>507</v>
      </c>
      <c r="B121" t="s">
        <v>239</v>
      </c>
      <c r="C121" t="s">
        <v>510</v>
      </c>
      <c r="F121" t="s">
        <v>354</v>
      </c>
    </row>
    <row r="122" spans="1:6" x14ac:dyDescent="0.25">
      <c r="A122" t="s">
        <v>527</v>
      </c>
      <c r="B122" t="s">
        <v>240</v>
      </c>
      <c r="C122" t="s">
        <v>510</v>
      </c>
      <c r="F122" t="s">
        <v>354</v>
      </c>
    </row>
    <row r="123" spans="1:6" x14ac:dyDescent="0.25">
      <c r="A123" t="s">
        <v>967</v>
      </c>
      <c r="B123" t="s">
        <v>241</v>
      </c>
      <c r="C123" t="s">
        <v>510</v>
      </c>
      <c r="F123" t="s">
        <v>354</v>
      </c>
    </row>
    <row r="124" spans="1:6" x14ac:dyDescent="0.25">
      <c r="A124" t="s">
        <v>846</v>
      </c>
      <c r="B124" t="s">
        <v>75</v>
      </c>
      <c r="C124" t="s">
        <v>848</v>
      </c>
      <c r="F124" t="s">
        <v>354</v>
      </c>
    </row>
    <row r="125" spans="1:6" x14ac:dyDescent="0.25">
      <c r="A125" t="s">
        <v>852</v>
      </c>
      <c r="B125" t="s">
        <v>249</v>
      </c>
      <c r="C125" t="s">
        <v>855</v>
      </c>
      <c r="E125" t="s">
        <v>1771</v>
      </c>
      <c r="F125" t="s">
        <v>1771</v>
      </c>
    </row>
    <row r="126" spans="1:6" x14ac:dyDescent="0.25">
      <c r="A126" t="s">
        <v>858</v>
      </c>
      <c r="B126" t="s">
        <v>859</v>
      </c>
      <c r="C126" t="s">
        <v>863</v>
      </c>
      <c r="F126" t="s">
        <v>354</v>
      </c>
    </row>
    <row r="127" spans="1:6" x14ac:dyDescent="0.25">
      <c r="A127" t="s">
        <v>864</v>
      </c>
      <c r="B127" t="s">
        <v>257</v>
      </c>
      <c r="C127" t="s">
        <v>867</v>
      </c>
      <c r="F127" t="s">
        <v>354</v>
      </c>
    </row>
    <row r="128" spans="1:6" x14ac:dyDescent="0.25">
      <c r="A128" t="s">
        <v>868</v>
      </c>
      <c r="B128" t="s">
        <v>77</v>
      </c>
      <c r="C128" t="s">
        <v>870</v>
      </c>
      <c r="F128" t="s">
        <v>354</v>
      </c>
    </row>
    <row r="129" spans="1:6" x14ac:dyDescent="0.25">
      <c r="A129" t="s">
        <v>871</v>
      </c>
      <c r="B129" t="s">
        <v>199</v>
      </c>
      <c r="C129" t="s">
        <v>874</v>
      </c>
      <c r="E129" t="s">
        <v>1768</v>
      </c>
      <c r="F129" t="s">
        <v>1768</v>
      </c>
    </row>
    <row r="130" spans="1:6" x14ac:dyDescent="0.25">
      <c r="A130" t="s">
        <v>875</v>
      </c>
      <c r="B130" t="s">
        <v>876</v>
      </c>
      <c r="C130" t="s">
        <v>880</v>
      </c>
      <c r="F130" t="s">
        <v>354</v>
      </c>
    </row>
    <row r="131" spans="1:6" x14ac:dyDescent="0.25">
      <c r="A131" t="s">
        <v>885</v>
      </c>
      <c r="B131" t="s">
        <v>261</v>
      </c>
      <c r="C131" t="s">
        <v>888</v>
      </c>
      <c r="F131" t="s">
        <v>354</v>
      </c>
    </row>
    <row r="132" spans="1:6" x14ac:dyDescent="0.25">
      <c r="A132" t="s">
        <v>889</v>
      </c>
      <c r="B132" t="s">
        <v>332</v>
      </c>
      <c r="C132" t="s">
        <v>892</v>
      </c>
      <c r="F132" t="s">
        <v>354</v>
      </c>
    </row>
    <row r="133" spans="1:6" x14ac:dyDescent="0.25">
      <c r="A133" t="s">
        <v>893</v>
      </c>
      <c r="B133" t="s">
        <v>79</v>
      </c>
      <c r="C133" t="s">
        <v>895</v>
      </c>
      <c r="F133" t="s">
        <v>354</v>
      </c>
    </row>
    <row r="134" spans="1:6" x14ac:dyDescent="0.25">
      <c r="A134" t="s">
        <v>1032</v>
      </c>
      <c r="B134" t="s">
        <v>263</v>
      </c>
      <c r="C134" t="s">
        <v>1035</v>
      </c>
      <c r="F134" t="s">
        <v>354</v>
      </c>
    </row>
    <row r="135" spans="1:6" x14ac:dyDescent="0.25">
      <c r="A135" t="s">
        <v>896</v>
      </c>
      <c r="B135" t="s">
        <v>80</v>
      </c>
      <c r="C135" t="s">
        <v>898</v>
      </c>
      <c r="F135" t="s">
        <v>354</v>
      </c>
    </row>
    <row r="136" spans="1:6" x14ac:dyDescent="0.25">
      <c r="A136" t="s">
        <v>901</v>
      </c>
      <c r="B136" t="s">
        <v>43</v>
      </c>
      <c r="C136" t="s">
        <v>903</v>
      </c>
      <c r="E136" t="s">
        <v>1704</v>
      </c>
      <c r="F136" t="s">
        <v>1704</v>
      </c>
    </row>
    <row r="137" spans="1:6" x14ac:dyDescent="0.25">
      <c r="A137" t="s">
        <v>904</v>
      </c>
      <c r="B137" t="s">
        <v>268</v>
      </c>
      <c r="C137" t="s">
        <v>906</v>
      </c>
      <c r="F137" t="s">
        <v>354</v>
      </c>
    </row>
    <row r="138" spans="1:6" x14ac:dyDescent="0.25">
      <c r="A138" t="s">
        <v>907</v>
      </c>
      <c r="B138" t="s">
        <v>81</v>
      </c>
      <c r="C138" t="s">
        <v>909</v>
      </c>
      <c r="F138" t="s">
        <v>354</v>
      </c>
    </row>
    <row r="139" spans="1:6" x14ac:dyDescent="0.25">
      <c r="A139" t="s">
        <v>910</v>
      </c>
      <c r="B139" t="s">
        <v>273</v>
      </c>
      <c r="C139" t="s">
        <v>913</v>
      </c>
      <c r="F139" t="s">
        <v>354</v>
      </c>
    </row>
    <row r="140" spans="1:6" x14ac:dyDescent="0.25">
      <c r="A140" t="s">
        <v>914</v>
      </c>
      <c r="B140" t="s">
        <v>82</v>
      </c>
      <c r="C140" t="s">
        <v>916</v>
      </c>
      <c r="D140" s="34" t="s">
        <v>83</v>
      </c>
      <c r="F140" s="22" t="s">
        <v>1750</v>
      </c>
    </row>
    <row r="141" spans="1:6" x14ac:dyDescent="0.25">
      <c r="A141" t="s">
        <v>918</v>
      </c>
      <c r="B141" t="s">
        <v>84</v>
      </c>
      <c r="C141" t="s">
        <v>920</v>
      </c>
      <c r="F141" t="s">
        <v>354</v>
      </c>
    </row>
    <row r="142" spans="1:6" x14ac:dyDescent="0.25">
      <c r="A142" t="s">
        <v>922</v>
      </c>
      <c r="B142" t="s">
        <v>277</v>
      </c>
      <c r="C142" t="s">
        <v>925</v>
      </c>
      <c r="F142" t="s">
        <v>354</v>
      </c>
    </row>
    <row r="143" spans="1:6" x14ac:dyDescent="0.25">
      <c r="A143" t="s">
        <v>926</v>
      </c>
      <c r="B143" t="s">
        <v>279</v>
      </c>
      <c r="C143" t="s">
        <v>929</v>
      </c>
      <c r="F143" t="s">
        <v>354</v>
      </c>
    </row>
    <row r="144" spans="1:6" x14ac:dyDescent="0.25">
      <c r="A144" t="s">
        <v>930</v>
      </c>
      <c r="B144" t="s">
        <v>281</v>
      </c>
      <c r="C144" t="s">
        <v>933</v>
      </c>
      <c r="F144" t="s">
        <v>354</v>
      </c>
    </row>
    <row r="145" spans="1:6" x14ac:dyDescent="0.25">
      <c r="A145" t="s">
        <v>934</v>
      </c>
      <c r="B145" t="s">
        <v>255</v>
      </c>
      <c r="C145" t="s">
        <v>937</v>
      </c>
      <c r="F145" t="s">
        <v>354</v>
      </c>
    </row>
    <row r="146" spans="1:6" x14ac:dyDescent="0.25">
      <c r="A146" t="s">
        <v>940</v>
      </c>
      <c r="B146" t="s">
        <v>285</v>
      </c>
      <c r="C146" t="s">
        <v>943</v>
      </c>
      <c r="F146" t="s">
        <v>354</v>
      </c>
    </row>
    <row r="147" spans="1:6" x14ac:dyDescent="0.25">
      <c r="A147" t="s">
        <v>944</v>
      </c>
      <c r="B147" t="s">
        <v>85</v>
      </c>
      <c r="C147" t="s">
        <v>946</v>
      </c>
      <c r="F147" t="s">
        <v>354</v>
      </c>
    </row>
    <row r="148" spans="1:6" x14ac:dyDescent="0.25">
      <c r="A148" t="s">
        <v>947</v>
      </c>
      <c r="B148" t="s">
        <v>287</v>
      </c>
      <c r="C148" t="s">
        <v>950</v>
      </c>
      <c r="F148" t="s">
        <v>354</v>
      </c>
    </row>
    <row r="149" spans="1:6" x14ac:dyDescent="0.25">
      <c r="A149" t="s">
        <v>951</v>
      </c>
      <c r="B149" t="s">
        <v>269</v>
      </c>
      <c r="C149" t="s">
        <v>953</v>
      </c>
      <c r="F149" t="s">
        <v>354</v>
      </c>
    </row>
    <row r="150" spans="1:6" x14ac:dyDescent="0.25">
      <c r="A150" t="s">
        <v>954</v>
      </c>
      <c r="B150" t="s">
        <v>270</v>
      </c>
      <c r="C150" t="s">
        <v>956</v>
      </c>
      <c r="F150" t="s">
        <v>354</v>
      </c>
    </row>
    <row r="151" spans="1:6" x14ac:dyDescent="0.25">
      <c r="A151" t="s">
        <v>957</v>
      </c>
      <c r="B151" t="s">
        <v>312</v>
      </c>
      <c r="C151" t="s">
        <v>960</v>
      </c>
      <c r="F151" t="s">
        <v>354</v>
      </c>
    </row>
    <row r="152" spans="1:6" x14ac:dyDescent="0.25">
      <c r="A152" t="s">
        <v>961</v>
      </c>
      <c r="B152" t="s">
        <v>289</v>
      </c>
      <c r="C152" t="s">
        <v>964</v>
      </c>
      <c r="F152" t="s">
        <v>354</v>
      </c>
    </row>
    <row r="153" spans="1:6" x14ac:dyDescent="0.25">
      <c r="A153" t="s">
        <v>570</v>
      </c>
      <c r="B153" t="s">
        <v>34</v>
      </c>
      <c r="C153" t="s">
        <v>484</v>
      </c>
      <c r="E153" s="22" t="s">
        <v>1727</v>
      </c>
      <c r="F153" t="s">
        <v>1727</v>
      </c>
    </row>
    <row r="154" spans="1:6" x14ac:dyDescent="0.25">
      <c r="A154" t="s">
        <v>575</v>
      </c>
      <c r="B154" t="s">
        <v>32</v>
      </c>
      <c r="C154" t="s">
        <v>484</v>
      </c>
      <c r="E154" s="22" t="s">
        <v>1727</v>
      </c>
      <c r="F154" t="s">
        <v>1727</v>
      </c>
    </row>
    <row r="155" spans="1:6" x14ac:dyDescent="0.25">
      <c r="A155" t="s">
        <v>694</v>
      </c>
      <c r="B155" t="s">
        <v>40</v>
      </c>
      <c r="C155" t="s">
        <v>484</v>
      </c>
      <c r="E155" s="22" t="s">
        <v>1727</v>
      </c>
      <c r="F155" t="s">
        <v>1727</v>
      </c>
    </row>
    <row r="156" spans="1:6" x14ac:dyDescent="0.25">
      <c r="A156" t="s">
        <v>715</v>
      </c>
      <c r="B156" t="s">
        <v>41</v>
      </c>
      <c r="C156" t="s">
        <v>484</v>
      </c>
      <c r="E156" s="22" t="s">
        <v>1727</v>
      </c>
      <c r="F156" t="s">
        <v>1727</v>
      </c>
    </row>
    <row r="157" spans="1:6" x14ac:dyDescent="0.25">
      <c r="A157" t="s">
        <v>1576</v>
      </c>
      <c r="B157" t="s">
        <v>1426</v>
      </c>
      <c r="C157" t="s">
        <v>484</v>
      </c>
      <c r="E157" s="22" t="s">
        <v>1727</v>
      </c>
      <c r="F157" t="s">
        <v>1727</v>
      </c>
    </row>
    <row r="158" spans="1:6" x14ac:dyDescent="0.25">
      <c r="A158" t="s">
        <v>1492</v>
      </c>
      <c r="B158" t="s">
        <v>42</v>
      </c>
      <c r="C158" t="s">
        <v>484</v>
      </c>
      <c r="E158" s="22" t="s">
        <v>1727</v>
      </c>
      <c r="F158" t="s">
        <v>1727</v>
      </c>
    </row>
    <row r="159" spans="1:6" x14ac:dyDescent="0.25">
      <c r="A159" t="s">
        <v>1082</v>
      </c>
      <c r="B159" t="s">
        <v>47</v>
      </c>
      <c r="C159" t="s">
        <v>484</v>
      </c>
      <c r="E159" s="22" t="s">
        <v>1727</v>
      </c>
      <c r="F159" t="s">
        <v>1727</v>
      </c>
    </row>
    <row r="160" spans="1:6" x14ac:dyDescent="0.25">
      <c r="A160" t="s">
        <v>482</v>
      </c>
      <c r="B160" t="s">
        <v>31</v>
      </c>
      <c r="C160" t="s">
        <v>484</v>
      </c>
      <c r="E160" s="22" t="s">
        <v>1727</v>
      </c>
      <c r="F160" t="s">
        <v>1727</v>
      </c>
    </row>
    <row r="161" spans="1:6" x14ac:dyDescent="0.25">
      <c r="A161" t="s">
        <v>1041</v>
      </c>
      <c r="B161" t="s">
        <v>46</v>
      </c>
      <c r="C161" t="s">
        <v>484</v>
      </c>
      <c r="E161" s="22" t="s">
        <v>1727</v>
      </c>
      <c r="F161" t="s">
        <v>1727</v>
      </c>
    </row>
    <row r="162" spans="1:6" x14ac:dyDescent="0.25">
      <c r="A162" t="s">
        <v>1137</v>
      </c>
      <c r="B162" t="s">
        <v>49</v>
      </c>
      <c r="C162" t="s">
        <v>484</v>
      </c>
      <c r="E162" s="22" t="s">
        <v>1727</v>
      </c>
      <c r="F162" t="s">
        <v>1727</v>
      </c>
    </row>
    <row r="163" spans="1:6" x14ac:dyDescent="0.25">
      <c r="A163" t="s">
        <v>639</v>
      </c>
      <c r="B163" t="s">
        <v>36</v>
      </c>
      <c r="C163" t="s">
        <v>484</v>
      </c>
      <c r="E163" s="22" t="s">
        <v>1727</v>
      </c>
      <c r="F163" t="s">
        <v>1727</v>
      </c>
    </row>
    <row r="164" spans="1:6" x14ac:dyDescent="0.25">
      <c r="A164" t="s">
        <v>766</v>
      </c>
      <c r="B164" t="s">
        <v>767</v>
      </c>
      <c r="C164" t="s">
        <v>484</v>
      </c>
      <c r="E164" s="22" t="s">
        <v>1727</v>
      </c>
      <c r="F164" t="s">
        <v>1727</v>
      </c>
    </row>
    <row r="165" spans="1:6" x14ac:dyDescent="0.25">
      <c r="A165" t="s">
        <v>559</v>
      </c>
      <c r="B165" t="s">
        <v>1403</v>
      </c>
      <c r="C165" t="s">
        <v>484</v>
      </c>
      <c r="E165" s="22" t="s">
        <v>1727</v>
      </c>
      <c r="F165" t="s">
        <v>1727</v>
      </c>
    </row>
    <row r="166" spans="1:6" x14ac:dyDescent="0.25">
      <c r="A166" t="s">
        <v>968</v>
      </c>
      <c r="B166" t="s">
        <v>86</v>
      </c>
      <c r="C166" t="s">
        <v>970</v>
      </c>
      <c r="F166" t="s">
        <v>354</v>
      </c>
    </row>
    <row r="167" spans="1:6" x14ac:dyDescent="0.25">
      <c r="A167" t="s">
        <v>357</v>
      </c>
      <c r="B167" t="s">
        <v>358</v>
      </c>
      <c r="C167" t="s">
        <v>362</v>
      </c>
      <c r="F167" t="s">
        <v>354</v>
      </c>
    </row>
    <row r="168" spans="1:6" x14ac:dyDescent="0.25">
      <c r="A168" t="s">
        <v>413</v>
      </c>
      <c r="B168" t="s">
        <v>108</v>
      </c>
      <c r="C168" t="s">
        <v>362</v>
      </c>
      <c r="D168" s="34" t="s">
        <v>109</v>
      </c>
      <c r="F168" t="s">
        <v>109</v>
      </c>
    </row>
    <row r="169" spans="1:6" x14ac:dyDescent="0.25">
      <c r="A169" t="s">
        <v>617</v>
      </c>
      <c r="B169" t="s">
        <v>618</v>
      </c>
      <c r="C169" t="s">
        <v>362</v>
      </c>
      <c r="D169" s="34" t="s">
        <v>109</v>
      </c>
      <c r="F169" t="s">
        <v>109</v>
      </c>
    </row>
    <row r="170" spans="1:6" x14ac:dyDescent="0.25">
      <c r="A170" t="s">
        <v>666</v>
      </c>
      <c r="B170" t="s">
        <v>111</v>
      </c>
      <c r="C170" t="s">
        <v>362</v>
      </c>
      <c r="D170" s="34" t="s">
        <v>109</v>
      </c>
      <c r="F170" t="s">
        <v>109</v>
      </c>
    </row>
    <row r="171" spans="1:6" x14ac:dyDescent="0.25">
      <c r="A171" t="s">
        <v>447</v>
      </c>
      <c r="B171" t="s">
        <v>120</v>
      </c>
      <c r="C171" t="s">
        <v>362</v>
      </c>
      <c r="D171" s="34" t="s">
        <v>2088</v>
      </c>
      <c r="F171" t="s">
        <v>2088</v>
      </c>
    </row>
    <row r="172" spans="1:6" x14ac:dyDescent="0.25">
      <c r="A172" t="s">
        <v>466</v>
      </c>
      <c r="B172" t="s">
        <v>143</v>
      </c>
      <c r="C172" t="s">
        <v>362</v>
      </c>
      <c r="D172" s="34" t="s">
        <v>109</v>
      </c>
      <c r="F172" t="s">
        <v>109</v>
      </c>
    </row>
    <row r="173" spans="1:6" x14ac:dyDescent="0.25">
      <c r="A173" t="s">
        <v>574</v>
      </c>
      <c r="B173" t="s">
        <v>144</v>
      </c>
      <c r="C173" t="s">
        <v>362</v>
      </c>
      <c r="D173" s="34" t="s">
        <v>109</v>
      </c>
      <c r="F173" t="s">
        <v>109</v>
      </c>
    </row>
    <row r="174" spans="1:6" x14ac:dyDescent="0.25">
      <c r="A174" t="s">
        <v>722</v>
      </c>
      <c r="B174" t="s">
        <v>145</v>
      </c>
      <c r="C174" t="s">
        <v>362</v>
      </c>
      <c r="D174" s="34" t="s">
        <v>109</v>
      </c>
      <c r="F174" t="s">
        <v>109</v>
      </c>
    </row>
    <row r="175" spans="1:6" x14ac:dyDescent="0.25">
      <c r="A175" t="s">
        <v>1046</v>
      </c>
      <c r="B175" t="s">
        <v>146</v>
      </c>
      <c r="C175" t="s">
        <v>362</v>
      </c>
      <c r="D175" s="34" t="s">
        <v>109</v>
      </c>
      <c r="F175" t="s">
        <v>109</v>
      </c>
    </row>
    <row r="176" spans="1:6" x14ac:dyDescent="0.25">
      <c r="A176" t="s">
        <v>648</v>
      </c>
      <c r="B176" t="s">
        <v>649</v>
      </c>
      <c r="C176" t="s">
        <v>362</v>
      </c>
      <c r="F176" t="s">
        <v>354</v>
      </c>
    </row>
    <row r="177" spans="1:6" x14ac:dyDescent="0.25">
      <c r="A177" t="s">
        <v>652</v>
      </c>
      <c r="B177" t="s">
        <v>1344</v>
      </c>
      <c r="C177" t="s">
        <v>362</v>
      </c>
      <c r="F177" t="s">
        <v>354</v>
      </c>
    </row>
    <row r="178" spans="1:6" x14ac:dyDescent="0.25">
      <c r="A178" t="s">
        <v>726</v>
      </c>
      <c r="B178" t="s">
        <v>727</v>
      </c>
      <c r="C178" t="s">
        <v>362</v>
      </c>
      <c r="D178" s="34" t="s">
        <v>2089</v>
      </c>
      <c r="F178" t="s">
        <v>2089</v>
      </c>
    </row>
    <row r="179" spans="1:6" x14ac:dyDescent="0.25">
      <c r="A179" t="s">
        <v>584</v>
      </c>
      <c r="B179" t="s">
        <v>26</v>
      </c>
      <c r="C179" t="s">
        <v>362</v>
      </c>
      <c r="D179" s="34" t="s">
        <v>28</v>
      </c>
      <c r="F179" t="s">
        <v>28</v>
      </c>
    </row>
    <row r="180" spans="1:6" x14ac:dyDescent="0.25">
      <c r="A180" t="s">
        <v>643</v>
      </c>
      <c r="B180" t="s">
        <v>644</v>
      </c>
      <c r="C180" t="s">
        <v>362</v>
      </c>
      <c r="D180" s="34" t="s">
        <v>2090</v>
      </c>
      <c r="F180" t="s">
        <v>2090</v>
      </c>
    </row>
    <row r="181" spans="1:6" x14ac:dyDescent="0.25">
      <c r="A181" t="s">
        <v>454</v>
      </c>
      <c r="B181" t="s">
        <v>177</v>
      </c>
      <c r="C181" t="s">
        <v>362</v>
      </c>
      <c r="D181" s="34" t="s">
        <v>28</v>
      </c>
      <c r="F181" t="s">
        <v>28</v>
      </c>
    </row>
    <row r="182" spans="1:6" x14ac:dyDescent="0.25">
      <c r="A182" t="s">
        <v>583</v>
      </c>
      <c r="B182" t="s">
        <v>178</v>
      </c>
      <c r="C182" t="s">
        <v>362</v>
      </c>
      <c r="D182" s="34" t="s">
        <v>28</v>
      </c>
      <c r="F182" t="s">
        <v>28</v>
      </c>
    </row>
    <row r="183" spans="1:6" x14ac:dyDescent="0.25">
      <c r="A183" t="s">
        <v>636</v>
      </c>
      <c r="B183" t="s">
        <v>637</v>
      </c>
      <c r="C183" t="s">
        <v>362</v>
      </c>
      <c r="D183" s="34" t="s">
        <v>28</v>
      </c>
      <c r="F183" t="s">
        <v>28</v>
      </c>
    </row>
    <row r="184" spans="1:6" x14ac:dyDescent="0.25">
      <c r="A184" t="s">
        <v>638</v>
      </c>
      <c r="B184" t="s">
        <v>27</v>
      </c>
      <c r="C184" t="s">
        <v>362</v>
      </c>
      <c r="D184" s="34" t="s">
        <v>28</v>
      </c>
      <c r="F184" t="s">
        <v>28</v>
      </c>
    </row>
    <row r="185" spans="1:6" x14ac:dyDescent="0.25">
      <c r="A185" t="s">
        <v>688</v>
      </c>
      <c r="B185" t="s">
        <v>179</v>
      </c>
      <c r="C185" t="s">
        <v>362</v>
      </c>
      <c r="D185" s="34" t="s">
        <v>28</v>
      </c>
      <c r="F185" t="s">
        <v>28</v>
      </c>
    </row>
    <row r="186" spans="1:6" x14ac:dyDescent="0.25">
      <c r="A186" t="s">
        <v>899</v>
      </c>
      <c r="B186" t="s">
        <v>180</v>
      </c>
      <c r="C186" t="s">
        <v>362</v>
      </c>
      <c r="D186" s="34" t="s">
        <v>28</v>
      </c>
      <c r="F186" t="s">
        <v>28</v>
      </c>
    </row>
    <row r="187" spans="1:6" x14ac:dyDescent="0.25">
      <c r="A187" t="s">
        <v>685</v>
      </c>
      <c r="B187" t="s">
        <v>686</v>
      </c>
      <c r="C187" t="s">
        <v>362</v>
      </c>
      <c r="D187" s="34" t="s">
        <v>28</v>
      </c>
      <c r="F187" t="s">
        <v>28</v>
      </c>
    </row>
    <row r="188" spans="1:6" x14ac:dyDescent="0.25">
      <c r="A188" t="s">
        <v>468</v>
      </c>
      <c r="B188" t="s">
        <v>189</v>
      </c>
      <c r="C188" t="s">
        <v>362</v>
      </c>
      <c r="D188" s="34" t="s">
        <v>109</v>
      </c>
      <c r="F188" t="s">
        <v>109</v>
      </c>
    </row>
    <row r="189" spans="1:6" x14ac:dyDescent="0.25">
      <c r="A189" t="s">
        <v>492</v>
      </c>
      <c r="B189" t="s">
        <v>190</v>
      </c>
      <c r="C189" t="s">
        <v>362</v>
      </c>
      <c r="D189" s="34" t="s">
        <v>2091</v>
      </c>
      <c r="F189" t="s">
        <v>2091</v>
      </c>
    </row>
    <row r="190" spans="1:6" x14ac:dyDescent="0.25">
      <c r="A190" t="s">
        <v>884</v>
      </c>
      <c r="B190" t="s">
        <v>192</v>
      </c>
      <c r="C190" t="s">
        <v>362</v>
      </c>
      <c r="D190" s="34">
        <v>0</v>
      </c>
      <c r="F190" t="s">
        <v>2093</v>
      </c>
    </row>
    <row r="191" spans="1:6" x14ac:dyDescent="0.25">
      <c r="A191" t="s">
        <v>1013</v>
      </c>
      <c r="B191" t="s">
        <v>193</v>
      </c>
      <c r="C191" t="s">
        <v>362</v>
      </c>
      <c r="F191" t="s">
        <v>354</v>
      </c>
    </row>
    <row r="192" spans="1:6" x14ac:dyDescent="0.25">
      <c r="A192" t="s">
        <v>1037</v>
      </c>
      <c r="B192" t="s">
        <v>1038</v>
      </c>
      <c r="C192" t="s">
        <v>362</v>
      </c>
      <c r="F192" t="s">
        <v>354</v>
      </c>
    </row>
    <row r="193" spans="1:6" x14ac:dyDescent="0.25">
      <c r="A193" t="s">
        <v>613</v>
      </c>
      <c r="B193" t="s">
        <v>614</v>
      </c>
      <c r="C193" t="s">
        <v>362</v>
      </c>
      <c r="F193" t="s">
        <v>354</v>
      </c>
    </row>
    <row r="194" spans="1:6" x14ac:dyDescent="0.25">
      <c r="A194" t="s">
        <v>1157</v>
      </c>
      <c r="B194" t="s">
        <v>1158</v>
      </c>
      <c r="C194" t="s">
        <v>362</v>
      </c>
      <c r="F194" t="s">
        <v>354</v>
      </c>
    </row>
    <row r="195" spans="1:6" x14ac:dyDescent="0.25">
      <c r="A195" t="s">
        <v>1014</v>
      </c>
      <c r="B195" t="s">
        <v>301</v>
      </c>
      <c r="C195" t="s">
        <v>362</v>
      </c>
      <c r="D195" s="34" t="s">
        <v>302</v>
      </c>
      <c r="F195" t="s">
        <v>302</v>
      </c>
    </row>
    <row r="196" spans="1:6" x14ac:dyDescent="0.25">
      <c r="A196" t="s">
        <v>1042</v>
      </c>
      <c r="B196" t="s">
        <v>1043</v>
      </c>
      <c r="C196" t="s">
        <v>362</v>
      </c>
      <c r="F196" t="s">
        <v>354</v>
      </c>
    </row>
    <row r="197" spans="1:6" x14ac:dyDescent="0.25">
      <c r="A197" t="s">
        <v>1079</v>
      </c>
      <c r="B197" t="s">
        <v>1360</v>
      </c>
      <c r="C197" t="s">
        <v>362</v>
      </c>
      <c r="F197" t="s">
        <v>354</v>
      </c>
    </row>
    <row r="198" spans="1:6" x14ac:dyDescent="0.25">
      <c r="A198" t="s">
        <v>1124</v>
      </c>
      <c r="B198" t="s">
        <v>1125</v>
      </c>
      <c r="C198" t="s">
        <v>362</v>
      </c>
      <c r="F198" t="s">
        <v>354</v>
      </c>
    </row>
    <row r="199" spans="1:6" x14ac:dyDescent="0.25">
      <c r="A199" t="s">
        <v>609</v>
      </c>
      <c r="B199" t="s">
        <v>610</v>
      </c>
      <c r="C199" t="s">
        <v>362</v>
      </c>
      <c r="F199" t="s">
        <v>354</v>
      </c>
    </row>
    <row r="200" spans="1:6" x14ac:dyDescent="0.25">
      <c r="A200" t="s">
        <v>833</v>
      </c>
      <c r="B200" t="s">
        <v>834</v>
      </c>
      <c r="C200" t="s">
        <v>362</v>
      </c>
      <c r="F200" t="s">
        <v>354</v>
      </c>
    </row>
    <row r="201" spans="1:6" x14ac:dyDescent="0.25">
      <c r="A201" t="s">
        <v>1508</v>
      </c>
      <c r="B201" t="s">
        <v>560</v>
      </c>
      <c r="C201" t="s">
        <v>362</v>
      </c>
      <c r="D201" s="34" t="s">
        <v>109</v>
      </c>
      <c r="F201" t="s">
        <v>109</v>
      </c>
    </row>
    <row r="202" spans="1:6" x14ac:dyDescent="0.25">
      <c r="A202" t="s">
        <v>1689</v>
      </c>
      <c r="B202" t="s">
        <v>1690</v>
      </c>
      <c r="C202" t="s">
        <v>362</v>
      </c>
      <c r="F202" t="s">
        <v>354</v>
      </c>
    </row>
    <row r="203" spans="1:6" x14ac:dyDescent="0.25">
      <c r="A203" t="s">
        <v>971</v>
      </c>
      <c r="B203" t="s">
        <v>293</v>
      </c>
      <c r="C203" t="s">
        <v>974</v>
      </c>
      <c r="F203" t="s">
        <v>354</v>
      </c>
    </row>
    <row r="204" spans="1:6" x14ac:dyDescent="0.25">
      <c r="A204" t="s">
        <v>975</v>
      </c>
      <c r="B204" t="s">
        <v>245</v>
      </c>
      <c r="C204" t="s">
        <v>977</v>
      </c>
      <c r="F204" t="s">
        <v>354</v>
      </c>
    </row>
    <row r="205" spans="1:6" x14ac:dyDescent="0.25">
      <c r="A205" t="s">
        <v>978</v>
      </c>
      <c r="B205" t="s">
        <v>295</v>
      </c>
      <c r="C205" t="s">
        <v>981</v>
      </c>
      <c r="F205" t="s">
        <v>354</v>
      </c>
    </row>
    <row r="206" spans="1:6" x14ac:dyDescent="0.25">
      <c r="A206" t="s">
        <v>982</v>
      </c>
      <c r="B206" t="s">
        <v>87</v>
      </c>
      <c r="C206" t="s">
        <v>984</v>
      </c>
      <c r="F206" t="s">
        <v>354</v>
      </c>
    </row>
    <row r="207" spans="1:6" x14ac:dyDescent="0.25">
      <c r="A207" t="s">
        <v>986</v>
      </c>
      <c r="B207" t="s">
        <v>297</v>
      </c>
      <c r="C207" t="s">
        <v>989</v>
      </c>
      <c r="F207" t="s">
        <v>354</v>
      </c>
    </row>
    <row r="208" spans="1:6" x14ac:dyDescent="0.25">
      <c r="A208" t="s">
        <v>849</v>
      </c>
      <c r="B208" t="s">
        <v>76</v>
      </c>
      <c r="C208" t="s">
        <v>851</v>
      </c>
      <c r="E208" s="51" t="s">
        <v>1757</v>
      </c>
      <c r="F208" t="s">
        <v>1757</v>
      </c>
    </row>
    <row r="209" spans="1:6" x14ac:dyDescent="0.25">
      <c r="A209" t="s">
        <v>990</v>
      </c>
      <c r="B209" t="s">
        <v>88</v>
      </c>
      <c r="C209" t="s">
        <v>851</v>
      </c>
      <c r="E209" s="51" t="s">
        <v>1757</v>
      </c>
      <c r="F209" t="s">
        <v>1757</v>
      </c>
    </row>
    <row r="210" spans="1:6" x14ac:dyDescent="0.25">
      <c r="A210" t="s">
        <v>995</v>
      </c>
      <c r="B210" t="s">
        <v>299</v>
      </c>
      <c r="C210" t="s">
        <v>998</v>
      </c>
      <c r="F210" t="s">
        <v>354</v>
      </c>
    </row>
    <row r="211" spans="1:6" x14ac:dyDescent="0.25">
      <c r="A211" t="s">
        <v>1680</v>
      </c>
      <c r="B211" t="s">
        <v>1069</v>
      </c>
      <c r="C211" t="s">
        <v>998</v>
      </c>
      <c r="D211" s="34" t="s">
        <v>2092</v>
      </c>
      <c r="F211" t="s">
        <v>2092</v>
      </c>
    </row>
    <row r="212" spans="1:6" x14ac:dyDescent="0.25">
      <c r="A212" t="s">
        <v>1000</v>
      </c>
      <c r="B212" t="s">
        <v>320</v>
      </c>
      <c r="C212" t="s">
        <v>1003</v>
      </c>
      <c r="F212" t="s">
        <v>354</v>
      </c>
    </row>
    <row r="213" spans="1:6" x14ac:dyDescent="0.25">
      <c r="A213" t="s">
        <v>1004</v>
      </c>
      <c r="B213" t="s">
        <v>90</v>
      </c>
      <c r="C213" t="s">
        <v>1006</v>
      </c>
      <c r="F213" t="s">
        <v>354</v>
      </c>
    </row>
    <row r="214" spans="1:6" x14ac:dyDescent="0.25">
      <c r="A214" t="s">
        <v>1007</v>
      </c>
      <c r="B214" t="s">
        <v>91</v>
      </c>
      <c r="C214" t="s">
        <v>1009</v>
      </c>
      <c r="F214" t="s">
        <v>354</v>
      </c>
    </row>
    <row r="215" spans="1:6" x14ac:dyDescent="0.25">
      <c r="A215" t="s">
        <v>462</v>
      </c>
      <c r="B215" t="s">
        <v>208</v>
      </c>
      <c r="C215" t="s">
        <v>465</v>
      </c>
      <c r="F215" t="s">
        <v>354</v>
      </c>
    </row>
    <row r="216" spans="1:6" x14ac:dyDescent="0.25">
      <c r="A216" t="s">
        <v>749</v>
      </c>
      <c r="B216" t="s">
        <v>209</v>
      </c>
      <c r="C216" t="s">
        <v>465</v>
      </c>
      <c r="F216" t="s">
        <v>354</v>
      </c>
    </row>
    <row r="217" spans="1:6" x14ac:dyDescent="0.25">
      <c r="A217" t="s">
        <v>985</v>
      </c>
      <c r="B217" t="s">
        <v>212</v>
      </c>
      <c r="C217" t="s">
        <v>465</v>
      </c>
      <c r="F217" t="s">
        <v>354</v>
      </c>
    </row>
    <row r="218" spans="1:6" x14ac:dyDescent="0.25">
      <c r="A218" t="s">
        <v>1026</v>
      </c>
      <c r="B218" t="s">
        <v>210</v>
      </c>
      <c r="C218" t="s">
        <v>465</v>
      </c>
      <c r="F218" t="s">
        <v>354</v>
      </c>
    </row>
    <row r="219" spans="1:6" x14ac:dyDescent="0.25">
      <c r="A219" t="s">
        <v>1057</v>
      </c>
      <c r="B219" t="s">
        <v>211</v>
      </c>
      <c r="C219" t="s">
        <v>465</v>
      </c>
      <c r="F219" t="s">
        <v>354</v>
      </c>
    </row>
    <row r="220" spans="1:6" x14ac:dyDescent="0.25">
      <c r="A220" t="s">
        <v>1155</v>
      </c>
      <c r="B220" t="s">
        <v>1156</v>
      </c>
      <c r="C220" t="s">
        <v>465</v>
      </c>
      <c r="F220" t="s">
        <v>354</v>
      </c>
    </row>
    <row r="221" spans="1:6" x14ac:dyDescent="0.25">
      <c r="A221" t="s">
        <v>485</v>
      </c>
      <c r="B221" t="s">
        <v>283</v>
      </c>
      <c r="C221" t="s">
        <v>465</v>
      </c>
      <c r="F221" t="s">
        <v>354</v>
      </c>
    </row>
    <row r="222" spans="1:6" x14ac:dyDescent="0.25">
      <c r="A222" t="s">
        <v>1111</v>
      </c>
      <c r="B222" t="s">
        <v>1112</v>
      </c>
      <c r="C222" t="s">
        <v>465</v>
      </c>
      <c r="F222" t="s">
        <v>354</v>
      </c>
    </row>
    <row r="223" spans="1:6" x14ac:dyDescent="0.25">
      <c r="A223" t="s">
        <v>1161</v>
      </c>
      <c r="B223" t="s">
        <v>344</v>
      </c>
      <c r="C223" t="s">
        <v>465</v>
      </c>
      <c r="F223" t="s">
        <v>354</v>
      </c>
    </row>
    <row r="224" spans="1:6" x14ac:dyDescent="0.25">
      <c r="A224" t="s">
        <v>1010</v>
      </c>
      <c r="B224" t="s">
        <v>92</v>
      </c>
      <c r="C224" t="s">
        <v>1012</v>
      </c>
      <c r="F224" t="s">
        <v>354</v>
      </c>
    </row>
    <row r="225" spans="1:6" x14ac:dyDescent="0.25">
      <c r="A225" t="s">
        <v>1016</v>
      </c>
      <c r="B225" t="s">
        <v>93</v>
      </c>
      <c r="C225" t="s">
        <v>1018</v>
      </c>
      <c r="F225" t="s">
        <v>354</v>
      </c>
    </row>
    <row r="226" spans="1:6" x14ac:dyDescent="0.25">
      <c r="A226" t="s">
        <v>1019</v>
      </c>
      <c r="B226" t="s">
        <v>94</v>
      </c>
      <c r="C226" t="s">
        <v>1021</v>
      </c>
      <c r="F226" t="s">
        <v>354</v>
      </c>
    </row>
    <row r="227" spans="1:6" x14ac:dyDescent="0.25">
      <c r="A227" t="s">
        <v>1022</v>
      </c>
      <c r="B227" t="s">
        <v>95</v>
      </c>
      <c r="C227" t="s">
        <v>1024</v>
      </c>
      <c r="F227" t="s">
        <v>354</v>
      </c>
    </row>
    <row r="228" spans="1:6" x14ac:dyDescent="0.25">
      <c r="A228" t="s">
        <v>1025</v>
      </c>
      <c r="B228" t="s">
        <v>96</v>
      </c>
      <c r="C228" t="s">
        <v>771</v>
      </c>
      <c r="E228" t="s">
        <v>1770</v>
      </c>
      <c r="F228" t="s">
        <v>1770</v>
      </c>
    </row>
    <row r="229" spans="1:6" x14ac:dyDescent="0.25">
      <c r="A229" t="s">
        <v>768</v>
      </c>
      <c r="B229" t="s">
        <v>216</v>
      </c>
      <c r="C229" t="s">
        <v>771</v>
      </c>
      <c r="E229" t="s">
        <v>1770</v>
      </c>
      <c r="F229" t="s">
        <v>1770</v>
      </c>
    </row>
    <row r="230" spans="1:6" x14ac:dyDescent="0.25">
      <c r="A230" t="s">
        <v>487</v>
      </c>
      <c r="B230" t="s">
        <v>488</v>
      </c>
      <c r="C230" t="s">
        <v>491</v>
      </c>
      <c r="F230" t="s">
        <v>354</v>
      </c>
    </row>
    <row r="231" spans="1:6" x14ac:dyDescent="0.25">
      <c r="A231" t="s">
        <v>681</v>
      </c>
      <c r="B231" t="s">
        <v>304</v>
      </c>
      <c r="C231" t="s">
        <v>491</v>
      </c>
      <c r="F231" t="s">
        <v>354</v>
      </c>
    </row>
    <row r="232" spans="1:6" x14ac:dyDescent="0.25">
      <c r="A232" t="s">
        <v>725</v>
      </c>
      <c r="B232" t="s">
        <v>305</v>
      </c>
      <c r="C232" t="s">
        <v>491</v>
      </c>
      <c r="F232" t="s">
        <v>354</v>
      </c>
    </row>
    <row r="233" spans="1:6" x14ac:dyDescent="0.25">
      <c r="A233" t="s">
        <v>1028</v>
      </c>
      <c r="B233" t="s">
        <v>1408</v>
      </c>
      <c r="C233" t="s">
        <v>550</v>
      </c>
      <c r="E233" s="22" t="s">
        <v>1734</v>
      </c>
      <c r="F233" t="s">
        <v>1734</v>
      </c>
    </row>
    <row r="234" spans="1:6" x14ac:dyDescent="0.25">
      <c r="A234" t="s">
        <v>548</v>
      </c>
      <c r="B234" t="s">
        <v>33</v>
      </c>
      <c r="C234" t="s">
        <v>550</v>
      </c>
      <c r="E234" s="22" t="s">
        <v>1734</v>
      </c>
      <c r="F234" t="s">
        <v>1734</v>
      </c>
    </row>
    <row r="235" spans="1:6" x14ac:dyDescent="0.25">
      <c r="A235" t="s">
        <v>1029</v>
      </c>
      <c r="B235" t="s">
        <v>246</v>
      </c>
      <c r="C235" t="s">
        <v>1031</v>
      </c>
      <c r="F235" t="s">
        <v>354</v>
      </c>
    </row>
    <row r="236" spans="1:6" x14ac:dyDescent="0.25">
      <c r="A236" t="s">
        <v>992</v>
      </c>
      <c r="B236" t="s">
        <v>89</v>
      </c>
      <c r="C236" t="s">
        <v>994</v>
      </c>
      <c r="E236" s="22" t="s">
        <v>1760</v>
      </c>
      <c r="F236" t="s">
        <v>1760</v>
      </c>
    </row>
    <row r="237" spans="1:6" x14ac:dyDescent="0.25">
      <c r="A237" t="s">
        <v>1047</v>
      </c>
      <c r="B237" t="s">
        <v>97</v>
      </c>
      <c r="C237" t="s">
        <v>994</v>
      </c>
      <c r="E237" s="22" t="s">
        <v>1760</v>
      </c>
      <c r="F237" t="s">
        <v>1760</v>
      </c>
    </row>
    <row r="238" spans="1:6" x14ac:dyDescent="0.25">
      <c r="A238" t="s">
        <v>1049</v>
      </c>
      <c r="B238" t="s">
        <v>308</v>
      </c>
      <c r="C238" t="s">
        <v>1052</v>
      </c>
      <c r="F238" t="s">
        <v>354</v>
      </c>
    </row>
    <row r="239" spans="1:6" x14ac:dyDescent="0.25">
      <c r="A239" t="s">
        <v>1053</v>
      </c>
      <c r="B239" t="s">
        <v>247</v>
      </c>
      <c r="C239" t="s">
        <v>1055</v>
      </c>
      <c r="F239" t="s">
        <v>354</v>
      </c>
    </row>
    <row r="240" spans="1:6" x14ac:dyDescent="0.25">
      <c r="A240" t="s">
        <v>1058</v>
      </c>
      <c r="B240" t="s">
        <v>310</v>
      </c>
      <c r="C240" t="s">
        <v>1061</v>
      </c>
      <c r="F240" t="s">
        <v>354</v>
      </c>
    </row>
    <row r="241" spans="1:6" x14ac:dyDescent="0.25">
      <c r="A241" t="s">
        <v>1062</v>
      </c>
      <c r="B241" t="s">
        <v>314</v>
      </c>
      <c r="C241" t="s">
        <v>1065</v>
      </c>
      <c r="F241" t="s">
        <v>354</v>
      </c>
    </row>
    <row r="242" spans="1:6" x14ac:dyDescent="0.25">
      <c r="A242" t="s">
        <v>1066</v>
      </c>
      <c r="B242" t="s">
        <v>316</v>
      </c>
      <c r="C242" t="s">
        <v>1068</v>
      </c>
      <c r="F242" t="s">
        <v>354</v>
      </c>
    </row>
    <row r="243" spans="1:6" x14ac:dyDescent="0.25">
      <c r="A243" t="s">
        <v>1070</v>
      </c>
      <c r="B243" t="s">
        <v>98</v>
      </c>
      <c r="C243" t="s">
        <v>1072</v>
      </c>
      <c r="F243" t="s">
        <v>354</v>
      </c>
    </row>
    <row r="244" spans="1:6" x14ac:dyDescent="0.25">
      <c r="A244" t="s">
        <v>1073</v>
      </c>
      <c r="B244" t="s">
        <v>324</v>
      </c>
      <c r="C244" t="s">
        <v>1076</v>
      </c>
      <c r="F244" t="s">
        <v>354</v>
      </c>
    </row>
    <row r="245" spans="1:6" x14ac:dyDescent="0.25">
      <c r="A245" t="s">
        <v>1091</v>
      </c>
      <c r="B245" t="s">
        <v>99</v>
      </c>
      <c r="C245" t="s">
        <v>1093</v>
      </c>
      <c r="E245" s="51" t="s">
        <v>1762</v>
      </c>
      <c r="F245" t="s">
        <v>1762</v>
      </c>
    </row>
    <row r="246" spans="1:6" x14ac:dyDescent="0.25">
      <c r="A246" t="s">
        <v>1094</v>
      </c>
      <c r="B246" t="s">
        <v>48</v>
      </c>
      <c r="C246" t="s">
        <v>1096</v>
      </c>
      <c r="E246" s="22" t="s">
        <v>1710</v>
      </c>
      <c r="F246" t="s">
        <v>1710</v>
      </c>
    </row>
    <row r="247" spans="1:6" x14ac:dyDescent="0.25">
      <c r="A247" t="s">
        <v>881</v>
      </c>
      <c r="B247" t="s">
        <v>78</v>
      </c>
      <c r="C247" t="s">
        <v>883</v>
      </c>
      <c r="E247" s="22" t="s">
        <v>1767</v>
      </c>
      <c r="F247" t="s">
        <v>1767</v>
      </c>
    </row>
    <row r="248" spans="1:6" x14ac:dyDescent="0.25">
      <c r="A248" t="s">
        <v>1097</v>
      </c>
      <c r="B248" t="s">
        <v>100</v>
      </c>
      <c r="C248" t="s">
        <v>883</v>
      </c>
      <c r="E248" s="22" t="s">
        <v>1767</v>
      </c>
      <c r="F248" t="s">
        <v>1767</v>
      </c>
    </row>
    <row r="249" spans="1:6" x14ac:dyDescent="0.25">
      <c r="A249" t="s">
        <v>1106</v>
      </c>
      <c r="B249" t="s">
        <v>101</v>
      </c>
      <c r="C249" t="s">
        <v>883</v>
      </c>
      <c r="E249" s="22" t="s">
        <v>1767</v>
      </c>
      <c r="F249" t="s">
        <v>1767</v>
      </c>
    </row>
    <row r="250" spans="1:6" x14ac:dyDescent="0.25">
      <c r="A250" t="s">
        <v>1098</v>
      </c>
      <c r="B250" t="s">
        <v>326</v>
      </c>
      <c r="C250" t="s">
        <v>1101</v>
      </c>
      <c r="D250" s="34">
        <v>0</v>
      </c>
    </row>
    <row r="251" spans="1:6" x14ac:dyDescent="0.25">
      <c r="A251" t="s">
        <v>1102</v>
      </c>
      <c r="B251" t="s">
        <v>328</v>
      </c>
      <c r="C251" t="s">
        <v>1105</v>
      </c>
      <c r="F251" t="s">
        <v>354</v>
      </c>
    </row>
    <row r="252" spans="1:6" x14ac:dyDescent="0.25">
      <c r="A252" t="s">
        <v>1107</v>
      </c>
      <c r="B252" t="s">
        <v>330</v>
      </c>
      <c r="C252" t="s">
        <v>1110</v>
      </c>
      <c r="F252" t="s">
        <v>354</v>
      </c>
    </row>
    <row r="253" spans="1:6" x14ac:dyDescent="0.25">
      <c r="A253" t="s">
        <v>1114</v>
      </c>
      <c r="B253" t="s">
        <v>334</v>
      </c>
      <c r="C253" t="s">
        <v>1117</v>
      </c>
      <c r="F253" t="s">
        <v>354</v>
      </c>
    </row>
    <row r="254" spans="1:6" x14ac:dyDescent="0.25">
      <c r="A254" t="s">
        <v>595</v>
      </c>
      <c r="B254" t="s">
        <v>336</v>
      </c>
      <c r="C254" t="s">
        <v>598</v>
      </c>
      <c r="F254" t="s">
        <v>354</v>
      </c>
    </row>
    <row r="255" spans="1:6" x14ac:dyDescent="0.25">
      <c r="A255" t="s">
        <v>1118</v>
      </c>
      <c r="B255" t="s">
        <v>338</v>
      </c>
      <c r="C255" t="s">
        <v>598</v>
      </c>
      <c r="F255" t="s">
        <v>354</v>
      </c>
    </row>
    <row r="256" spans="1:6" x14ac:dyDescent="0.25">
      <c r="A256" t="s">
        <v>1119</v>
      </c>
      <c r="B256" t="s">
        <v>1120</v>
      </c>
      <c r="C256" t="s">
        <v>598</v>
      </c>
      <c r="F256" t="s">
        <v>354</v>
      </c>
    </row>
    <row r="257" spans="1:6" x14ac:dyDescent="0.25">
      <c r="A257" t="s">
        <v>1144</v>
      </c>
      <c r="B257" t="s">
        <v>1145</v>
      </c>
      <c r="C257" t="s">
        <v>598</v>
      </c>
      <c r="F257" t="s">
        <v>354</v>
      </c>
    </row>
    <row r="258" spans="1:6" x14ac:dyDescent="0.25">
      <c r="A258" t="s">
        <v>1128</v>
      </c>
      <c r="B258" t="s">
        <v>102</v>
      </c>
      <c r="C258" t="s">
        <v>1130</v>
      </c>
      <c r="D258" s="34" t="s">
        <v>104</v>
      </c>
      <c r="E258" s="22" t="s">
        <v>1748</v>
      </c>
      <c r="F258" t="s">
        <v>2094</v>
      </c>
    </row>
    <row r="259" spans="1:6" x14ac:dyDescent="0.25">
      <c r="A259" t="s">
        <v>687</v>
      </c>
      <c r="B259" t="s">
        <v>37</v>
      </c>
      <c r="C259" t="s">
        <v>547</v>
      </c>
      <c r="D259" s="34" t="s">
        <v>38</v>
      </c>
      <c r="E259" t="s">
        <v>1739</v>
      </c>
      <c r="F259" t="s">
        <v>2095</v>
      </c>
    </row>
    <row r="260" spans="1:6" x14ac:dyDescent="0.25">
      <c r="A260" t="s">
        <v>1027</v>
      </c>
      <c r="B260" t="s">
        <v>44</v>
      </c>
      <c r="C260" t="s">
        <v>547</v>
      </c>
      <c r="D260" s="34" t="s">
        <v>38</v>
      </c>
      <c r="E260" t="s">
        <v>1739</v>
      </c>
      <c r="F260" t="s">
        <v>2095</v>
      </c>
    </row>
    <row r="261" spans="1:6" x14ac:dyDescent="0.25">
      <c r="A261" t="s">
        <v>545</v>
      </c>
      <c r="B261" t="s">
        <v>202</v>
      </c>
      <c r="C261" t="s">
        <v>547</v>
      </c>
      <c r="D261" s="34" t="s">
        <v>38</v>
      </c>
      <c r="E261" t="s">
        <v>1739</v>
      </c>
      <c r="F261" t="s">
        <v>2095</v>
      </c>
    </row>
    <row r="262" spans="1:6" x14ac:dyDescent="0.25">
      <c r="A262" t="s">
        <v>668</v>
      </c>
      <c r="B262" t="s">
        <v>669</v>
      </c>
      <c r="C262" t="s">
        <v>547</v>
      </c>
      <c r="D262" s="34" t="s">
        <v>38</v>
      </c>
      <c r="E262" t="s">
        <v>1739</v>
      </c>
      <c r="F262" t="s">
        <v>2095</v>
      </c>
    </row>
    <row r="263" spans="1:6" x14ac:dyDescent="0.25">
      <c r="A263" t="s">
        <v>744</v>
      </c>
      <c r="B263" t="s">
        <v>745</v>
      </c>
      <c r="C263" t="s">
        <v>547</v>
      </c>
      <c r="D263" s="34" t="s">
        <v>38</v>
      </c>
      <c r="E263" t="s">
        <v>1739</v>
      </c>
      <c r="F263" t="s">
        <v>2095</v>
      </c>
    </row>
    <row r="264" spans="1:6" x14ac:dyDescent="0.25">
      <c r="A264" t="s">
        <v>586</v>
      </c>
      <c r="B264" t="s">
        <v>587</v>
      </c>
      <c r="C264" t="s">
        <v>547</v>
      </c>
      <c r="D264" s="34" t="s">
        <v>38</v>
      </c>
      <c r="E264" t="s">
        <v>1739</v>
      </c>
      <c r="F264" t="s">
        <v>2095</v>
      </c>
    </row>
    <row r="265" spans="1:6" x14ac:dyDescent="0.25">
      <c r="A265" t="s">
        <v>824</v>
      </c>
      <c r="B265" t="s">
        <v>825</v>
      </c>
      <c r="C265" t="s">
        <v>547</v>
      </c>
      <c r="D265" s="34" t="s">
        <v>38</v>
      </c>
      <c r="E265" t="s">
        <v>1739</v>
      </c>
      <c r="F265" t="s">
        <v>2095</v>
      </c>
    </row>
    <row r="266" spans="1:6" x14ac:dyDescent="0.25">
      <c r="A266" t="s">
        <v>450</v>
      </c>
      <c r="B266" t="s">
        <v>123</v>
      </c>
      <c r="C266" t="s">
        <v>453</v>
      </c>
      <c r="D266" s="34">
        <v>0</v>
      </c>
    </row>
    <row r="267" spans="1:6" x14ac:dyDescent="0.25">
      <c r="A267" t="s">
        <v>1133</v>
      </c>
      <c r="B267" t="s">
        <v>340</v>
      </c>
      <c r="C267" t="s">
        <v>1136</v>
      </c>
      <c r="D267" s="34">
        <v>0</v>
      </c>
    </row>
    <row r="268" spans="1:6" x14ac:dyDescent="0.25">
      <c r="A268" t="s">
        <v>1138</v>
      </c>
      <c r="B268" t="s">
        <v>271</v>
      </c>
      <c r="C268" t="s">
        <v>1140</v>
      </c>
      <c r="D268" s="34">
        <v>0</v>
      </c>
    </row>
    <row r="269" spans="1:6" x14ac:dyDescent="0.25">
      <c r="A269" t="s">
        <v>1141</v>
      </c>
      <c r="B269" t="s">
        <v>105</v>
      </c>
      <c r="C269" t="s">
        <v>1143</v>
      </c>
      <c r="D269" s="34">
        <v>0</v>
      </c>
    </row>
    <row r="270" spans="1:6" x14ac:dyDescent="0.25">
      <c r="A270" t="s">
        <v>1148</v>
      </c>
      <c r="B270" t="s">
        <v>50</v>
      </c>
      <c r="C270" t="s">
        <v>1150</v>
      </c>
      <c r="D270" s="34">
        <v>0</v>
      </c>
    </row>
    <row r="271" spans="1:6" x14ac:dyDescent="0.25">
      <c r="A271" t="s">
        <v>1151</v>
      </c>
      <c r="B271" t="s">
        <v>342</v>
      </c>
      <c r="C271" t="s">
        <v>1154</v>
      </c>
      <c r="D271" s="34">
        <v>0</v>
      </c>
    </row>
    <row r="272" spans="1:6" x14ac:dyDescent="0.25">
      <c r="A272" t="s">
        <v>1163</v>
      </c>
      <c r="B272" t="s">
        <v>346</v>
      </c>
      <c r="C272" t="s">
        <v>1165</v>
      </c>
      <c r="D272" s="34">
        <v>0</v>
      </c>
    </row>
    <row r="273" spans="6:6" x14ac:dyDescent="0.25">
      <c r="F273" t="s">
        <v>354</v>
      </c>
    </row>
  </sheetData>
  <autoFilter ref="A1:D272" xr:uid="{190ED538-A5C8-4417-97C0-CA0FF9E27F4F}">
    <sortState xmlns:xlrd2="http://schemas.microsoft.com/office/spreadsheetml/2017/richdata2" ref="A2:D272">
      <sortCondition ref="C1:C272"/>
    </sortState>
  </autoFilter>
  <conditionalFormatting sqref="E23">
    <cfRule type="duplicateValues" dxfId="17" priority="18"/>
  </conditionalFormatting>
  <conditionalFormatting sqref="E24">
    <cfRule type="duplicateValues" dxfId="16" priority="17"/>
  </conditionalFormatting>
  <conditionalFormatting sqref="E153:E165">
    <cfRule type="duplicateValues" dxfId="15" priority="16"/>
  </conditionalFormatting>
  <conditionalFormatting sqref="E246">
    <cfRule type="duplicateValues" dxfId="14" priority="15"/>
  </conditionalFormatting>
  <conditionalFormatting sqref="E233">
    <cfRule type="duplicateValues" dxfId="13" priority="14"/>
  </conditionalFormatting>
  <conditionalFormatting sqref="E234">
    <cfRule type="duplicateValues" dxfId="12" priority="13"/>
  </conditionalFormatting>
  <conditionalFormatting sqref="E63">
    <cfRule type="duplicateValues" dxfId="11" priority="12"/>
  </conditionalFormatting>
  <conditionalFormatting sqref="E258">
    <cfRule type="duplicateValues" dxfId="10" priority="11"/>
  </conditionalFormatting>
  <conditionalFormatting sqref="E91">
    <cfRule type="duplicateValues" dxfId="9" priority="10"/>
  </conditionalFormatting>
  <conditionalFormatting sqref="E208">
    <cfRule type="duplicateValues" dxfId="8" priority="9"/>
  </conditionalFormatting>
  <conditionalFormatting sqref="E209">
    <cfRule type="duplicateValues" dxfId="7" priority="8"/>
  </conditionalFormatting>
  <conditionalFormatting sqref="E236">
    <cfRule type="duplicateValues" dxfId="6" priority="7"/>
  </conditionalFormatting>
  <conditionalFormatting sqref="E237">
    <cfRule type="duplicateValues" dxfId="5" priority="6"/>
  </conditionalFormatting>
  <conditionalFormatting sqref="E245">
    <cfRule type="duplicateValues" dxfId="4" priority="5"/>
  </conditionalFormatting>
  <conditionalFormatting sqref="E247">
    <cfRule type="duplicateValues" dxfId="3" priority="4"/>
  </conditionalFormatting>
  <conditionalFormatting sqref="E248">
    <cfRule type="duplicateValues" dxfId="2" priority="3"/>
  </conditionalFormatting>
  <conditionalFormatting sqref="E249">
    <cfRule type="duplicateValues" dxfId="1" priority="2"/>
  </conditionalFormatting>
  <conditionalFormatting sqref="F140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1.d</vt:lpstr>
      <vt:lpstr>Table 2.1a 2021--Compile</vt:lpstr>
      <vt:lpstr>Infrastructure Pivot</vt:lpstr>
      <vt:lpstr>Infrastructure FINAL 2023-11-13</vt:lpstr>
      <vt:lpstr>LOOKUP INTERTIES 2023-11-08</vt:lpstr>
      <vt:lpstr>LOOKUP OPERATOR 2023-11-13</vt:lpstr>
      <vt:lpstr>LOOKUP PLANTS 2023-11-13</vt:lpstr>
      <vt:lpstr>LOOKUP Codes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McMahon</dc:creator>
  <cp:lastModifiedBy>Neil McMahon</cp:lastModifiedBy>
  <dcterms:created xsi:type="dcterms:W3CDTF">2021-06-03T18:52:52Z</dcterms:created>
  <dcterms:modified xsi:type="dcterms:W3CDTF">2023-11-13T20:05:56Z</dcterms:modified>
</cp:coreProperties>
</file>