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J:\63\63688-01\40Data_Analysis\Master ES Table Files &amp; Data\"/>
    </mc:Choice>
  </mc:AlternateContent>
  <xr:revisionPtr revIDLastSave="0" documentId="13_ncr:1_{127DDE94-DD2A-450D-AB04-BF62012995A8}" xr6:coauthVersionLast="47" xr6:coauthVersionMax="47" xr10:uidLastSave="{00000000-0000-0000-0000-000000000000}"/>
  <bookViews>
    <workbookView xWindow="25080" yWindow="-120" windowWidth="25440" windowHeight="15270" activeTab="3" xr2:uid="{9CC567B4-D246-4339-B7D9-B510914AA707}"/>
  </bookViews>
  <sheets>
    <sheet name="Installed Capacity (2021)" sheetId="1" r:id="rId1"/>
    <sheet name="Net Generation by Fuel Type" sheetId="2" r:id="rId2"/>
    <sheet name="Sales-Revenue-Customers" sheetId="3" r:id="rId3"/>
    <sheet name="Sales-Revenue-Rate_perCustomer" sheetId="4" r:id="rId4"/>
  </sheets>
  <externalReferences>
    <externalReference r:id="rId5"/>
    <externalReference r:id="rId6"/>
  </externalReferences>
  <definedNames>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2" l="1"/>
  <c r="D59" i="2"/>
  <c r="F59" i="2"/>
  <c r="H59" i="2"/>
  <c r="J59" i="2"/>
  <c r="L59" i="2"/>
  <c r="E54" i="3" l="1"/>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17" i="3"/>
  <c r="E16" i="3"/>
  <c r="E11" i="3"/>
  <c r="E10" i="3"/>
  <c r="E9" i="3"/>
  <c r="E8" i="3"/>
  <c r="E7" i="3"/>
  <c r="E6" i="3"/>
  <c r="E5" i="3"/>
  <c r="E4" i="3"/>
  <c r="U81" i="2"/>
  <c r="T81" i="2"/>
  <c r="U80" i="2"/>
  <c r="T80" i="2"/>
  <c r="U79" i="2"/>
  <c r="T79" i="2"/>
  <c r="U78" i="2"/>
  <c r="T78" i="2"/>
  <c r="I70" i="1"/>
  <c r="L62" i="1"/>
  <c r="J59" i="1"/>
  <c r="H59" i="1"/>
</calcChain>
</file>

<file path=xl/sharedStrings.xml><?xml version="1.0" encoding="utf-8"?>
<sst xmlns="http://schemas.openxmlformats.org/spreadsheetml/2006/main" count="176" uniqueCount="71">
  <si>
    <t>Installed Capacity by Prime Mover by Operators/Utilities in Alaska (kW, %), 1963-2021</t>
  </si>
  <si>
    <t>Year</t>
  </si>
  <si>
    <t>Statewide Total</t>
  </si>
  <si>
    <t>Fossil Fuel Turbines</t>
  </si>
  <si>
    <t>Internal Combustion (diesel, piston)</t>
  </si>
  <si>
    <t>Hydro</t>
  </si>
  <si>
    <t>Wind Turbine</t>
  </si>
  <si>
    <t>Net Capacity</t>
  </si>
  <si>
    <t>% of Statewide Total</t>
  </si>
  <si>
    <t>1) Data before 2001 from the Alaska Energy Statistis Report 2003</t>
  </si>
  <si>
    <t>a) Data from 1996-2000 from EIA historic tables. Not consistent with prior years due to changes in reporting and utilities that failed to report to EIA.</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</si>
  <si>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</si>
  <si>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</si>
  <si>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</si>
  <si>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t>3) Values 2009 and fordward are based on data from EIA and PCE. Data not consistent with prior years due to changes in methodology.</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</si>
  <si>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</si>
  <si>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Net Generation by Fuel Type by Operators/Utilities in Alaska (GWh), 1963-2021</t>
  </si>
  <si>
    <t>Notes</t>
  </si>
  <si>
    <t>Oil</t>
  </si>
  <si>
    <t>Gas</t>
  </si>
  <si>
    <t>Coal</t>
  </si>
  <si>
    <t>Wind</t>
  </si>
  <si>
    <t>Net Generation</t>
  </si>
  <si>
    <t>1,b</t>
  </si>
  <si>
    <t>1,a</t>
  </si>
  <si>
    <t>1,c</t>
  </si>
  <si>
    <t>1,c,e</t>
  </si>
  <si>
    <t>1,d</t>
  </si>
  <si>
    <t>2,f</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</si>
  <si>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</si>
  <si>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</si>
  <si>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</si>
  <si>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</si>
  <si>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</si>
  <si>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</si>
  <si>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</si>
  <si>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</si>
  <si>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</si>
  <si>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3)Values for 2009 and forward are based on data from EIA and PCE. Data not consistent with prior years due to changes in methodology.</t>
  </si>
  <si>
    <t>Wind Net Generation</t>
  </si>
  <si>
    <t>MWh</t>
  </si>
  <si>
    <t>Sales, Revenue, and Customers by Customer Type by Operators/Utilities in Alaska (MWh, $000, Accounts), 1963-2021</t>
  </si>
  <si>
    <r>
      <t>Population</t>
    </r>
    <r>
      <rPr>
        <b/>
        <vertAlign val="superscript"/>
        <sz val="11"/>
        <color theme="0"/>
        <rFont val="Calibri"/>
        <family val="2"/>
        <scheme val="minor"/>
      </rPr>
      <t>4</t>
    </r>
  </si>
  <si>
    <t>Residential</t>
  </si>
  <si>
    <t>Commercial and Industrial</t>
  </si>
  <si>
    <t>Other</t>
  </si>
  <si>
    <t>Sales (MWh)</t>
  </si>
  <si>
    <t>Sales per Capita (kWh)</t>
  </si>
  <si>
    <t>Revenue ($000)</t>
  </si>
  <si>
    <t>Customers (accounts)</t>
  </si>
  <si>
    <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</si>
  <si>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</si>
  <si>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</si>
  <si>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</si>
  <si>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</si>
  <si>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</si>
  <si>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</si>
  <si>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d) Data from 2002-2008 not consistent with prior years due to changes in reporting and utilities that failed to report to EIA.</t>
  </si>
  <si>
    <t>3)Values for 2009 and fordward are based on data from EIA and PCE. Data not consistent with prior years due to changes in methodology.</t>
  </si>
  <si>
    <t xml:space="preserve">   *Industrial sales, revenue and rates are included under the commercial category unitl 2009; in 2010 they're included under the 'other' category.</t>
  </si>
  <si>
    <t>4) Population comes from Alaska Department of Labor estimates. Population estimated at June of each year.</t>
  </si>
  <si>
    <t>Average Annual Energy Use and Rates by Customer Type by Operators/Utilities in Alaska (kWh/Customer, $/Customer, $/kWh), 1963-2021</t>
  </si>
  <si>
    <t>Commercial*</t>
  </si>
  <si>
    <t>Sales per Customer (kWh)</t>
  </si>
  <si>
    <t>Revenue per Customer</t>
  </si>
  <si>
    <t>Rate per kWh (cents)</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</si>
  <si>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</si>
  <si>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</si>
  <si>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 Data from 1996-2000 from EIA historic tables.</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</si>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</sst>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0"/>
    <numFmt numFmtId="168" formatCode="0.0"/>
    <numFmt numFmtId="170" formatCode="_(* #,##0.0_);_(* \(#,##0.0\);_(*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name val="Arial"/>
      <family val="2"/>
    </font>
    <font>
      <b/>
      <sz val="11"/>
      <name val="Calibri"/>
      <family val="2"/>
      <scheme val="minor"/>
    </font>
    <font>
      <sz val="10"/>
      <name val="Calibri"/>
      <family val="2"/>
      <scheme val="minor"/>
    </font>
    <font>
      <sz val="11"/>
      <name val="Calibri"/>
      <family val="2"/>
      <scheme val="minor"/>
    </font>
    <font>
      <sz val="10"/>
      <color theme="1"/>
      <name val="Calibri"/>
      <family val="2"/>
      <scheme val="minor"/>
    </font>
    <font>
      <i/>
      <sz val="10"/>
      <name val="Calibri"/>
      <family val="2"/>
      <scheme val="minor"/>
    </font>
    <font>
      <i/>
      <sz val="10"/>
      <color theme="1"/>
      <name val="Calibri"/>
      <family val="2"/>
      <scheme val="minor"/>
    </font>
    <font>
      <b/>
      <i/>
      <sz val="10"/>
      <color theme="1"/>
      <name val="Calibri"/>
      <family val="2"/>
      <scheme val="minor"/>
    </font>
    <font>
      <sz val="10"/>
      <color theme="0"/>
      <name val="Calibri"/>
      <family val="2"/>
      <scheme val="minor"/>
    </font>
    <font>
      <b/>
      <sz val="12"/>
      <name val="Calibri"/>
      <family val="2"/>
      <scheme val="minor"/>
    </font>
    <font>
      <b/>
      <sz val="10"/>
      <name val="Arial"/>
      <family val="2"/>
    </font>
    <font>
      <b/>
      <sz val="12"/>
      <color theme="1"/>
      <name val="Calibri"/>
      <family val="2"/>
      <scheme val="minor"/>
    </font>
    <font>
      <b/>
      <vertAlign val="superscript"/>
      <sz val="11"/>
      <color theme="0"/>
      <name val="Calibri"/>
      <family val="2"/>
      <scheme val="minor"/>
    </font>
    <font>
      <b/>
      <sz val="10"/>
      <color theme="0"/>
      <name val="Calibri"/>
      <family val="2"/>
      <scheme val="minor"/>
    </font>
  </fonts>
  <fills count="3">
    <fill>
      <patternFill patternType="none"/>
    </fill>
    <fill>
      <patternFill patternType="gray125"/>
    </fill>
    <fill>
      <patternFill patternType="solid">
        <fgColor theme="3"/>
        <bgColor indexed="64"/>
      </patternFill>
    </fill>
  </fills>
  <borders count="19">
    <border>
      <left/>
      <right/>
      <top/>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top/>
      <bottom/>
      <diagonal/>
    </border>
    <border>
      <left/>
      <right style="thin">
        <color theme="0"/>
      </right>
      <top/>
      <bottom/>
      <diagonal/>
    </border>
    <border>
      <left/>
      <right/>
      <top style="dashed">
        <color theme="0" tint="-0.499984740745262"/>
      </top>
      <bottom style="dashed">
        <color theme="0" tint="-0.499984740745262"/>
      </bottom>
      <diagonal/>
    </border>
    <border>
      <left/>
      <right/>
      <top style="dashed">
        <color theme="0" tint="-0.499984740745262"/>
      </top>
      <bottom/>
      <diagonal/>
    </border>
    <border>
      <left/>
      <right/>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style="dashed">
        <color theme="0" tint="-0.24994659260841701"/>
      </top>
      <bottom style="medium">
        <color indexed="64"/>
      </bottom>
      <diagonal/>
    </border>
    <border>
      <left/>
      <right/>
      <top/>
      <bottom style="medium">
        <color indexed="64"/>
      </bottom>
      <diagonal/>
    </border>
    <border>
      <left/>
      <right/>
      <top style="dashed">
        <color theme="0" tint="-0.499984740745262"/>
      </top>
      <bottom style="dotted">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dashed">
        <color theme="0" tint="-0.24994659260841701"/>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xf numFmtId="0" fontId="1" fillId="0" borderId="0"/>
    <xf numFmtId="43" fontId="5" fillId="0" borderId="0" applyFont="0" applyFill="0" applyBorder="0" applyAlignment="0" applyProtection="0"/>
    <xf numFmtId="0" fontId="1" fillId="0" borderId="0"/>
    <xf numFmtId="44" fontId="5" fillId="0" borderId="0" applyFont="0" applyFill="0" applyBorder="0" applyAlignment="0" applyProtection="0"/>
  </cellStyleXfs>
  <cellXfs count="183">
    <xf numFmtId="0" fontId="0" fillId="0" borderId="0" xfId="0"/>
    <xf numFmtId="0" fontId="6" fillId="0" borderId="0" xfId="4" applyFont="1"/>
    <xf numFmtId="3" fontId="2" fillId="2" borderId="4" xfId="4" applyNumberFormat="1" applyFont="1" applyFill="1" applyBorder="1" applyAlignment="1">
      <alignment horizontal="center" wrapText="1"/>
    </xf>
    <xf numFmtId="0" fontId="2" fillId="2" borderId="5" xfId="4" applyFont="1" applyFill="1" applyBorder="1" applyAlignment="1">
      <alignment horizontal="center" wrapText="1"/>
    </xf>
    <xf numFmtId="3" fontId="2" fillId="2" borderId="0" xfId="4" applyNumberFormat="1" applyFont="1" applyFill="1" applyAlignment="1">
      <alignment horizontal="center" wrapText="1"/>
    </xf>
    <xf numFmtId="164" fontId="2" fillId="2" borderId="0" xfId="4" applyNumberFormat="1" applyFont="1" applyFill="1" applyAlignment="1">
      <alignment horizontal="center" wrapText="1"/>
    </xf>
    <xf numFmtId="0" fontId="7" fillId="0" borderId="0" xfId="4" applyFont="1" applyAlignment="1">
      <alignment horizontal="center" wrapText="1"/>
    </xf>
    <xf numFmtId="0" fontId="0" fillId="0" borderId="0" xfId="0" applyAlignment="1">
      <alignment horizontal="left"/>
    </xf>
    <xf numFmtId="3" fontId="0" fillId="0" borderId="0" xfId="0" applyNumberFormat="1"/>
    <xf numFmtId="0" fontId="8" fillId="0" borderId="6" xfId="4" applyFont="1" applyBorder="1" applyAlignment="1">
      <alignment horizontal="center"/>
    </xf>
    <xf numFmtId="3" fontId="8" fillId="0" borderId="6" xfId="4" applyNumberFormat="1" applyFont="1" applyBorder="1" applyAlignment="1">
      <alignment horizontal="right"/>
    </xf>
    <xf numFmtId="9" fontId="8" fillId="0" borderId="6" xfId="4" applyNumberFormat="1" applyFont="1" applyBorder="1" applyAlignment="1">
      <alignment horizontal="right"/>
    </xf>
    <xf numFmtId="0" fontId="8" fillId="0" borderId="6" xfId="4" applyFont="1" applyBorder="1" applyAlignment="1">
      <alignment horizontal="right"/>
    </xf>
    <xf numFmtId="164" fontId="8" fillId="0" borderId="6" xfId="4" applyNumberFormat="1" applyFont="1" applyBorder="1" applyAlignment="1">
      <alignment horizontal="right"/>
    </xf>
    <xf numFmtId="0" fontId="7" fillId="0" borderId="0" xfId="4" applyFont="1"/>
    <xf numFmtId="3" fontId="1" fillId="0" borderId="6" xfId="5" applyNumberFormat="1" applyBorder="1" applyAlignment="1">
      <alignment horizontal="right"/>
    </xf>
    <xf numFmtId="9" fontId="7" fillId="0" borderId="0" xfId="4" applyNumberFormat="1" applyFont="1"/>
    <xf numFmtId="3" fontId="8" fillId="0" borderId="6" xfId="5" applyNumberFormat="1" applyFont="1" applyBorder="1" applyAlignment="1">
      <alignment horizontal="right"/>
    </xf>
    <xf numFmtId="0" fontId="8" fillId="0" borderId="0" xfId="0" applyFont="1"/>
    <xf numFmtId="9" fontId="4" fillId="0" borderId="0" xfId="3" applyFont="1"/>
    <xf numFmtId="0" fontId="8" fillId="0" borderId="7" xfId="4" applyFont="1" applyBorder="1" applyAlignment="1">
      <alignment horizontal="center"/>
    </xf>
    <xf numFmtId="3" fontId="8" fillId="0" borderId="7" xfId="4" applyNumberFormat="1" applyFont="1" applyBorder="1" applyAlignment="1">
      <alignment horizontal="right"/>
    </xf>
    <xf numFmtId="9" fontId="8" fillId="0" borderId="7" xfId="4" applyNumberFormat="1" applyFont="1" applyBorder="1" applyAlignment="1">
      <alignment horizontal="right"/>
    </xf>
    <xf numFmtId="3" fontId="1" fillId="0" borderId="7" xfId="0" applyNumberFormat="1" applyFont="1" applyBorder="1"/>
    <xf numFmtId="3" fontId="8" fillId="0" borderId="7" xfId="0" applyNumberFormat="1" applyFont="1" applyBorder="1"/>
    <xf numFmtId="164" fontId="8" fillId="0" borderId="7" xfId="4" applyNumberFormat="1" applyFont="1" applyBorder="1" applyAlignment="1">
      <alignment horizontal="right"/>
    </xf>
    <xf numFmtId="0" fontId="7" fillId="0" borderId="0" xfId="0" applyFont="1"/>
    <xf numFmtId="0" fontId="9" fillId="0" borderId="0" xfId="0" applyFont="1"/>
    <xf numFmtId="0" fontId="8" fillId="0" borderId="8" xfId="4" applyFont="1" applyBorder="1" applyAlignment="1">
      <alignment horizontal="center"/>
    </xf>
    <xf numFmtId="3" fontId="8" fillId="0" borderId="8" xfId="4" applyNumberFormat="1" applyFont="1" applyBorder="1" applyAlignment="1">
      <alignment horizontal="right"/>
    </xf>
    <xf numFmtId="9" fontId="8" fillId="0" borderId="8" xfId="4" applyNumberFormat="1" applyFont="1" applyBorder="1" applyAlignment="1">
      <alignment horizontal="right"/>
    </xf>
    <xf numFmtId="3" fontId="1" fillId="0" borderId="8" xfId="0" applyNumberFormat="1" applyFont="1" applyBorder="1"/>
    <xf numFmtId="3" fontId="8" fillId="0" borderId="8" xfId="0" applyNumberFormat="1" applyFont="1" applyBorder="1"/>
    <xf numFmtId="164" fontId="8" fillId="0" borderId="8" xfId="4" applyNumberFormat="1" applyFont="1" applyBorder="1" applyAlignment="1">
      <alignment horizontal="right"/>
    </xf>
    <xf numFmtId="0" fontId="4" fillId="0" borderId="0" xfId="0" applyFont="1"/>
    <xf numFmtId="3" fontId="1" fillId="0" borderId="9" xfId="0" applyNumberFormat="1" applyFont="1" applyBorder="1"/>
    <xf numFmtId="164" fontId="8" fillId="0" borderId="9" xfId="4" applyNumberFormat="1" applyFont="1" applyBorder="1" applyAlignment="1">
      <alignment horizontal="right"/>
    </xf>
    <xf numFmtId="0" fontId="8" fillId="0" borderId="9" xfId="4" applyFont="1" applyBorder="1" applyAlignment="1">
      <alignment horizontal="center"/>
    </xf>
    <xf numFmtId="3" fontId="8" fillId="0" borderId="9" xfId="4" applyNumberFormat="1" applyFont="1" applyBorder="1" applyAlignment="1">
      <alignment horizontal="right"/>
    </xf>
    <xf numFmtId="9" fontId="8" fillId="0" borderId="9" xfId="4" applyNumberFormat="1" applyFont="1" applyBorder="1" applyAlignment="1">
      <alignment horizontal="right"/>
    </xf>
    <xf numFmtId="3" fontId="8" fillId="0" borderId="9" xfId="0" applyNumberFormat="1" applyFont="1" applyBorder="1"/>
    <xf numFmtId="0" fontId="10" fillId="0" borderId="0" xfId="4" applyFont="1" applyAlignment="1">
      <alignment horizontal="center" vertical="top" wrapText="1"/>
    </xf>
    <xf numFmtId="0" fontId="11" fillId="0" borderId="0" xfId="0" applyFont="1" applyAlignment="1">
      <alignment horizontal="left" vertical="top"/>
    </xf>
    <xf numFmtId="0" fontId="11" fillId="0" borderId="0" xfId="0" applyFont="1" applyAlignment="1">
      <alignment horizontal="left" vertical="top" wrapText="1"/>
    </xf>
    <xf numFmtId="3" fontId="1" fillId="0" borderId="10" xfId="4" applyNumberFormat="1" applyFont="1" applyBorder="1" applyAlignment="1">
      <alignment horizontal="right"/>
    </xf>
    <xf numFmtId="3" fontId="0" fillId="0" borderId="10" xfId="0" applyNumberFormat="1" applyBorder="1"/>
    <xf numFmtId="164" fontId="1" fillId="0" borderId="10" xfId="4" applyNumberFormat="1" applyFont="1" applyBorder="1" applyAlignment="1">
      <alignment horizontal="right"/>
    </xf>
    <xf numFmtId="0" fontId="10" fillId="0" borderId="0" xfId="4" applyFont="1"/>
    <xf numFmtId="0" fontId="10" fillId="0" borderId="0" xfId="4" applyFont="1" applyAlignment="1">
      <alignment horizontal="center"/>
    </xf>
    <xf numFmtId="3" fontId="10" fillId="0" borderId="0" xfId="4" applyNumberFormat="1" applyFont="1" applyAlignment="1">
      <alignment horizontal="center"/>
    </xf>
    <xf numFmtId="164" fontId="10" fillId="0" borderId="0" xfId="4" applyNumberFormat="1" applyFont="1"/>
    <xf numFmtId="0" fontId="10" fillId="0" borderId="0" xfId="4" applyFont="1" applyAlignment="1">
      <alignment horizontal="left"/>
    </xf>
    <xf numFmtId="0" fontId="13" fillId="0" borderId="0" xfId="4" applyFont="1" applyAlignment="1">
      <alignment horizontal="center"/>
    </xf>
    <xf numFmtId="3" fontId="13" fillId="0" borderId="0" xfId="4" applyNumberFormat="1" applyFont="1" applyAlignment="1">
      <alignment horizontal="center"/>
    </xf>
    <xf numFmtId="3" fontId="13" fillId="0" borderId="0" xfId="5" applyNumberFormat="1" applyFont="1" applyAlignment="1">
      <alignment horizontal="right"/>
    </xf>
    <xf numFmtId="164" fontId="4" fillId="0" borderId="0" xfId="0" applyNumberFormat="1" applyFont="1"/>
    <xf numFmtId="164" fontId="8" fillId="0" borderId="0" xfId="0" applyNumberFormat="1" applyFont="1"/>
    <xf numFmtId="0" fontId="14" fillId="0" borderId="0" xfId="4" applyFont="1" applyAlignment="1">
      <alignment horizontal="left"/>
    </xf>
    <xf numFmtId="164" fontId="14" fillId="0" borderId="0" xfId="4" applyNumberFormat="1" applyFont="1" applyAlignment="1">
      <alignment horizontal="left"/>
    </xf>
    <xf numFmtId="164" fontId="0" fillId="0" borderId="0" xfId="0" applyNumberFormat="1"/>
    <xf numFmtId="0" fontId="2" fillId="2" borderId="0" xfId="4" applyFont="1" applyFill="1" applyAlignment="1">
      <alignment horizontal="center" wrapText="1"/>
    </xf>
    <xf numFmtId="0" fontId="7" fillId="0" borderId="0" xfId="4" applyFont="1" applyAlignment="1">
      <alignment horizontal="center"/>
    </xf>
    <xf numFmtId="0" fontId="8" fillId="0" borderId="11" xfId="4" applyFont="1" applyBorder="1" applyAlignment="1">
      <alignment horizontal="center"/>
    </xf>
    <xf numFmtId="3" fontId="8" fillId="0" borderId="11" xfId="4" applyNumberFormat="1" applyFont="1" applyBorder="1" applyAlignment="1">
      <alignment horizontal="center"/>
    </xf>
    <xf numFmtId="3" fontId="8" fillId="0" borderId="11" xfId="6" applyNumberFormat="1" applyFont="1" applyBorder="1" applyAlignment="1">
      <alignment horizontal="center"/>
    </xf>
    <xf numFmtId="9" fontId="8" fillId="0" borderId="11" xfId="4" applyNumberFormat="1" applyFont="1" applyBorder="1" applyAlignment="1">
      <alignment horizontal="center"/>
    </xf>
    <xf numFmtId="9" fontId="7" fillId="0" borderId="0" xfId="3" applyFont="1" applyBorder="1" applyAlignment="1">
      <alignment horizontal="center"/>
    </xf>
    <xf numFmtId="164" fontId="8" fillId="0" borderId="11" xfId="4" applyNumberFormat="1" applyFont="1" applyBorder="1" applyAlignment="1">
      <alignment horizontal="center"/>
    </xf>
    <xf numFmtId="3" fontId="8" fillId="0" borderId="11" xfId="6" applyNumberFormat="1" applyFont="1" applyFill="1" applyBorder="1" applyAlignment="1">
      <alignment horizontal="center"/>
    </xf>
    <xf numFmtId="10" fontId="8" fillId="0" borderId="11" xfId="4" applyNumberFormat="1" applyFont="1" applyBorder="1" applyAlignment="1">
      <alignment horizontal="center"/>
    </xf>
    <xf numFmtId="0" fontId="1" fillId="0" borderId="11" xfId="5" applyBorder="1" applyAlignment="1">
      <alignment horizontal="center"/>
    </xf>
    <xf numFmtId="3" fontId="1" fillId="0" borderId="11" xfId="5" applyNumberFormat="1" applyBorder="1" applyAlignment="1">
      <alignment horizontal="center"/>
    </xf>
    <xf numFmtId="4" fontId="1" fillId="0" borderId="11" xfId="5" applyNumberFormat="1" applyBorder="1" applyAlignment="1">
      <alignment horizontal="center"/>
    </xf>
    <xf numFmtId="9" fontId="0" fillId="0" borderId="0" xfId="0" applyNumberFormat="1"/>
    <xf numFmtId="0" fontId="1" fillId="0" borderId="12" xfId="5" applyBorder="1" applyAlignment="1">
      <alignment horizontal="center"/>
    </xf>
    <xf numFmtId="0" fontId="1" fillId="0" borderId="12" xfId="0" applyFont="1" applyBorder="1" applyAlignment="1">
      <alignment horizontal="center"/>
    </xf>
    <xf numFmtId="3" fontId="8" fillId="0" borderId="12" xfId="4" applyNumberFormat="1" applyFont="1" applyBorder="1" applyAlignment="1">
      <alignment horizontal="center"/>
    </xf>
    <xf numFmtId="3" fontId="1" fillId="0" borderId="12" xfId="0" applyNumberFormat="1" applyFont="1" applyBorder="1" applyAlignment="1">
      <alignment horizontal="center"/>
    </xf>
    <xf numFmtId="9" fontId="8" fillId="0" borderId="12" xfId="4" applyNumberFormat="1" applyFont="1" applyBorder="1" applyAlignment="1">
      <alignment horizontal="center"/>
    </xf>
    <xf numFmtId="164" fontId="8" fillId="0" borderId="12" xfId="4" applyNumberFormat="1" applyFont="1" applyBorder="1" applyAlignment="1">
      <alignment horizontal="center"/>
    </xf>
    <xf numFmtId="4" fontId="8" fillId="0" borderId="12" xfId="4" applyNumberFormat="1" applyFont="1" applyBorder="1" applyAlignment="1">
      <alignment horizontal="center"/>
    </xf>
    <xf numFmtId="10" fontId="8" fillId="0" borderId="12" xfId="4" applyNumberFormat="1" applyFont="1" applyBorder="1" applyAlignment="1">
      <alignment horizontal="center"/>
    </xf>
    <xf numFmtId="0" fontId="1" fillId="0" borderId="13" xfId="5" applyBorder="1" applyAlignment="1">
      <alignment horizontal="center"/>
    </xf>
    <xf numFmtId="0" fontId="1" fillId="0" borderId="13" xfId="0" applyFont="1" applyBorder="1" applyAlignment="1">
      <alignment horizontal="center"/>
    </xf>
    <xf numFmtId="3" fontId="8" fillId="0" borderId="14" xfId="4" applyNumberFormat="1" applyFont="1" applyBorder="1" applyAlignment="1">
      <alignment horizontal="center"/>
    </xf>
    <xf numFmtId="3" fontId="1" fillId="0" borderId="14" xfId="0" applyNumberFormat="1" applyFont="1" applyBorder="1" applyAlignment="1">
      <alignment horizontal="center"/>
    </xf>
    <xf numFmtId="9" fontId="8" fillId="0" borderId="14" xfId="4" applyNumberFormat="1" applyFont="1" applyBorder="1" applyAlignment="1">
      <alignment horizontal="center"/>
    </xf>
    <xf numFmtId="4" fontId="8" fillId="0" borderId="14" xfId="4" applyNumberFormat="1" applyFont="1" applyBorder="1" applyAlignment="1">
      <alignment horizontal="center"/>
    </xf>
    <xf numFmtId="0" fontId="11" fillId="0" borderId="0" xfId="0" applyFont="1" applyAlignment="1">
      <alignment horizontal="left"/>
    </xf>
    <xf numFmtId="0" fontId="15" fillId="0" borderId="0" xfId="0" quotePrefix="1" applyFont="1" applyAlignment="1">
      <alignment horizontal="center" vertical="center"/>
    </xf>
    <xf numFmtId="0" fontId="15" fillId="0" borderId="0" xfId="0" quotePrefix="1" applyFont="1"/>
    <xf numFmtId="0" fontId="15" fillId="0" borderId="0" xfId="0" quotePrefix="1" applyFont="1" applyAlignment="1">
      <alignment horizontal="center"/>
    </xf>
    <xf numFmtId="0" fontId="11" fillId="0" borderId="0" xfId="0" applyFont="1"/>
    <xf numFmtId="3" fontId="7" fillId="0" borderId="0" xfId="4" applyNumberFormat="1" applyFont="1" applyAlignment="1">
      <alignment horizontal="center"/>
    </xf>
    <xf numFmtId="0" fontId="16" fillId="0" borderId="0" xfId="0" applyFont="1"/>
    <xf numFmtId="0" fontId="14" fillId="0" borderId="0" xfId="4" applyFont="1"/>
    <xf numFmtId="0" fontId="7" fillId="0" borderId="0" xfId="4" applyFont="1" applyAlignment="1">
      <alignment horizontal="left"/>
    </xf>
    <xf numFmtId="0" fontId="2" fillId="0" borderId="0" xfId="0" applyFont="1"/>
    <xf numFmtId="3" fontId="4" fillId="0" borderId="0" xfId="0" applyNumberFormat="1" applyFont="1"/>
    <xf numFmtId="0" fontId="2" fillId="2" borderId="5" xfId="4" applyFont="1" applyFill="1" applyBorder="1" applyAlignment="1">
      <alignment horizontal="center" vertical="center" wrapText="1"/>
    </xf>
    <xf numFmtId="165" fontId="2" fillId="2" borderId="0" xfId="4" applyNumberFormat="1" applyFont="1" applyFill="1" applyAlignment="1">
      <alignment horizontal="center" wrapText="1"/>
    </xf>
    <xf numFmtId="3" fontId="2" fillId="2" borderId="5" xfId="4" applyNumberFormat="1" applyFont="1" applyFill="1" applyBorder="1" applyAlignment="1">
      <alignment horizontal="center" wrapText="1"/>
    </xf>
    <xf numFmtId="0" fontId="18" fillId="0" borderId="0" xfId="4" applyFont="1" applyAlignment="1">
      <alignment horizontal="center" wrapText="1"/>
    </xf>
    <xf numFmtId="3" fontId="8" fillId="0" borderId="6" xfId="4" applyNumberFormat="1" applyFont="1" applyBorder="1" applyAlignment="1">
      <alignment horizontal="center"/>
    </xf>
    <xf numFmtId="3" fontId="8" fillId="0" borderId="7" xfId="4" applyNumberFormat="1" applyFont="1" applyBorder="1" applyAlignment="1">
      <alignment horizontal="center"/>
    </xf>
    <xf numFmtId="0" fontId="8" fillId="0" borderId="15" xfId="4" applyFont="1" applyBorder="1" applyAlignment="1">
      <alignment horizontal="center"/>
    </xf>
    <xf numFmtId="3" fontId="8" fillId="0" borderId="15" xfId="4" applyNumberFormat="1" applyFont="1" applyBorder="1" applyAlignment="1">
      <alignment horizontal="center"/>
    </xf>
    <xf numFmtId="3" fontId="8" fillId="0" borderId="16" xfId="4" applyNumberFormat="1" applyFont="1" applyBorder="1" applyAlignment="1">
      <alignment horizontal="center"/>
    </xf>
    <xf numFmtId="166" fontId="8" fillId="0" borderId="16" xfId="1" applyNumberFormat="1" applyFont="1" applyBorder="1" applyAlignment="1">
      <alignment horizontal="center"/>
    </xf>
    <xf numFmtId="166" fontId="8" fillId="0" borderId="17" xfId="1" applyNumberFormat="1" applyFont="1" applyBorder="1" applyAlignment="1">
      <alignment horizontal="center"/>
    </xf>
    <xf numFmtId="166" fontId="8" fillId="0" borderId="8" xfId="1" applyNumberFormat="1" applyFont="1" applyBorder="1" applyAlignment="1">
      <alignment horizontal="center"/>
    </xf>
    <xf numFmtId="166" fontId="1" fillId="0" borderId="8" xfId="1" applyNumberFormat="1" applyFont="1" applyBorder="1"/>
    <xf numFmtId="0" fontId="1" fillId="0" borderId="14" xfId="0" applyFont="1" applyBorder="1" applyAlignment="1">
      <alignment horizontal="center"/>
    </xf>
    <xf numFmtId="166" fontId="8" fillId="0" borderId="14" xfId="1" applyNumberFormat="1" applyFont="1" applyBorder="1" applyAlignment="1">
      <alignment horizontal="center"/>
    </xf>
    <xf numFmtId="166" fontId="8" fillId="0" borderId="10" xfId="1" applyNumberFormat="1" applyFont="1" applyBorder="1" applyAlignment="1">
      <alignment horizontal="center"/>
    </xf>
    <xf numFmtId="3" fontId="10" fillId="0" borderId="0" xfId="4" applyNumberFormat="1" applyFont="1"/>
    <xf numFmtId="165" fontId="10" fillId="0" borderId="0" xfId="4" applyNumberFormat="1" applyFont="1"/>
    <xf numFmtId="0" fontId="0" fillId="0" borderId="0" xfId="0" applyAlignment="1">
      <alignment wrapText="1"/>
    </xf>
    <xf numFmtId="0" fontId="8" fillId="0" borderId="18" xfId="4" applyFont="1" applyBorder="1" applyAlignment="1">
      <alignment horizontal="center"/>
    </xf>
    <xf numFmtId="3" fontId="8" fillId="0" borderId="18" xfId="4" applyNumberFormat="1" applyFont="1" applyBorder="1" applyAlignment="1">
      <alignment horizontal="center"/>
    </xf>
    <xf numFmtId="165" fontId="8" fillId="0" borderId="18" xfId="8" applyNumberFormat="1" applyFont="1" applyBorder="1" applyAlignment="1">
      <alignment horizontal="center"/>
    </xf>
    <xf numFmtId="167" fontId="8" fillId="0" borderId="18" xfId="4" applyNumberFormat="1" applyFont="1" applyBorder="1" applyAlignment="1">
      <alignment horizontal="center"/>
    </xf>
    <xf numFmtId="3" fontId="8" fillId="0" borderId="18" xfId="6" applyNumberFormat="1" applyFont="1" applyBorder="1" applyAlignment="1">
      <alignment horizontal="center"/>
    </xf>
    <xf numFmtId="165" fontId="8" fillId="0" borderId="11" xfId="8" applyNumberFormat="1" applyFont="1" applyBorder="1" applyAlignment="1">
      <alignment horizontal="center"/>
    </xf>
    <xf numFmtId="167" fontId="8" fillId="0" borderId="11" xfId="4" applyNumberFormat="1" applyFont="1" applyBorder="1" applyAlignment="1">
      <alignment horizontal="center"/>
    </xf>
    <xf numFmtId="0" fontId="7" fillId="0" borderId="0" xfId="4" applyFont="1" applyAlignment="1">
      <alignment horizontal="right"/>
    </xf>
    <xf numFmtId="168" fontId="8" fillId="0" borderId="11" xfId="4" applyNumberFormat="1" applyFont="1" applyBorder="1" applyAlignment="1">
      <alignment horizontal="center"/>
    </xf>
    <xf numFmtId="10" fontId="7" fillId="0" borderId="0" xfId="4" applyNumberFormat="1" applyFont="1" applyAlignment="1">
      <alignment horizontal="right"/>
    </xf>
    <xf numFmtId="0" fontId="1" fillId="0" borderId="11" xfId="7" applyBorder="1" applyAlignment="1">
      <alignment horizontal="center"/>
    </xf>
    <xf numFmtId="3" fontId="1" fillId="0" borderId="11" xfId="7" applyNumberFormat="1" applyBorder="1" applyAlignment="1">
      <alignment horizontal="center"/>
    </xf>
    <xf numFmtId="165" fontId="1" fillId="0" borderId="11" xfId="7" applyNumberFormat="1" applyBorder="1" applyAlignment="1">
      <alignment horizontal="center"/>
    </xf>
    <xf numFmtId="168" fontId="1" fillId="0" borderId="11" xfId="7" applyNumberFormat="1" applyBorder="1" applyAlignment="1">
      <alignment horizontal="center"/>
    </xf>
    <xf numFmtId="1" fontId="1" fillId="0" borderId="11" xfId="7" applyNumberFormat="1" applyBorder="1" applyAlignment="1">
      <alignment horizontal="center"/>
    </xf>
    <xf numFmtId="0" fontId="1" fillId="0" borderId="9" xfId="7" applyBorder="1" applyAlignment="1">
      <alignment horizontal="center"/>
    </xf>
    <xf numFmtId="3" fontId="1" fillId="0" borderId="9" xfId="7" applyNumberFormat="1" applyBorder="1" applyAlignment="1">
      <alignment horizontal="center"/>
    </xf>
    <xf numFmtId="165" fontId="1" fillId="0" borderId="9" xfId="7" applyNumberFormat="1" applyBorder="1" applyAlignment="1">
      <alignment horizontal="center"/>
    </xf>
    <xf numFmtId="168" fontId="1" fillId="0" borderId="9" xfId="7" applyNumberFormat="1" applyBorder="1" applyAlignment="1">
      <alignment horizontal="center"/>
    </xf>
    <xf numFmtId="3" fontId="8" fillId="0" borderId="10" xfId="4" applyNumberFormat="1" applyFont="1" applyBorder="1" applyAlignment="1">
      <alignment horizontal="center" wrapText="1"/>
    </xf>
    <xf numFmtId="5" fontId="8" fillId="0" borderId="10" xfId="2" applyNumberFormat="1" applyFont="1" applyBorder="1" applyAlignment="1">
      <alignment horizontal="center" wrapText="1"/>
    </xf>
    <xf numFmtId="166" fontId="1" fillId="0" borderId="16" xfId="1" applyNumberFormat="1" applyFont="1" applyBorder="1" applyAlignment="1">
      <alignment horizontal="center"/>
    </xf>
    <xf numFmtId="166" fontId="1" fillId="0" borderId="15" xfId="1" applyNumberFormat="1" applyBorder="1" applyAlignment="1">
      <alignment horizontal="center"/>
    </xf>
    <xf numFmtId="10" fontId="8" fillId="0" borderId="14" xfId="4" applyNumberFormat="1" applyFont="1" applyBorder="1" applyAlignment="1">
      <alignment horizontal="center"/>
    </xf>
    <xf numFmtId="0" fontId="11" fillId="0" borderId="0" xfId="0" applyFont="1" applyAlignment="1">
      <alignment horizontal="left" vertical="top" wrapText="1"/>
    </xf>
    <xf numFmtId="0" fontId="2" fillId="2" borderId="0" xfId="4" applyFont="1" applyFill="1" applyAlignment="1">
      <alignment horizontal="center" vertical="center" wrapText="1"/>
    </xf>
    <xf numFmtId="0" fontId="2" fillId="2" borderId="1" xfId="4" applyFont="1" applyFill="1" applyBorder="1" applyAlignment="1">
      <alignment horizontal="center" wrapText="1"/>
    </xf>
    <xf numFmtId="0" fontId="2" fillId="2" borderId="2" xfId="4" applyFont="1" applyFill="1" applyBorder="1" applyAlignment="1">
      <alignment horizontal="center" wrapText="1"/>
    </xf>
    <xf numFmtId="3" fontId="2" fillId="2" borderId="1" xfId="4" applyNumberFormat="1" applyFont="1" applyFill="1" applyBorder="1" applyAlignment="1">
      <alignment horizontal="center" wrapText="1"/>
    </xf>
    <xf numFmtId="3" fontId="2" fillId="2" borderId="2" xfId="4" applyNumberFormat="1" applyFont="1" applyFill="1" applyBorder="1" applyAlignment="1">
      <alignment horizontal="center" wrapText="1"/>
    </xf>
    <xf numFmtId="3" fontId="2" fillId="2" borderId="3" xfId="4" applyNumberFormat="1" applyFont="1" applyFill="1" applyBorder="1" applyAlignment="1">
      <alignment horizontal="center" wrapText="1"/>
    </xf>
    <xf numFmtId="0" fontId="2" fillId="2" borderId="3" xfId="4" applyFont="1" applyFill="1" applyBorder="1" applyAlignment="1">
      <alignment horizontal="center" wrapText="1"/>
    </xf>
    <xf numFmtId="3" fontId="2" fillId="2" borderId="5" xfId="4" applyNumberFormat="1" applyFont="1" applyFill="1" applyBorder="1" applyAlignment="1">
      <alignment horizontal="center" vertical="center" wrapText="1"/>
    </xf>
    <xf numFmtId="0" fontId="2" fillId="2" borderId="3" xfId="4" applyFont="1" applyFill="1" applyBorder="1" applyAlignment="1">
      <alignment horizontal="center"/>
    </xf>
    <xf numFmtId="0" fontId="10" fillId="0" borderId="0" xfId="4" applyFont="1" applyAlignment="1">
      <alignment horizontal="left" vertical="top" wrapText="1"/>
    </xf>
    <xf numFmtId="0" fontId="2" fillId="2" borderId="5" xfId="4" applyFont="1" applyFill="1" applyBorder="1" applyAlignment="1">
      <alignment horizontal="center" vertical="center" wrapText="1"/>
    </xf>
    <xf numFmtId="0" fontId="2" fillId="2" borderId="1" xfId="4" applyFont="1" applyFill="1" applyBorder="1" applyAlignment="1">
      <alignment horizontal="center"/>
    </xf>
    <xf numFmtId="0" fontId="2" fillId="2" borderId="2" xfId="4" applyFont="1" applyFill="1" applyBorder="1" applyAlignment="1">
      <alignment horizontal="center"/>
    </xf>
    <xf numFmtId="0" fontId="2" fillId="2" borderId="3" xfId="4" applyFont="1" applyFill="1" applyBorder="1"/>
    <xf numFmtId="0" fontId="2" fillId="2" borderId="2" xfId="4" applyFont="1" applyFill="1" applyBorder="1"/>
    <xf numFmtId="170" fontId="7" fillId="0" borderId="0" xfId="1" applyNumberFormat="1" applyFont="1" applyAlignment="1">
      <alignment horizontal="right"/>
    </xf>
    <xf numFmtId="168" fontId="8" fillId="0" borderId="10" xfId="1" applyNumberFormat="1" applyFont="1" applyBorder="1" applyAlignment="1">
      <alignment horizontal="center" wrapText="1"/>
    </xf>
    <xf numFmtId="168" fontId="8" fillId="0" borderId="10" xfId="4" applyNumberFormat="1" applyFont="1" applyBorder="1" applyAlignment="1">
      <alignment horizontal="center" wrapText="1"/>
    </xf>
    <xf numFmtId="0" fontId="6" fillId="0" borderId="0" xfId="4" applyFont="1" applyAlignment="1">
      <alignment horizontal="center" vertical="center"/>
    </xf>
    <xf numFmtId="167" fontId="8" fillId="0" borderId="18" xfId="4" applyNumberFormat="1" applyFont="1" applyBorder="1" applyAlignment="1">
      <alignment horizontal="center" vertical="center"/>
    </xf>
    <xf numFmtId="167" fontId="8" fillId="0" borderId="11" xfId="4" applyNumberFormat="1" applyFont="1" applyBorder="1" applyAlignment="1">
      <alignment horizontal="center" vertical="center"/>
    </xf>
    <xf numFmtId="0" fontId="8" fillId="0" borderId="11" xfId="4" applyFont="1" applyBorder="1" applyAlignment="1">
      <alignment horizontal="center" vertical="center"/>
    </xf>
    <xf numFmtId="168" fontId="1" fillId="0" borderId="11" xfId="7" applyNumberFormat="1" applyBorder="1" applyAlignment="1">
      <alignment horizontal="center" vertical="center"/>
    </xf>
    <xf numFmtId="168" fontId="1" fillId="0" borderId="9" xfId="7" applyNumberFormat="1" applyBorder="1" applyAlignment="1">
      <alignment horizontal="center" vertical="center"/>
    </xf>
    <xf numFmtId="0" fontId="0" fillId="0" borderId="0" xfId="0" applyAlignment="1">
      <alignment horizontal="center" vertical="center"/>
    </xf>
    <xf numFmtId="3" fontId="7" fillId="0" borderId="0" xfId="4" applyNumberFormat="1" applyFont="1" applyAlignment="1">
      <alignment horizontal="center" vertical="center"/>
    </xf>
    <xf numFmtId="0" fontId="7" fillId="0" borderId="0" xfId="4" applyFont="1" applyAlignment="1">
      <alignment horizontal="center" vertical="center"/>
    </xf>
    <xf numFmtId="168" fontId="8" fillId="0" borderId="10" xfId="1" applyNumberFormat="1" applyFont="1" applyBorder="1" applyAlignment="1">
      <alignment horizontal="center" vertical="center" wrapText="1"/>
    </xf>
    <xf numFmtId="166" fontId="8" fillId="0" borderId="6" xfId="1" applyNumberFormat="1" applyFont="1" applyBorder="1" applyAlignment="1">
      <alignment horizontal="center"/>
    </xf>
    <xf numFmtId="166" fontId="3" fillId="0" borderId="6" xfId="1" applyNumberFormat="1" applyFont="1" applyBorder="1" applyAlignment="1">
      <alignment horizontal="center"/>
    </xf>
    <xf numFmtId="166" fontId="4" fillId="0" borderId="6" xfId="1" applyNumberFormat="1" applyFont="1" applyBorder="1" applyAlignment="1">
      <alignment horizontal="center"/>
    </xf>
    <xf numFmtId="166" fontId="1" fillId="0" borderId="6" xfId="1" applyNumberFormat="1" applyBorder="1" applyAlignment="1">
      <alignment horizontal="center"/>
    </xf>
    <xf numFmtId="166" fontId="1" fillId="0" borderId="7" xfId="1" applyNumberFormat="1" applyBorder="1" applyAlignment="1">
      <alignment horizontal="center"/>
    </xf>
    <xf numFmtId="166" fontId="1" fillId="0" borderId="14" xfId="1" applyNumberFormat="1" applyFont="1" applyBorder="1" applyAlignment="1">
      <alignment horizontal="center"/>
    </xf>
    <xf numFmtId="166" fontId="1" fillId="0" borderId="10" xfId="1" applyNumberFormat="1" applyFont="1" applyBorder="1"/>
    <xf numFmtId="0" fontId="1" fillId="0" borderId="10" xfId="7" applyBorder="1" applyAlignment="1">
      <alignment horizontal="center"/>
    </xf>
    <xf numFmtId="0" fontId="8" fillId="0" borderId="10" xfId="4" applyFont="1" applyBorder="1" applyAlignment="1">
      <alignment horizontal="center"/>
    </xf>
    <xf numFmtId="9" fontId="8" fillId="0" borderId="10" xfId="4" applyNumberFormat="1" applyFont="1" applyBorder="1" applyAlignment="1">
      <alignment horizontal="right"/>
    </xf>
    <xf numFmtId="164" fontId="8" fillId="0" borderId="10" xfId="4" applyNumberFormat="1" applyFont="1" applyBorder="1" applyAlignment="1">
      <alignment horizontal="right"/>
    </xf>
    <xf numFmtId="0" fontId="1" fillId="0" borderId="10" xfId="5" applyBorder="1" applyAlignment="1">
      <alignment horizontal="center"/>
    </xf>
  </cellXfs>
  <cellStyles count="9">
    <cellStyle name="Comma" xfId="1" builtinId="3"/>
    <cellStyle name="Comma 2 2" xfId="6" xr:uid="{8476AB2B-6DA8-4418-99D8-44465BE87B70}"/>
    <cellStyle name="Currency" xfId="2" builtinId="4"/>
    <cellStyle name="Currency 2" xfId="8" xr:uid="{2A6194B3-F3B6-4E6D-BEC9-90727B0A4AB2}"/>
    <cellStyle name="Normal" xfId="0" builtinId="0"/>
    <cellStyle name="Normal 2 2 2" xfId="5" xr:uid="{6B90314B-6CC6-47C9-A773-E3A35F9E662A}"/>
    <cellStyle name="Normal 4 2" xfId="7" xr:uid="{200656C6-D7FB-4C90-B2A0-BB49868340B8}"/>
    <cellStyle name="Normal 4 2 4" xfId="4" xr:uid="{D15FCE89-58FF-4871-8AD5-78DE1F54181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619E-A6B5-4FDF-9FE7-AF8E56A9EA20}">
  <sheetPr>
    <tabColor theme="9"/>
  </sheetPr>
  <dimension ref="A1:S90"/>
  <sheetViews>
    <sheetView showGridLines="0" zoomScaleNormal="100" workbookViewId="0">
      <pane ySplit="3" topLeftCell="A43" activePane="bottomLeft" state="frozen"/>
      <selection activeCell="E59" sqref="E59"/>
      <selection pane="bottomLeft" activeCell="D49" sqref="D49"/>
    </sheetView>
  </sheetViews>
  <sheetFormatPr defaultRowHeight="15" x14ac:dyDescent="0.25"/>
  <cols>
    <col min="1" max="1" width="12" customWidth="1"/>
    <col min="2" max="2" width="12.28515625" customWidth="1"/>
    <col min="3" max="9" width="10" customWidth="1"/>
    <col min="10" max="10" width="10" style="59"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1" t="s">
        <v>0</v>
      </c>
      <c r="B1" s="1"/>
      <c r="C1" s="1"/>
      <c r="D1" s="1"/>
      <c r="E1" s="1"/>
      <c r="F1" s="1"/>
      <c r="G1" s="1"/>
      <c r="H1" s="1"/>
      <c r="I1" s="1"/>
      <c r="J1" s="1"/>
    </row>
    <row r="2" spans="1:19" ht="30" customHeight="1" x14ac:dyDescent="0.25">
      <c r="A2" s="143" t="s">
        <v>1</v>
      </c>
      <c r="B2" s="143" t="s">
        <v>2</v>
      </c>
      <c r="C2" s="144" t="s">
        <v>3</v>
      </c>
      <c r="D2" s="145"/>
      <c r="E2" s="146" t="s">
        <v>4</v>
      </c>
      <c r="F2" s="147"/>
      <c r="G2" s="146" t="s">
        <v>5</v>
      </c>
      <c r="H2" s="147"/>
      <c r="I2" s="148" t="s">
        <v>6</v>
      </c>
      <c r="J2" s="148"/>
    </row>
    <row r="3" spans="1:19" ht="45" x14ac:dyDescent="0.25">
      <c r="A3" s="143"/>
      <c r="B3" s="143"/>
      <c r="C3" s="2" t="s">
        <v>7</v>
      </c>
      <c r="D3" s="3" t="s">
        <v>8</v>
      </c>
      <c r="E3" s="2" t="s">
        <v>7</v>
      </c>
      <c r="F3" s="3" t="s">
        <v>8</v>
      </c>
      <c r="G3" s="2" t="s">
        <v>7</v>
      </c>
      <c r="H3" s="3" t="s">
        <v>8</v>
      </c>
      <c r="I3" s="4" t="s">
        <v>7</v>
      </c>
      <c r="J3" s="5" t="s">
        <v>8</v>
      </c>
      <c r="K3" s="6"/>
      <c r="M3" s="7"/>
      <c r="N3" s="8"/>
      <c r="O3" s="8"/>
      <c r="P3" s="8"/>
      <c r="Q3" s="8"/>
      <c r="R3" s="8"/>
      <c r="S3" s="8"/>
    </row>
    <row r="4" spans="1:19" x14ac:dyDescent="0.25">
      <c r="A4" s="9">
        <v>1963</v>
      </c>
      <c r="B4" s="10">
        <v>202243</v>
      </c>
      <c r="C4" s="10">
        <v>72575</v>
      </c>
      <c r="D4" s="11">
        <v>0.35885049173518985</v>
      </c>
      <c r="E4" s="10">
        <v>47368</v>
      </c>
      <c r="F4" s="11">
        <v>0.23421329786445019</v>
      </c>
      <c r="G4" s="10">
        <v>82300</v>
      </c>
      <c r="H4" s="11">
        <v>0.40693621040035999</v>
      </c>
      <c r="I4" s="12"/>
      <c r="J4" s="13"/>
      <c r="M4" s="7"/>
      <c r="N4" s="8"/>
      <c r="O4" s="8"/>
      <c r="P4" s="8"/>
      <c r="Q4" s="8"/>
      <c r="R4" s="8"/>
      <c r="S4" s="8"/>
    </row>
    <row r="5" spans="1:19" x14ac:dyDescent="0.25">
      <c r="A5" s="9">
        <v>1964</v>
      </c>
      <c r="B5" s="10">
        <v>218582</v>
      </c>
      <c r="C5" s="10">
        <v>86800</v>
      </c>
      <c r="D5" s="11">
        <v>0.39710497662204575</v>
      </c>
      <c r="E5" s="10">
        <v>49482</v>
      </c>
      <c r="F5" s="11">
        <v>0.22637728632732795</v>
      </c>
      <c r="G5" s="10">
        <v>82300</v>
      </c>
      <c r="H5" s="11">
        <v>0.3765177370506263</v>
      </c>
      <c r="I5" s="12"/>
      <c r="J5" s="13"/>
      <c r="M5" s="7"/>
      <c r="N5" s="8"/>
      <c r="O5" s="8"/>
      <c r="P5" s="8"/>
      <c r="Q5" s="8"/>
      <c r="R5" s="8"/>
      <c r="S5" s="8"/>
    </row>
    <row r="6" spans="1:19" x14ac:dyDescent="0.25">
      <c r="A6" s="9">
        <v>1965</v>
      </c>
      <c r="B6" s="10">
        <v>242812</v>
      </c>
      <c r="C6" s="10">
        <v>101150</v>
      </c>
      <c r="D6" s="11">
        <v>0.41657743439368727</v>
      </c>
      <c r="E6" s="10">
        <v>59437</v>
      </c>
      <c r="F6" s="11">
        <v>0.24478608964960547</v>
      </c>
      <c r="G6" s="10">
        <v>82225</v>
      </c>
      <c r="H6" s="11">
        <v>0.33863647595670726</v>
      </c>
      <c r="I6" s="12"/>
      <c r="J6" s="13"/>
      <c r="M6" s="7"/>
      <c r="N6" s="8"/>
      <c r="O6" s="8"/>
      <c r="P6" s="8"/>
      <c r="Q6" s="8"/>
      <c r="R6" s="8"/>
      <c r="S6" s="8"/>
    </row>
    <row r="7" spans="1:19" x14ac:dyDescent="0.25">
      <c r="A7" s="9">
        <v>1966</v>
      </c>
      <c r="B7" s="10">
        <v>254148</v>
      </c>
      <c r="C7" s="10">
        <v>102650</v>
      </c>
      <c r="D7" s="11">
        <v>0.40389851582542458</v>
      </c>
      <c r="E7" s="10">
        <v>69273</v>
      </c>
      <c r="F7" s="11">
        <v>0.2725695264176779</v>
      </c>
      <c r="G7" s="10">
        <v>82225</v>
      </c>
      <c r="H7" s="11">
        <v>0.32353195775689758</v>
      </c>
      <c r="I7" s="12"/>
      <c r="J7" s="13"/>
      <c r="M7" s="7"/>
      <c r="N7" s="8"/>
      <c r="O7" s="8"/>
      <c r="P7" s="8"/>
      <c r="Q7" s="8"/>
      <c r="R7" s="8"/>
      <c r="S7" s="8"/>
    </row>
    <row r="8" spans="1:19" x14ac:dyDescent="0.25">
      <c r="A8" s="9">
        <v>1967</v>
      </c>
      <c r="B8" s="10">
        <v>260273</v>
      </c>
      <c r="C8" s="10">
        <v>102650</v>
      </c>
      <c r="D8" s="11">
        <v>0.39439357904969014</v>
      </c>
      <c r="E8" s="10">
        <v>81023</v>
      </c>
      <c r="F8" s="11">
        <v>0.3113000580160063</v>
      </c>
      <c r="G8" s="10">
        <v>76600</v>
      </c>
      <c r="H8" s="11">
        <v>0.29430636293430362</v>
      </c>
      <c r="I8" s="12"/>
      <c r="J8" s="13"/>
      <c r="M8" s="7"/>
      <c r="N8" s="8"/>
      <c r="O8" s="8"/>
      <c r="P8" s="8"/>
      <c r="Q8" s="8"/>
      <c r="R8" s="8"/>
      <c r="S8" s="8"/>
    </row>
    <row r="9" spans="1:19" x14ac:dyDescent="0.25">
      <c r="A9" s="9">
        <v>1968</v>
      </c>
      <c r="B9" s="10">
        <v>339688</v>
      </c>
      <c r="C9" s="10">
        <v>171450</v>
      </c>
      <c r="D9" s="11">
        <v>0.50472786792586133</v>
      </c>
      <c r="E9" s="10">
        <v>89538</v>
      </c>
      <c r="F9" s="11">
        <v>0.26358894043946207</v>
      </c>
      <c r="G9" s="10">
        <v>78700</v>
      </c>
      <c r="H9" s="11">
        <v>0.23168319163467652</v>
      </c>
      <c r="I9" s="12"/>
      <c r="J9" s="13"/>
      <c r="M9" s="7"/>
      <c r="N9" s="8"/>
      <c r="O9" s="8"/>
      <c r="P9" s="8"/>
      <c r="Q9" s="8"/>
      <c r="R9" s="8"/>
      <c r="S9" s="8"/>
    </row>
    <row r="10" spans="1:19" x14ac:dyDescent="0.25">
      <c r="A10" s="9">
        <v>1969</v>
      </c>
      <c r="B10" s="10">
        <v>347013</v>
      </c>
      <c r="C10" s="10">
        <v>171450</v>
      </c>
      <c r="D10" s="11">
        <v>0.49407370905412767</v>
      </c>
      <c r="E10" s="10">
        <v>98963</v>
      </c>
      <c r="F10" s="11">
        <v>0.2851852812430658</v>
      </c>
      <c r="G10" s="10">
        <v>76600</v>
      </c>
      <c r="H10" s="11">
        <v>0.22074100970280652</v>
      </c>
      <c r="I10" s="12"/>
      <c r="J10" s="13"/>
      <c r="M10" s="7"/>
      <c r="N10" s="8"/>
      <c r="O10" s="8"/>
      <c r="P10" s="8"/>
      <c r="Q10" s="8"/>
      <c r="R10" s="8"/>
      <c r="S10" s="8"/>
    </row>
    <row r="11" spans="1:19" x14ac:dyDescent="0.25">
      <c r="A11" s="9">
        <v>1970</v>
      </c>
      <c r="B11" s="10">
        <v>406596</v>
      </c>
      <c r="C11" s="10">
        <v>206740</v>
      </c>
      <c r="D11" s="11">
        <v>0.50846540546390029</v>
      </c>
      <c r="E11" s="10">
        <v>123256</v>
      </c>
      <c r="F11" s="11">
        <v>0.30314120158584934</v>
      </c>
      <c r="G11" s="10">
        <v>76600</v>
      </c>
      <c r="H11" s="11">
        <v>0.18839339295025037</v>
      </c>
      <c r="I11" s="12"/>
      <c r="J11" s="13"/>
      <c r="M11" s="7"/>
      <c r="N11" s="8"/>
      <c r="O11" s="8"/>
      <c r="P11" s="8"/>
      <c r="Q11" s="8"/>
      <c r="R11" s="8"/>
      <c r="S11" s="8"/>
    </row>
    <row r="12" spans="1:19" x14ac:dyDescent="0.25">
      <c r="A12" s="9">
        <v>1971</v>
      </c>
      <c r="B12" s="10">
        <v>472955</v>
      </c>
      <c r="C12" s="10">
        <v>257053</v>
      </c>
      <c r="D12" s="11">
        <v>0.54350413887156279</v>
      </c>
      <c r="E12" s="10">
        <v>140627</v>
      </c>
      <c r="F12" s="11">
        <v>0.29733695594718312</v>
      </c>
      <c r="G12" s="10">
        <v>75275</v>
      </c>
      <c r="H12" s="11">
        <v>0.15915890518125403</v>
      </c>
      <c r="I12" s="12"/>
      <c r="J12" s="13"/>
      <c r="M12" s="7"/>
      <c r="N12" s="8"/>
      <c r="O12" s="8"/>
      <c r="P12" s="8"/>
      <c r="Q12" s="8"/>
      <c r="R12" s="8"/>
      <c r="S12" s="8"/>
    </row>
    <row r="13" spans="1:19" x14ac:dyDescent="0.25">
      <c r="A13" s="9">
        <v>1972</v>
      </c>
      <c r="B13" s="10">
        <v>533639</v>
      </c>
      <c r="C13" s="10">
        <v>314389</v>
      </c>
      <c r="D13" s="11">
        <v>0.58914172314991975</v>
      </c>
      <c r="E13" s="10">
        <v>144975</v>
      </c>
      <c r="F13" s="11">
        <v>0.27167242274271558</v>
      </c>
      <c r="G13" s="10">
        <v>74275</v>
      </c>
      <c r="H13" s="11">
        <v>0.13918585410736473</v>
      </c>
      <c r="I13" s="12"/>
      <c r="J13" s="13"/>
      <c r="M13" s="7"/>
      <c r="N13" s="8"/>
      <c r="O13" s="8"/>
      <c r="P13" s="8"/>
      <c r="Q13" s="8"/>
      <c r="R13" s="8"/>
      <c r="S13" s="8"/>
    </row>
    <row r="14" spans="1:19" x14ac:dyDescent="0.25">
      <c r="A14" s="9">
        <v>1973</v>
      </c>
      <c r="B14" s="10">
        <v>650050</v>
      </c>
      <c r="C14" s="10">
        <v>381350</v>
      </c>
      <c r="D14" s="11">
        <v>0.58664718098607804</v>
      </c>
      <c r="E14" s="10">
        <v>147700</v>
      </c>
      <c r="F14" s="11">
        <v>0.22721329128528575</v>
      </c>
      <c r="G14" s="10">
        <v>121000</v>
      </c>
      <c r="H14" s="11">
        <v>0.18613952772863626</v>
      </c>
      <c r="I14" s="12"/>
      <c r="J14" s="13"/>
    </row>
    <row r="15" spans="1:19" x14ac:dyDescent="0.25">
      <c r="A15" s="9">
        <v>1974</v>
      </c>
      <c r="B15" s="10">
        <v>723638</v>
      </c>
      <c r="C15" s="10">
        <v>453324</v>
      </c>
      <c r="D15" s="11">
        <v>0.62645134722057161</v>
      </c>
      <c r="E15" s="10">
        <v>148054</v>
      </c>
      <c r="F15" s="11">
        <v>0.20459677352488398</v>
      </c>
      <c r="G15" s="10">
        <v>122260</v>
      </c>
      <c r="H15" s="11">
        <v>0.16895187925454441</v>
      </c>
      <c r="I15" s="12"/>
      <c r="J15" s="13"/>
    </row>
    <row r="16" spans="1:19" x14ac:dyDescent="0.25">
      <c r="A16" s="9">
        <v>1975</v>
      </c>
      <c r="B16" s="10">
        <v>763498</v>
      </c>
      <c r="C16" s="10">
        <v>464257</v>
      </c>
      <c r="D16" s="11">
        <v>0.6080657709646915</v>
      </c>
      <c r="E16" s="10">
        <v>176706</v>
      </c>
      <c r="F16" s="11">
        <v>0.23144264948958609</v>
      </c>
      <c r="G16" s="10">
        <v>122535</v>
      </c>
      <c r="H16" s="11">
        <v>0.16049157954572246</v>
      </c>
      <c r="I16" s="12"/>
      <c r="J16" s="13"/>
    </row>
    <row r="17" spans="1:11" x14ac:dyDescent="0.25">
      <c r="A17" s="9">
        <v>1976</v>
      </c>
      <c r="B17" s="10">
        <v>971799</v>
      </c>
      <c r="C17" s="10">
        <v>643454</v>
      </c>
      <c r="D17" s="11">
        <v>0.66212663318237619</v>
      </c>
      <c r="E17" s="10">
        <v>205110</v>
      </c>
      <c r="F17" s="11">
        <v>0.21106216408948764</v>
      </c>
      <c r="G17" s="10">
        <v>123235</v>
      </c>
      <c r="H17" s="11">
        <v>0.12681120272813617</v>
      </c>
      <c r="I17" s="12"/>
      <c r="J17" s="13"/>
    </row>
    <row r="18" spans="1:11" x14ac:dyDescent="0.25">
      <c r="A18" s="9">
        <v>1977</v>
      </c>
      <c r="B18" s="10">
        <v>1038270</v>
      </c>
      <c r="C18" s="10">
        <v>692074</v>
      </c>
      <c r="D18" s="11">
        <v>0.66656457376212352</v>
      </c>
      <c r="E18" s="10">
        <v>223736</v>
      </c>
      <c r="F18" s="11">
        <v>0.21548922727228947</v>
      </c>
      <c r="G18" s="10">
        <v>122460</v>
      </c>
      <c r="H18" s="11">
        <v>0.11794619896558699</v>
      </c>
      <c r="I18" s="12"/>
      <c r="J18" s="13"/>
    </row>
    <row r="19" spans="1:11" x14ac:dyDescent="0.25">
      <c r="A19" s="9">
        <v>1978</v>
      </c>
      <c r="B19" s="10">
        <v>1132590</v>
      </c>
      <c r="C19" s="10">
        <v>788614</v>
      </c>
      <c r="D19" s="11">
        <v>0.69629256836101328</v>
      </c>
      <c r="E19" s="10">
        <v>221516</v>
      </c>
      <c r="F19" s="11">
        <v>0.19558357393231443</v>
      </c>
      <c r="G19" s="10">
        <v>122460</v>
      </c>
      <c r="H19" s="11">
        <v>0.10812385770667232</v>
      </c>
      <c r="I19" s="12"/>
      <c r="J19" s="13"/>
    </row>
    <row r="20" spans="1:11" x14ac:dyDescent="0.25">
      <c r="A20" s="9">
        <v>1979</v>
      </c>
      <c r="B20" s="10">
        <v>1257835</v>
      </c>
      <c r="C20" s="10">
        <v>900914</v>
      </c>
      <c r="D20" s="11">
        <v>0.71624179642003916</v>
      </c>
      <c r="E20" s="10">
        <v>233611</v>
      </c>
      <c r="F20" s="11">
        <v>0.18572467772005072</v>
      </c>
      <c r="G20" s="10">
        <v>123310</v>
      </c>
      <c r="H20" s="11">
        <v>9.8033525859910084E-2</v>
      </c>
      <c r="I20" s="12"/>
      <c r="J20" s="13"/>
    </row>
    <row r="21" spans="1:11" x14ac:dyDescent="0.25">
      <c r="A21" s="9">
        <v>1980</v>
      </c>
      <c r="B21" s="10">
        <v>1285237</v>
      </c>
      <c r="C21" s="10">
        <v>924174</v>
      </c>
      <c r="D21" s="11">
        <v>0.71906893436774699</v>
      </c>
      <c r="E21" s="10">
        <v>237703</v>
      </c>
      <c r="F21" s="11">
        <v>0.18494876820384101</v>
      </c>
      <c r="G21" s="10">
        <v>123360</v>
      </c>
      <c r="H21" s="11">
        <v>9.5982297428412036E-2</v>
      </c>
      <c r="I21" s="12"/>
      <c r="J21" s="13"/>
    </row>
    <row r="22" spans="1:11" x14ac:dyDescent="0.25">
      <c r="A22" s="9">
        <v>1981</v>
      </c>
      <c r="B22" s="10">
        <v>1383809</v>
      </c>
      <c r="C22" s="10">
        <v>1008374</v>
      </c>
      <c r="D22" s="11">
        <v>0.72869449468821201</v>
      </c>
      <c r="E22" s="10">
        <v>251745</v>
      </c>
      <c r="F22" s="11">
        <v>0.18192178255814206</v>
      </c>
      <c r="G22" s="10">
        <v>123690</v>
      </c>
      <c r="H22" s="11">
        <v>8.9383722753645908E-2</v>
      </c>
      <c r="I22" s="12"/>
      <c r="J22" s="13"/>
    </row>
    <row r="23" spans="1:11" x14ac:dyDescent="0.25">
      <c r="A23" s="9">
        <v>1982</v>
      </c>
      <c r="B23" s="10">
        <v>1418344</v>
      </c>
      <c r="C23" s="10">
        <v>1008274</v>
      </c>
      <c r="D23" s="11">
        <v>0.71088114025934468</v>
      </c>
      <c r="E23" s="10">
        <v>255790</v>
      </c>
      <c r="F23" s="11">
        <v>0.18034411962119204</v>
      </c>
      <c r="G23" s="10">
        <v>154280</v>
      </c>
      <c r="H23" s="11">
        <v>0.10877474011946327</v>
      </c>
      <c r="I23" s="12"/>
      <c r="J23" s="13"/>
    </row>
    <row r="24" spans="1:11" x14ac:dyDescent="0.25">
      <c r="A24" s="9">
        <v>1983</v>
      </c>
      <c r="B24" s="10">
        <v>1452037</v>
      </c>
      <c r="C24" s="10">
        <v>1028574</v>
      </c>
      <c r="D24" s="11">
        <v>0.70836624686561023</v>
      </c>
      <c r="E24" s="10">
        <v>269683</v>
      </c>
      <c r="F24" s="11">
        <v>0.18572736094190437</v>
      </c>
      <c r="G24" s="10">
        <v>153780</v>
      </c>
      <c r="H24" s="11">
        <v>0.10590639219248546</v>
      </c>
      <c r="I24" s="12"/>
      <c r="J24" s="13"/>
    </row>
    <row r="25" spans="1:11" x14ac:dyDescent="0.25">
      <c r="A25" s="9">
        <v>1984</v>
      </c>
      <c r="B25" s="10">
        <v>1605485</v>
      </c>
      <c r="C25" s="10">
        <v>1105654</v>
      </c>
      <c r="D25" s="11">
        <v>0.68867289323786895</v>
      </c>
      <c r="E25" s="10">
        <v>276841</v>
      </c>
      <c r="F25" s="11">
        <v>0.17243449798658972</v>
      </c>
      <c r="G25" s="10">
        <v>222990</v>
      </c>
      <c r="H25" s="11">
        <v>0.13889260877554135</v>
      </c>
      <c r="I25" s="12"/>
      <c r="J25" s="13"/>
    </row>
    <row r="26" spans="1:11" x14ac:dyDescent="0.25">
      <c r="A26" s="9">
        <v>1985</v>
      </c>
      <c r="B26" s="10">
        <v>1601714</v>
      </c>
      <c r="C26" s="10">
        <v>1078100</v>
      </c>
      <c r="D26" s="11">
        <v>0.67309145078334831</v>
      </c>
      <c r="E26" s="10">
        <v>299614</v>
      </c>
      <c r="F26" s="11">
        <v>0.18705836372785653</v>
      </c>
      <c r="G26" s="10">
        <v>224000</v>
      </c>
      <c r="H26" s="11">
        <v>0.13985018548879513</v>
      </c>
      <c r="I26" s="12"/>
      <c r="J26" s="13"/>
    </row>
    <row r="27" spans="1:11" x14ac:dyDescent="0.25">
      <c r="A27" s="9">
        <v>1986</v>
      </c>
      <c r="B27" s="10">
        <v>1669200</v>
      </c>
      <c r="C27" s="10">
        <v>1126100</v>
      </c>
      <c r="D27" s="11">
        <v>0.67463455547567697</v>
      </c>
      <c r="E27" s="10">
        <v>317500</v>
      </c>
      <c r="F27" s="11">
        <v>0.19021087946321591</v>
      </c>
      <c r="G27" s="10">
        <v>225600</v>
      </c>
      <c r="H27" s="11">
        <v>0.13515456506110712</v>
      </c>
      <c r="I27" s="12"/>
      <c r="J27" s="13"/>
    </row>
    <row r="28" spans="1:11" x14ac:dyDescent="0.25">
      <c r="A28" s="9">
        <v>1987</v>
      </c>
      <c r="B28" s="10">
        <v>1655373</v>
      </c>
      <c r="C28" s="10">
        <v>1111600</v>
      </c>
      <c r="D28" s="11">
        <v>0.67151028801363799</v>
      </c>
      <c r="E28" s="10">
        <v>316148</v>
      </c>
      <c r="F28" s="11">
        <v>0.19098293858846313</v>
      </c>
      <c r="G28" s="10">
        <v>227625</v>
      </c>
      <c r="H28" s="11">
        <v>0.13750677339789885</v>
      </c>
      <c r="I28" s="12"/>
      <c r="J28" s="13"/>
    </row>
    <row r="29" spans="1:11" x14ac:dyDescent="0.25">
      <c r="A29" s="9">
        <v>1988</v>
      </c>
      <c r="B29" s="10">
        <v>1603684</v>
      </c>
      <c r="C29" s="10">
        <v>1049400</v>
      </c>
      <c r="D29" s="11">
        <v>0.65436831695022213</v>
      </c>
      <c r="E29" s="10">
        <v>325924</v>
      </c>
      <c r="F29" s="11">
        <v>0.20323455244299998</v>
      </c>
      <c r="G29" s="10">
        <v>228360</v>
      </c>
      <c r="H29" s="11">
        <v>0.14239713060677789</v>
      </c>
      <c r="I29" s="12"/>
      <c r="J29" s="13"/>
      <c r="K29" s="14"/>
    </row>
    <row r="30" spans="1:11" x14ac:dyDescent="0.25">
      <c r="A30" s="9">
        <v>1989</v>
      </c>
      <c r="B30" s="10">
        <v>1610966</v>
      </c>
      <c r="C30" s="10">
        <v>1038700</v>
      </c>
      <c r="D30" s="11">
        <v>0.64476841845203436</v>
      </c>
      <c r="E30" s="10">
        <v>311301</v>
      </c>
      <c r="F30" s="11">
        <v>0.19323871515599958</v>
      </c>
      <c r="G30" s="10">
        <v>260965</v>
      </c>
      <c r="H30" s="11">
        <v>0.16199286639196606</v>
      </c>
      <c r="I30" s="12"/>
      <c r="J30" s="13"/>
      <c r="K30" s="14"/>
    </row>
    <row r="31" spans="1:11" x14ac:dyDescent="0.25">
      <c r="A31" s="9">
        <v>1990</v>
      </c>
      <c r="B31" s="10">
        <v>1604767</v>
      </c>
      <c r="C31" s="10">
        <v>1036100</v>
      </c>
      <c r="D31" s="11">
        <v>0.64563889960349385</v>
      </c>
      <c r="E31" s="10">
        <v>312760</v>
      </c>
      <c r="F31" s="11">
        <v>0.19489433668563724</v>
      </c>
      <c r="G31" s="10">
        <v>255907</v>
      </c>
      <c r="H31" s="11">
        <v>0.15946676371086893</v>
      </c>
      <c r="I31" s="12"/>
      <c r="J31" s="13"/>
      <c r="K31" s="14"/>
    </row>
    <row r="32" spans="1:11" x14ac:dyDescent="0.25">
      <c r="A32" s="9">
        <v>1991</v>
      </c>
      <c r="B32" s="10">
        <v>1733158</v>
      </c>
      <c r="C32" s="10">
        <v>1042700</v>
      </c>
      <c r="D32" s="11">
        <v>0.60161854833777417</v>
      </c>
      <c r="E32" s="10">
        <v>324851</v>
      </c>
      <c r="F32" s="11">
        <v>0.18743299803018537</v>
      </c>
      <c r="G32" s="10">
        <v>365607</v>
      </c>
      <c r="H32" s="11">
        <v>0.21094845363204048</v>
      </c>
      <c r="I32" s="12"/>
      <c r="J32" s="13"/>
      <c r="K32" s="14"/>
    </row>
    <row r="33" spans="1:12" x14ac:dyDescent="0.25">
      <c r="A33" s="9">
        <v>1992</v>
      </c>
      <c r="B33" s="10">
        <v>1739890</v>
      </c>
      <c r="C33" s="10">
        <v>1045500</v>
      </c>
      <c r="D33" s="11">
        <v>0.6009000569001488</v>
      </c>
      <c r="E33" s="10">
        <v>328758</v>
      </c>
      <c r="F33" s="11">
        <v>0.18895332463546546</v>
      </c>
      <c r="G33" s="10">
        <v>365632</v>
      </c>
      <c r="H33" s="11">
        <v>0.21014661846438568</v>
      </c>
      <c r="I33" s="12"/>
      <c r="J33" s="13"/>
      <c r="K33" s="14"/>
    </row>
    <row r="34" spans="1:12" x14ac:dyDescent="0.25">
      <c r="A34" s="9">
        <v>1993</v>
      </c>
      <c r="B34" s="10">
        <v>1741487</v>
      </c>
      <c r="C34" s="10">
        <v>1040700</v>
      </c>
      <c r="D34" s="11">
        <v>0.5975927468881479</v>
      </c>
      <c r="E34" s="10">
        <v>336430</v>
      </c>
      <c r="F34" s="11">
        <v>0.19318547884652598</v>
      </c>
      <c r="G34" s="10">
        <v>364357</v>
      </c>
      <c r="H34" s="11">
        <v>0.20922177426532612</v>
      </c>
      <c r="I34" s="10"/>
      <c r="J34" s="13"/>
      <c r="K34" s="14"/>
    </row>
    <row r="35" spans="1:12" x14ac:dyDescent="0.25">
      <c r="A35" s="9">
        <v>1994</v>
      </c>
      <c r="B35" s="10">
        <v>1771065</v>
      </c>
      <c r="C35" s="10">
        <v>1060200</v>
      </c>
      <c r="D35" s="11">
        <v>0.59862286251492747</v>
      </c>
      <c r="E35" s="10">
        <v>345383</v>
      </c>
      <c r="F35" s="11">
        <v>0.19501429930578493</v>
      </c>
      <c r="G35" s="10">
        <v>365482</v>
      </c>
      <c r="H35" s="11">
        <v>0.20636283817928761</v>
      </c>
      <c r="I35" s="10"/>
      <c r="J35" s="13"/>
      <c r="K35" s="14"/>
    </row>
    <row r="36" spans="1:12" x14ac:dyDescent="0.25">
      <c r="A36" s="9">
        <v>1995</v>
      </c>
      <c r="B36" s="10">
        <v>1777575</v>
      </c>
      <c r="C36" s="10">
        <v>1060200</v>
      </c>
      <c r="D36" s="11">
        <v>0.59643053035736893</v>
      </c>
      <c r="E36" s="10">
        <v>347393</v>
      </c>
      <c r="F36" s="11">
        <v>0.19543085383176517</v>
      </c>
      <c r="G36" s="10">
        <v>369982</v>
      </c>
      <c r="H36" s="11">
        <v>0.20813861581086593</v>
      </c>
      <c r="I36" s="10"/>
      <c r="J36" s="13"/>
      <c r="K36" s="14"/>
    </row>
    <row r="37" spans="1:12" x14ac:dyDescent="0.25">
      <c r="A37" s="9">
        <v>1996</v>
      </c>
      <c r="B37" s="10">
        <v>2078835</v>
      </c>
      <c r="C37" s="10">
        <v>1295925</v>
      </c>
      <c r="D37" s="11">
        <v>0.62339002373925778</v>
      </c>
      <c r="E37" s="10">
        <v>418449</v>
      </c>
      <c r="F37" s="11">
        <v>0.20129014568255779</v>
      </c>
      <c r="G37" s="10">
        <v>364461</v>
      </c>
      <c r="H37" s="11">
        <v>0.17531983057818443</v>
      </c>
      <c r="I37" s="10"/>
      <c r="J37" s="13"/>
      <c r="K37" s="14"/>
    </row>
    <row r="38" spans="1:12" x14ac:dyDescent="0.25">
      <c r="A38" s="9">
        <v>1997</v>
      </c>
      <c r="B38" s="10">
        <v>1960531</v>
      </c>
      <c r="C38" s="10">
        <v>1247850</v>
      </c>
      <c r="D38" s="11">
        <v>0.63648572759114752</v>
      </c>
      <c r="E38" s="10">
        <v>335392</v>
      </c>
      <c r="F38" s="11">
        <v>0.17107202079436643</v>
      </c>
      <c r="G38" s="10">
        <v>377094</v>
      </c>
      <c r="H38" s="11">
        <v>0.19234278876488053</v>
      </c>
      <c r="I38" s="10">
        <v>195</v>
      </c>
      <c r="J38" s="13">
        <v>9.9462849605540534E-5</v>
      </c>
    </row>
    <row r="39" spans="1:12" x14ac:dyDescent="0.25">
      <c r="A39" s="9">
        <v>1998</v>
      </c>
      <c r="B39" s="10">
        <v>2125108</v>
      </c>
      <c r="C39" s="10">
        <v>1292925</v>
      </c>
      <c r="D39" s="11">
        <v>0.60840437286010873</v>
      </c>
      <c r="E39" s="10">
        <v>458173</v>
      </c>
      <c r="F39" s="11">
        <v>0.21559986598328179</v>
      </c>
      <c r="G39" s="10">
        <v>373685</v>
      </c>
      <c r="H39" s="11">
        <v>0.1758428277527542</v>
      </c>
      <c r="I39" s="10">
        <v>325</v>
      </c>
      <c r="J39" s="13">
        <v>1.5293340385523935E-4</v>
      </c>
    </row>
    <row r="40" spans="1:12" x14ac:dyDescent="0.25">
      <c r="A40" s="9">
        <v>1999</v>
      </c>
      <c r="B40" s="10">
        <v>2157493</v>
      </c>
      <c r="C40" s="10">
        <v>1295725</v>
      </c>
      <c r="D40" s="11">
        <v>0.60056973533633717</v>
      </c>
      <c r="E40" s="10">
        <v>472903</v>
      </c>
      <c r="F40" s="11">
        <v>0.21919097767640497</v>
      </c>
      <c r="G40" s="10">
        <v>388085</v>
      </c>
      <c r="H40" s="11">
        <v>0.17987775626618488</v>
      </c>
      <c r="I40" s="10">
        <v>780</v>
      </c>
      <c r="J40" s="13">
        <v>3.6153072107302317E-4</v>
      </c>
    </row>
    <row r="41" spans="1:12" x14ac:dyDescent="0.25">
      <c r="A41" s="9">
        <v>2000</v>
      </c>
      <c r="B41" s="10">
        <v>2195227</v>
      </c>
      <c r="C41" s="10">
        <v>1300925</v>
      </c>
      <c r="D41" s="11">
        <v>0.59261525117903524</v>
      </c>
      <c r="E41" s="10">
        <v>493437</v>
      </c>
      <c r="F41" s="11">
        <v>0.22477720982841409</v>
      </c>
      <c r="G41" s="10">
        <v>400085</v>
      </c>
      <c r="H41" s="11">
        <v>0.18225222266307767</v>
      </c>
      <c r="I41" s="10">
        <v>780</v>
      </c>
      <c r="J41" s="13">
        <v>3.5531632947298844E-4</v>
      </c>
    </row>
    <row r="42" spans="1:12" x14ac:dyDescent="0.25">
      <c r="A42" s="9">
        <v>2001</v>
      </c>
      <c r="B42" s="10">
        <v>2259108</v>
      </c>
      <c r="C42" s="10">
        <v>1339150</v>
      </c>
      <c r="D42" s="11">
        <v>0.59277821157731281</v>
      </c>
      <c r="E42" s="10">
        <v>475736</v>
      </c>
      <c r="F42" s="11">
        <v>0.21058577102112869</v>
      </c>
      <c r="G42" s="10">
        <v>443442</v>
      </c>
      <c r="H42" s="11">
        <v>0.19629074838387542</v>
      </c>
      <c r="I42" s="10">
        <v>780</v>
      </c>
      <c r="J42" s="13">
        <v>3.4526901768308556E-4</v>
      </c>
    </row>
    <row r="43" spans="1:12" x14ac:dyDescent="0.25">
      <c r="A43" s="9">
        <v>2002</v>
      </c>
      <c r="B43" s="10">
        <v>2078380</v>
      </c>
      <c r="C43" s="10">
        <v>1360100</v>
      </c>
      <c r="D43" s="11">
        <v>0.65440391073817106</v>
      </c>
      <c r="E43" s="15">
        <v>317300</v>
      </c>
      <c r="F43" s="11">
        <v>0.15266698101405904</v>
      </c>
      <c r="G43" s="15">
        <v>400100</v>
      </c>
      <c r="H43" s="11">
        <v>0.19250570155601959</v>
      </c>
      <c r="I43" s="15">
        <v>880</v>
      </c>
      <c r="J43" s="13">
        <v>4.2340669175030551E-4</v>
      </c>
      <c r="K43" s="16"/>
    </row>
    <row r="44" spans="1:12" x14ac:dyDescent="0.25">
      <c r="A44" s="9">
        <v>2003</v>
      </c>
      <c r="B44" s="10">
        <v>1971740</v>
      </c>
      <c r="C44" s="10">
        <v>1246900</v>
      </c>
      <c r="D44" s="11">
        <v>0.63238560865022775</v>
      </c>
      <c r="E44" s="15">
        <v>323600.00000000006</v>
      </c>
      <c r="F44" s="11">
        <v>0.16411900149106884</v>
      </c>
      <c r="G44" s="15">
        <v>400100</v>
      </c>
      <c r="H44" s="11">
        <v>0.20291722032316634</v>
      </c>
      <c r="I44" s="15">
        <v>1140</v>
      </c>
      <c r="J44" s="13">
        <v>5.7816953553713982E-4</v>
      </c>
      <c r="K44" s="16"/>
    </row>
    <row r="45" spans="1:12" x14ac:dyDescent="0.25">
      <c r="A45" s="9">
        <v>2004</v>
      </c>
      <c r="B45" s="10">
        <v>1971740</v>
      </c>
      <c r="C45" s="10">
        <v>1246900</v>
      </c>
      <c r="D45" s="11">
        <v>0.63238560865022775</v>
      </c>
      <c r="E45" s="15">
        <v>323600.00000000006</v>
      </c>
      <c r="F45" s="11">
        <v>0.16411900149106884</v>
      </c>
      <c r="G45" s="15">
        <v>400100</v>
      </c>
      <c r="H45" s="11">
        <v>0.20291722032316634</v>
      </c>
      <c r="I45" s="15">
        <v>1140</v>
      </c>
      <c r="J45" s="13">
        <v>5.7816953553713982E-4</v>
      </c>
      <c r="K45" s="16"/>
    </row>
    <row r="46" spans="1:12" x14ac:dyDescent="0.25">
      <c r="A46" s="9">
        <v>2005</v>
      </c>
      <c r="B46" s="10">
        <v>1890470</v>
      </c>
      <c r="C46" s="10">
        <v>1176200</v>
      </c>
      <c r="D46" s="11">
        <v>0.62217332197813247</v>
      </c>
      <c r="E46" s="15">
        <v>317900</v>
      </c>
      <c r="F46" s="11">
        <v>0.1681592408237105</v>
      </c>
      <c r="G46" s="15">
        <v>395100</v>
      </c>
      <c r="H46" s="11">
        <v>0.2089956465852407</v>
      </c>
      <c r="I46" s="15">
        <v>1270</v>
      </c>
      <c r="J46" s="13">
        <v>6.7179061291636471E-4</v>
      </c>
      <c r="K46" s="16"/>
    </row>
    <row r="47" spans="1:12" x14ac:dyDescent="0.25">
      <c r="A47" s="9">
        <v>2006</v>
      </c>
      <c r="B47" s="10">
        <v>1910455</v>
      </c>
      <c r="C47" s="10">
        <v>1186300</v>
      </c>
      <c r="D47" s="11">
        <v>0.62095155342575459</v>
      </c>
      <c r="E47" s="15">
        <v>325500</v>
      </c>
      <c r="F47" s="11">
        <v>0.17037826067612166</v>
      </c>
      <c r="G47" s="15">
        <v>396300</v>
      </c>
      <c r="H47" s="11">
        <v>0.20743749525636562</v>
      </c>
      <c r="I47" s="17">
        <v>2355</v>
      </c>
      <c r="J47" s="13">
        <v>1.2326906417581152E-3</v>
      </c>
      <c r="K47" s="16"/>
      <c r="L47" s="18"/>
    </row>
    <row r="48" spans="1:12" x14ac:dyDescent="0.25">
      <c r="A48" s="9">
        <v>2007</v>
      </c>
      <c r="B48" s="10">
        <v>2028954.9999999998</v>
      </c>
      <c r="C48" s="10">
        <v>1294799.9999999998</v>
      </c>
      <c r="D48" s="11">
        <v>0.63816102377825035</v>
      </c>
      <c r="E48" s="15">
        <v>335500.00000000006</v>
      </c>
      <c r="F48" s="11">
        <v>0.16535605767501008</v>
      </c>
      <c r="G48" s="15">
        <v>396300</v>
      </c>
      <c r="H48" s="11">
        <v>0.19532222252341724</v>
      </c>
      <c r="I48" s="17">
        <v>2355</v>
      </c>
      <c r="J48" s="13">
        <v>1.1606960233223509E-3</v>
      </c>
      <c r="K48" s="16"/>
      <c r="L48" s="18"/>
    </row>
    <row r="49" spans="1:19" x14ac:dyDescent="0.25">
      <c r="A49" s="9">
        <v>2008</v>
      </c>
      <c r="B49" s="10">
        <v>2056729.9999999998</v>
      </c>
      <c r="C49" s="10">
        <v>1294799.9999999998</v>
      </c>
      <c r="D49" s="11">
        <v>0.62954301245180455</v>
      </c>
      <c r="E49" s="15">
        <v>359300.00000000006</v>
      </c>
      <c r="F49" s="11">
        <v>0.17469478249454234</v>
      </c>
      <c r="G49" s="15">
        <v>399300</v>
      </c>
      <c r="H49" s="11">
        <v>0.19414313011430767</v>
      </c>
      <c r="I49" s="17">
        <v>3330</v>
      </c>
      <c r="J49" s="13">
        <v>1.6190749393454661E-3</v>
      </c>
      <c r="K49" s="16"/>
      <c r="L49" s="19"/>
    </row>
    <row r="50" spans="1:19" x14ac:dyDescent="0.25">
      <c r="A50" s="9">
        <v>2009</v>
      </c>
      <c r="B50" s="10">
        <v>2178327</v>
      </c>
      <c r="C50" s="10">
        <v>1294800</v>
      </c>
      <c r="D50" s="11">
        <v>0.59440111608587687</v>
      </c>
      <c r="E50" s="15">
        <v>434464</v>
      </c>
      <c r="F50" s="11">
        <v>0.19944847582571396</v>
      </c>
      <c r="G50" s="15">
        <v>441179</v>
      </c>
      <c r="H50" s="11">
        <v>0.20253111676988808</v>
      </c>
      <c r="I50" s="17">
        <v>7884</v>
      </c>
      <c r="J50" s="13">
        <v>3.6192913185210487E-3</v>
      </c>
      <c r="K50" s="18"/>
      <c r="L50" s="19"/>
    </row>
    <row r="51" spans="1:19" x14ac:dyDescent="0.25">
      <c r="A51" s="9">
        <v>2010</v>
      </c>
      <c r="B51" s="10">
        <v>2202399.6</v>
      </c>
      <c r="C51" s="10">
        <v>1295200</v>
      </c>
      <c r="D51" s="11">
        <v>0.58808583147218152</v>
      </c>
      <c r="E51" s="15">
        <v>453564</v>
      </c>
      <c r="F51" s="11">
        <v>0.20594082926640558</v>
      </c>
      <c r="G51" s="15">
        <v>441929</v>
      </c>
      <c r="H51" s="11">
        <v>0.20065795507772521</v>
      </c>
      <c r="I51" s="17">
        <v>11706.6</v>
      </c>
      <c r="J51" s="13">
        <v>5.3153841836876469E-3</v>
      </c>
      <c r="K51" s="18"/>
      <c r="L51" s="19"/>
    </row>
    <row r="52" spans="1:19" s="27" customFormat="1" x14ac:dyDescent="0.25">
      <c r="A52" s="20">
        <v>2011</v>
      </c>
      <c r="B52" s="21">
        <v>2197043.5</v>
      </c>
      <c r="C52" s="21">
        <v>1295200</v>
      </c>
      <c r="D52" s="22">
        <v>0.58951950655505914</v>
      </c>
      <c r="E52" s="23">
        <v>449838.5</v>
      </c>
      <c r="F52" s="22">
        <v>0.2047471977682736</v>
      </c>
      <c r="G52" s="23">
        <v>432159</v>
      </c>
      <c r="H52" s="22">
        <v>0.19670024740065456</v>
      </c>
      <c r="I52" s="24">
        <v>13846</v>
      </c>
      <c r="J52" s="25">
        <v>6.3021055340961611E-3</v>
      </c>
      <c r="K52" s="26"/>
      <c r="L52"/>
      <c r="M52"/>
      <c r="N52"/>
      <c r="O52"/>
      <c r="P52"/>
      <c r="Q52"/>
      <c r="R52"/>
      <c r="S52"/>
    </row>
    <row r="53" spans="1:19" s="27" customFormat="1" x14ac:dyDescent="0.25">
      <c r="A53" s="20">
        <v>2012</v>
      </c>
      <c r="B53" s="21">
        <v>2257353</v>
      </c>
      <c r="C53" s="21">
        <v>1295200</v>
      </c>
      <c r="D53" s="22">
        <v>0.57376936615584717</v>
      </c>
      <c r="E53" s="23">
        <v>458294</v>
      </c>
      <c r="F53" s="22">
        <v>0.2030227438951728</v>
      </c>
      <c r="G53" s="23">
        <v>438035</v>
      </c>
      <c r="H53" s="22">
        <v>0.19404807311926844</v>
      </c>
      <c r="I53" s="24">
        <v>65824</v>
      </c>
      <c r="J53" s="25">
        <v>2.9159816829711614E-2</v>
      </c>
      <c r="K53" s="26"/>
      <c r="L53"/>
      <c r="M53"/>
      <c r="N53"/>
      <c r="O53"/>
      <c r="P53"/>
      <c r="Q53"/>
      <c r="R53"/>
      <c r="S53"/>
    </row>
    <row r="54" spans="1:19" x14ac:dyDescent="0.25">
      <c r="A54" s="28">
        <v>2013</v>
      </c>
      <c r="B54" s="29">
        <v>2525211</v>
      </c>
      <c r="C54" s="29">
        <v>1539100</v>
      </c>
      <c r="D54" s="30">
        <v>0.60949362251312855</v>
      </c>
      <c r="E54" s="31">
        <v>448794</v>
      </c>
      <c r="F54" s="30">
        <v>0.1777253465155981</v>
      </c>
      <c r="G54" s="31">
        <v>438843</v>
      </c>
      <c r="H54" s="30">
        <v>0.17378468571537189</v>
      </c>
      <c r="I54" s="32">
        <v>68264</v>
      </c>
      <c r="J54" s="33">
        <v>2.7032988530463396E-2</v>
      </c>
      <c r="K54" s="34"/>
    </row>
    <row r="55" spans="1:19" x14ac:dyDescent="0.25">
      <c r="A55" s="28">
        <v>2014</v>
      </c>
      <c r="B55" s="29"/>
      <c r="C55" s="29"/>
      <c r="D55" s="30"/>
      <c r="E55" s="31"/>
      <c r="F55" s="30"/>
      <c r="G55" s="31"/>
      <c r="H55" s="35"/>
      <c r="I55" s="32"/>
      <c r="J55" s="36"/>
      <c r="K55" s="34"/>
    </row>
    <row r="56" spans="1:19" x14ac:dyDescent="0.25">
      <c r="A56" s="37">
        <v>2015</v>
      </c>
      <c r="B56" s="38"/>
      <c r="C56" s="38"/>
      <c r="D56" s="39"/>
      <c r="E56" s="35"/>
      <c r="F56" s="39"/>
      <c r="G56" s="35"/>
      <c r="H56" s="35"/>
      <c r="I56" s="40"/>
      <c r="J56" s="36"/>
      <c r="K56" s="34"/>
      <c r="L56" s="41"/>
      <c r="M56" s="41"/>
    </row>
    <row r="57" spans="1:19" x14ac:dyDescent="0.25">
      <c r="A57" s="28">
        <v>2016</v>
      </c>
      <c r="B57" s="38"/>
      <c r="C57" s="38"/>
      <c r="D57" s="39"/>
      <c r="E57" s="35"/>
      <c r="F57" s="39"/>
      <c r="G57" s="35"/>
      <c r="H57" s="35"/>
      <c r="I57" s="40"/>
      <c r="J57" s="36"/>
      <c r="K57" s="34"/>
      <c r="L57" s="41"/>
      <c r="M57" s="41"/>
    </row>
    <row r="58" spans="1:19" x14ac:dyDescent="0.25">
      <c r="A58" s="37">
        <v>2017</v>
      </c>
      <c r="B58" s="38"/>
      <c r="C58" s="38"/>
      <c r="D58" s="39"/>
      <c r="E58" s="35"/>
      <c r="F58" s="39"/>
      <c r="G58" s="35"/>
      <c r="H58" s="35"/>
      <c r="I58" s="40"/>
      <c r="J58" s="36"/>
      <c r="K58" s="34"/>
      <c r="L58" s="41"/>
      <c r="M58" s="41"/>
    </row>
    <row r="59" spans="1:19" x14ac:dyDescent="0.25">
      <c r="A59" s="28">
        <v>2018</v>
      </c>
      <c r="B59" s="38">
        <v>3014371.6</v>
      </c>
      <c r="C59" s="38">
        <v>1684900</v>
      </c>
      <c r="D59" s="39">
        <v>0.55895563771898593</v>
      </c>
      <c r="E59" s="35">
        <v>723255</v>
      </c>
      <c r="F59" s="39">
        <v>0.23993558060326736</v>
      </c>
      <c r="G59" s="35">
        <v>482249</v>
      </c>
      <c r="H59" s="36">
        <f t="shared" ref="H59:J59" si="0">G59/$B59</f>
        <v>0.15998326151958173</v>
      </c>
      <c r="I59" s="40">
        <v>71544</v>
      </c>
      <c r="J59" s="36">
        <f t="shared" si="0"/>
        <v>2.373430004449352E-2</v>
      </c>
      <c r="K59" s="34"/>
      <c r="L59" s="41"/>
      <c r="M59" s="41"/>
    </row>
    <row r="60" spans="1:19" x14ac:dyDescent="0.25">
      <c r="A60" s="37">
        <v>2019</v>
      </c>
      <c r="B60" s="38"/>
      <c r="C60" s="38"/>
      <c r="D60" s="39"/>
      <c r="E60" s="35"/>
      <c r="F60" s="39"/>
      <c r="G60" s="35"/>
      <c r="H60" s="35"/>
      <c r="I60" s="40"/>
      <c r="J60" s="36"/>
      <c r="K60" s="34"/>
      <c r="L60" s="42"/>
      <c r="M60" s="42"/>
    </row>
    <row r="61" spans="1:19" x14ac:dyDescent="0.25">
      <c r="A61" s="28">
        <v>2020</v>
      </c>
      <c r="B61" s="38"/>
      <c r="C61" s="38"/>
      <c r="D61" s="39"/>
      <c r="E61" s="35"/>
      <c r="F61" s="35"/>
      <c r="G61" s="35"/>
      <c r="H61" s="35"/>
      <c r="I61" s="40"/>
      <c r="J61" s="36"/>
      <c r="K61" s="34"/>
      <c r="L61" s="43"/>
      <c r="M61" s="43"/>
    </row>
    <row r="62" spans="1:19" ht="15.75" thickBot="1" x14ac:dyDescent="0.3">
      <c r="A62" s="179">
        <v>2021</v>
      </c>
      <c r="B62" s="44">
        <v>3167868.9</v>
      </c>
      <c r="C62" s="45">
        <v>1776699.9999999998</v>
      </c>
      <c r="D62" s="180">
        <v>0.56085022962913644</v>
      </c>
      <c r="E62" s="45">
        <v>731686.79999999981</v>
      </c>
      <c r="F62" s="46">
        <v>0.23097130061158777</v>
      </c>
      <c r="G62" s="45">
        <v>488184</v>
      </c>
      <c r="H62" s="46">
        <v>0.15410486210461552</v>
      </c>
      <c r="I62" s="45">
        <v>68339</v>
      </c>
      <c r="J62" s="181">
        <v>2.1572546767954951E-2</v>
      </c>
      <c r="K62" s="34"/>
      <c r="L62" s="19">
        <f>(I70-I54)/I54</f>
        <v>1.3184108754248212E-2</v>
      </c>
    </row>
    <row r="63" spans="1:19" x14ac:dyDescent="0.25">
      <c r="A63" s="47" t="s">
        <v>9</v>
      </c>
      <c r="B63" s="48"/>
      <c r="C63" s="48"/>
      <c r="D63" s="48"/>
      <c r="E63" s="49"/>
      <c r="F63" s="48"/>
      <c r="G63" s="49"/>
      <c r="H63" s="48"/>
      <c r="I63" s="47"/>
      <c r="J63" s="50"/>
      <c r="L63" s="18"/>
    </row>
    <row r="64" spans="1:19" x14ac:dyDescent="0.25">
      <c r="A64" s="47" t="s">
        <v>10</v>
      </c>
      <c r="B64" s="48"/>
      <c r="C64" s="48"/>
      <c r="D64" s="48"/>
      <c r="E64" s="49"/>
      <c r="F64" s="48"/>
      <c r="G64" s="49"/>
      <c r="H64" s="48"/>
      <c r="I64" s="47"/>
      <c r="J64" s="50"/>
    </row>
    <row r="65" spans="1:11" x14ac:dyDescent="0.25">
      <c r="A65" s="51" t="s">
        <v>11</v>
      </c>
      <c r="B65" s="48"/>
      <c r="C65" s="48"/>
      <c r="D65" s="48"/>
      <c r="E65" s="49"/>
      <c r="F65" s="48"/>
      <c r="G65" s="49"/>
      <c r="H65" s="48"/>
      <c r="I65" s="47"/>
      <c r="J65" s="50"/>
    </row>
    <row r="66" spans="1:11" x14ac:dyDescent="0.25">
      <c r="A66" s="47" t="s">
        <v>12</v>
      </c>
      <c r="B66" s="48"/>
      <c r="C66" s="48"/>
      <c r="D66" s="48"/>
      <c r="E66" s="49"/>
      <c r="F66" s="48"/>
      <c r="G66" s="49"/>
      <c r="H66" s="48"/>
      <c r="I66" s="47"/>
      <c r="J66" s="50"/>
    </row>
    <row r="67" spans="1:11" ht="15" customHeight="1" x14ac:dyDescent="0.25">
      <c r="A67" s="41" t="s">
        <v>13</v>
      </c>
      <c r="B67" s="41"/>
      <c r="C67" s="41"/>
      <c r="D67" s="41"/>
      <c r="E67" s="41"/>
      <c r="F67" s="41"/>
      <c r="G67" s="41"/>
      <c r="H67" s="41"/>
      <c r="I67" s="41"/>
      <c r="J67" s="41"/>
      <c r="K67" s="41"/>
    </row>
    <row r="68" spans="1:11" x14ac:dyDescent="0.25">
      <c r="A68" s="42" t="s">
        <v>14</v>
      </c>
      <c r="B68" s="42"/>
      <c r="C68" s="42"/>
      <c r="D68" s="42"/>
      <c r="E68" s="42"/>
      <c r="F68" s="42"/>
      <c r="G68" s="42"/>
      <c r="H68" s="42"/>
      <c r="I68" s="42"/>
      <c r="J68" s="42"/>
      <c r="K68" s="42"/>
    </row>
    <row r="69" spans="1:11" ht="174" customHeight="1" x14ac:dyDescent="0.25">
      <c r="A69" s="142" t="s">
        <v>15</v>
      </c>
      <c r="B69" s="142"/>
      <c r="C69" s="142"/>
      <c r="D69" s="142"/>
      <c r="E69" s="142"/>
      <c r="F69" s="142"/>
      <c r="G69" s="142"/>
      <c r="H69" s="142"/>
      <c r="I69" s="142"/>
      <c r="J69" s="142"/>
      <c r="K69" s="142"/>
    </row>
    <row r="70" spans="1:11" x14ac:dyDescent="0.25">
      <c r="A70" s="52">
        <v>2013</v>
      </c>
      <c r="B70" s="34"/>
      <c r="C70" s="52"/>
      <c r="D70" s="52"/>
      <c r="E70" s="53"/>
      <c r="F70" s="52"/>
      <c r="G70" s="53"/>
      <c r="H70" s="52"/>
      <c r="I70" s="54">
        <f>I54+K70</f>
        <v>69164</v>
      </c>
      <c r="J70" s="55"/>
      <c r="K70" s="34">
        <v>900</v>
      </c>
    </row>
    <row r="71" spans="1:11" x14ac:dyDescent="0.25">
      <c r="I71" s="18"/>
      <c r="J71" s="56"/>
      <c r="K71" s="18"/>
    </row>
    <row r="73" spans="1:11" ht="15.75" x14ac:dyDescent="0.25">
      <c r="B73" s="57"/>
      <c r="J73" s="58"/>
    </row>
    <row r="79" spans="1:11" x14ac:dyDescent="0.25">
      <c r="A79" s="7"/>
    </row>
    <row r="80" spans="1: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sheetData>
  <mergeCells count="7">
    <mergeCell ref="A69:K69"/>
    <mergeCell ref="A2:A3"/>
    <mergeCell ref="B2:B3"/>
    <mergeCell ref="C2:D2"/>
    <mergeCell ref="E2:F2"/>
    <mergeCell ref="G2:H2"/>
    <mergeCell ref="I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4894-2651-4457-8EB7-B3F6159A7C99}">
  <sheetPr>
    <tabColor theme="9"/>
  </sheetPr>
  <dimension ref="A1:U87"/>
  <sheetViews>
    <sheetView showGridLines="0" workbookViewId="0">
      <pane ySplit="3" topLeftCell="A4" activePane="bottomLeft" state="frozen"/>
      <selection activeCell="E59" sqref="E59"/>
      <selection pane="bottomLeft" activeCell="M62" sqref="A4:M62"/>
    </sheetView>
  </sheetViews>
  <sheetFormatPr defaultRowHeight="15" x14ac:dyDescent="0.25"/>
  <cols>
    <col min="1" max="3" width="12" customWidth="1"/>
    <col min="4" max="13" width="11.140625" customWidth="1"/>
  </cols>
  <sheetData>
    <row r="1" spans="1:16" x14ac:dyDescent="0.25">
      <c r="A1" s="1" t="s">
        <v>16</v>
      </c>
      <c r="B1" s="1"/>
      <c r="C1" s="1"/>
      <c r="D1" s="1"/>
      <c r="E1" s="1"/>
      <c r="F1" s="1"/>
      <c r="G1" s="1"/>
      <c r="H1" s="1"/>
      <c r="I1" s="1"/>
      <c r="J1" s="1"/>
      <c r="K1" s="1"/>
      <c r="L1" s="1"/>
      <c r="M1" s="1"/>
    </row>
    <row r="2" spans="1:16" x14ac:dyDescent="0.25">
      <c r="A2" s="143" t="s">
        <v>1</v>
      </c>
      <c r="B2" s="143" t="s">
        <v>17</v>
      </c>
      <c r="C2" s="150" t="s">
        <v>2</v>
      </c>
      <c r="D2" s="146" t="s">
        <v>18</v>
      </c>
      <c r="E2" s="147"/>
      <c r="F2" s="146" t="s">
        <v>19</v>
      </c>
      <c r="G2" s="147"/>
      <c r="H2" s="146" t="s">
        <v>20</v>
      </c>
      <c r="I2" s="147"/>
      <c r="J2" s="146" t="s">
        <v>5</v>
      </c>
      <c r="K2" s="147"/>
      <c r="L2" s="144" t="s">
        <v>21</v>
      </c>
      <c r="M2" s="149"/>
    </row>
    <row r="3" spans="1:16" ht="45" x14ac:dyDescent="0.25">
      <c r="A3" s="143"/>
      <c r="B3" s="143"/>
      <c r="C3" s="150"/>
      <c r="D3" s="2" t="s">
        <v>22</v>
      </c>
      <c r="E3" s="3" t="s">
        <v>8</v>
      </c>
      <c r="F3" s="2" t="s">
        <v>22</v>
      </c>
      <c r="G3" s="3" t="s">
        <v>8</v>
      </c>
      <c r="H3" s="2" t="s">
        <v>22</v>
      </c>
      <c r="I3" s="60" t="s">
        <v>8</v>
      </c>
      <c r="J3" s="2" t="s">
        <v>22</v>
      </c>
      <c r="K3" s="3" t="s">
        <v>8</v>
      </c>
      <c r="L3" s="2" t="s">
        <v>22</v>
      </c>
      <c r="M3" s="60" t="s">
        <v>8</v>
      </c>
      <c r="N3" s="61"/>
      <c r="O3" s="61"/>
      <c r="P3" s="61"/>
    </row>
    <row r="4" spans="1:16" x14ac:dyDescent="0.25">
      <c r="A4" s="62">
        <v>1963</v>
      </c>
      <c r="B4" s="62" t="s">
        <v>23</v>
      </c>
      <c r="C4" s="63"/>
      <c r="D4" s="64"/>
      <c r="E4" s="65"/>
      <c r="F4" s="64"/>
      <c r="G4" s="65"/>
      <c r="H4" s="64"/>
      <c r="I4" s="65"/>
      <c r="J4" s="64">
        <v>325</v>
      </c>
      <c r="K4" s="65"/>
      <c r="L4" s="62"/>
      <c r="M4" s="62"/>
      <c r="N4" s="61"/>
      <c r="O4" s="61"/>
      <c r="P4" s="61"/>
    </row>
    <row r="5" spans="1:16" x14ac:dyDescent="0.25">
      <c r="A5" s="62">
        <v>1964</v>
      </c>
      <c r="B5" s="62" t="s">
        <v>23</v>
      </c>
      <c r="C5" s="63"/>
      <c r="D5" s="64"/>
      <c r="E5" s="65"/>
      <c r="F5" s="64"/>
      <c r="G5" s="65"/>
      <c r="H5" s="64"/>
      <c r="I5" s="65"/>
      <c r="J5" s="64">
        <v>321</v>
      </c>
      <c r="K5" s="65"/>
      <c r="L5" s="62"/>
      <c r="M5" s="62"/>
      <c r="N5" s="61"/>
      <c r="O5" s="61"/>
      <c r="P5" s="61"/>
    </row>
    <row r="6" spans="1:16" x14ac:dyDescent="0.25">
      <c r="A6" s="62">
        <v>1965</v>
      </c>
      <c r="B6" s="62" t="s">
        <v>23</v>
      </c>
      <c r="C6" s="63"/>
      <c r="D6" s="64"/>
      <c r="E6" s="65"/>
      <c r="F6" s="64"/>
      <c r="G6" s="65"/>
      <c r="H6" s="64"/>
      <c r="I6" s="65"/>
      <c r="J6" s="64">
        <v>350</v>
      </c>
      <c r="K6" s="65"/>
      <c r="L6" s="62"/>
      <c r="M6" s="62"/>
      <c r="N6" s="61"/>
      <c r="O6" s="61"/>
      <c r="P6" s="61"/>
    </row>
    <row r="7" spans="1:16" x14ac:dyDescent="0.25">
      <c r="A7" s="62">
        <v>1966</v>
      </c>
      <c r="B7" s="62" t="s">
        <v>23</v>
      </c>
      <c r="C7" s="63"/>
      <c r="D7" s="64"/>
      <c r="E7" s="65"/>
      <c r="F7" s="64"/>
      <c r="G7" s="65"/>
      <c r="H7" s="64"/>
      <c r="I7" s="65"/>
      <c r="J7" s="64">
        <v>316</v>
      </c>
      <c r="K7" s="65"/>
      <c r="L7" s="62"/>
      <c r="M7" s="62"/>
      <c r="N7" s="61"/>
      <c r="O7" s="61"/>
      <c r="P7" s="61"/>
    </row>
    <row r="8" spans="1:16" x14ac:dyDescent="0.25">
      <c r="A8" s="62">
        <v>1967</v>
      </c>
      <c r="B8" s="62" t="s">
        <v>23</v>
      </c>
      <c r="C8" s="63"/>
      <c r="D8" s="64"/>
      <c r="E8" s="65"/>
      <c r="F8" s="64"/>
      <c r="G8" s="65"/>
      <c r="H8" s="64"/>
      <c r="I8" s="65"/>
      <c r="J8" s="64">
        <v>363</v>
      </c>
      <c r="K8" s="65"/>
      <c r="L8" s="62"/>
      <c r="M8" s="62"/>
      <c r="N8" s="61"/>
      <c r="O8" s="61"/>
      <c r="P8" s="61"/>
    </row>
    <row r="9" spans="1:16" x14ac:dyDescent="0.25">
      <c r="A9" s="62">
        <v>1968</v>
      </c>
      <c r="B9" s="62" t="s">
        <v>23</v>
      </c>
      <c r="C9" s="63"/>
      <c r="D9" s="64"/>
      <c r="E9" s="65"/>
      <c r="F9" s="64"/>
      <c r="G9" s="65"/>
      <c r="H9" s="64"/>
      <c r="I9" s="65"/>
      <c r="J9" s="64">
        <v>363</v>
      </c>
      <c r="K9" s="65"/>
      <c r="L9" s="62"/>
      <c r="M9" s="62"/>
      <c r="N9" s="61"/>
      <c r="O9" s="61"/>
      <c r="P9" s="61"/>
    </row>
    <row r="10" spans="1:16" x14ac:dyDescent="0.25">
      <c r="A10" s="62">
        <v>1969</v>
      </c>
      <c r="B10" s="62" t="s">
        <v>23</v>
      </c>
      <c r="C10" s="63"/>
      <c r="D10" s="64"/>
      <c r="E10" s="65"/>
      <c r="F10" s="64"/>
      <c r="G10" s="65"/>
      <c r="H10" s="64"/>
      <c r="I10" s="65"/>
      <c r="J10" s="64">
        <v>340</v>
      </c>
      <c r="K10" s="65"/>
      <c r="L10" s="62"/>
      <c r="M10" s="62"/>
      <c r="N10" s="61"/>
      <c r="O10" s="61"/>
      <c r="P10" s="61"/>
    </row>
    <row r="11" spans="1:16" x14ac:dyDescent="0.25">
      <c r="A11" s="62">
        <v>1970</v>
      </c>
      <c r="B11" s="62" t="s">
        <v>23</v>
      </c>
      <c r="C11" s="63"/>
      <c r="D11" s="64"/>
      <c r="E11" s="65"/>
      <c r="F11" s="64"/>
      <c r="G11" s="65"/>
      <c r="H11" s="64"/>
      <c r="I11" s="65"/>
      <c r="J11" s="64">
        <v>362</v>
      </c>
      <c r="K11" s="65"/>
      <c r="L11" s="62"/>
      <c r="M11" s="62"/>
      <c r="N11" s="61"/>
      <c r="O11" s="61"/>
      <c r="P11" s="61"/>
    </row>
    <row r="12" spans="1:16" x14ac:dyDescent="0.25">
      <c r="A12" s="62">
        <v>1971</v>
      </c>
      <c r="B12" s="62" t="s">
        <v>23</v>
      </c>
      <c r="C12" s="63">
        <v>1071</v>
      </c>
      <c r="D12" s="64">
        <v>195</v>
      </c>
      <c r="E12" s="65">
        <v>0.18207282913165265</v>
      </c>
      <c r="F12" s="64">
        <v>614</v>
      </c>
      <c r="G12" s="65">
        <v>0.5732959850606909</v>
      </c>
      <c r="H12" s="64">
        <v>262</v>
      </c>
      <c r="I12" s="65">
        <v>0.24463118580765639</v>
      </c>
      <c r="J12" s="64"/>
      <c r="K12" s="65"/>
      <c r="L12" s="62"/>
      <c r="M12" s="62"/>
      <c r="N12" s="61"/>
      <c r="O12" s="61"/>
      <c r="P12" s="61"/>
    </row>
    <row r="13" spans="1:16" x14ac:dyDescent="0.25">
      <c r="A13" s="62">
        <v>1972</v>
      </c>
      <c r="B13" s="62" t="s">
        <v>24</v>
      </c>
      <c r="C13" s="63">
        <v>1207</v>
      </c>
      <c r="D13" s="64">
        <v>193</v>
      </c>
      <c r="E13" s="65">
        <v>0.15990057995028997</v>
      </c>
      <c r="F13" s="64">
        <v>748</v>
      </c>
      <c r="G13" s="65">
        <v>0.61971830985915488</v>
      </c>
      <c r="H13" s="64">
        <v>266</v>
      </c>
      <c r="I13" s="65">
        <v>0.22038111019055509</v>
      </c>
      <c r="J13" s="64"/>
      <c r="K13" s="65"/>
      <c r="L13" s="62"/>
      <c r="M13" s="62"/>
      <c r="N13" s="61"/>
      <c r="O13" s="66"/>
      <c r="P13" s="61"/>
    </row>
    <row r="14" spans="1:16" x14ac:dyDescent="0.25">
      <c r="A14" s="62">
        <v>1973</v>
      </c>
      <c r="B14" s="62" t="s">
        <v>24</v>
      </c>
      <c r="C14" s="63">
        <v>1406</v>
      </c>
      <c r="D14" s="64">
        <v>189</v>
      </c>
      <c r="E14" s="65">
        <v>0.13442389758179232</v>
      </c>
      <c r="F14" s="64">
        <v>950</v>
      </c>
      <c r="G14" s="65">
        <v>0.67567567567567566</v>
      </c>
      <c r="H14" s="64">
        <v>267</v>
      </c>
      <c r="I14" s="65">
        <v>0.18990042674253202</v>
      </c>
      <c r="J14" s="64"/>
      <c r="K14" s="65"/>
      <c r="L14" s="62"/>
      <c r="M14" s="62"/>
      <c r="N14" s="61"/>
      <c r="O14" s="66"/>
      <c r="P14" s="61"/>
    </row>
    <row r="15" spans="1:16" x14ac:dyDescent="0.25">
      <c r="A15" s="62">
        <v>1974</v>
      </c>
      <c r="B15" s="62" t="s">
        <v>25</v>
      </c>
      <c r="C15" s="63">
        <v>1868</v>
      </c>
      <c r="D15" s="64">
        <v>203</v>
      </c>
      <c r="E15" s="65">
        <v>0.10867237687366167</v>
      </c>
      <c r="F15" s="64">
        <v>1047</v>
      </c>
      <c r="G15" s="65">
        <v>0.56049250535331907</v>
      </c>
      <c r="H15" s="64">
        <v>299</v>
      </c>
      <c r="I15" s="65">
        <v>0.16006423982869378</v>
      </c>
      <c r="J15" s="64">
        <v>319</v>
      </c>
      <c r="K15" s="65">
        <v>0.17077087794432549</v>
      </c>
      <c r="L15" s="62"/>
      <c r="M15" s="62"/>
      <c r="N15" s="61"/>
      <c r="O15" s="66"/>
      <c r="P15" s="61"/>
    </row>
    <row r="16" spans="1:16" x14ac:dyDescent="0.25">
      <c r="A16" s="62">
        <v>1975</v>
      </c>
      <c r="B16" s="62" t="s">
        <v>25</v>
      </c>
      <c r="C16" s="63">
        <v>2262</v>
      </c>
      <c r="D16" s="64">
        <v>277</v>
      </c>
      <c r="E16" s="65">
        <v>0.12245800176834659</v>
      </c>
      <c r="F16" s="64">
        <v>1311</v>
      </c>
      <c r="G16" s="65">
        <v>0.57957559681697612</v>
      </c>
      <c r="H16" s="64">
        <v>323</v>
      </c>
      <c r="I16" s="65">
        <v>0.14279398762157383</v>
      </c>
      <c r="J16" s="64">
        <v>351</v>
      </c>
      <c r="K16" s="65">
        <v>0.15517241379310345</v>
      </c>
      <c r="L16" s="62"/>
      <c r="M16" s="62"/>
      <c r="N16" s="61"/>
      <c r="O16" s="66"/>
      <c r="P16" s="61"/>
    </row>
    <row r="17" spans="1:16" x14ac:dyDescent="0.25">
      <c r="A17" s="62">
        <v>1976</v>
      </c>
      <c r="B17" s="62" t="s">
        <v>25</v>
      </c>
      <c r="C17" s="63">
        <v>2502</v>
      </c>
      <c r="D17" s="64">
        <v>351</v>
      </c>
      <c r="E17" s="65">
        <v>0.14028776978417265</v>
      </c>
      <c r="F17" s="64">
        <v>1468</v>
      </c>
      <c r="G17" s="65">
        <v>0.58673061550759398</v>
      </c>
      <c r="H17" s="64">
        <v>314</v>
      </c>
      <c r="I17" s="65">
        <v>0.12549960031974419</v>
      </c>
      <c r="J17" s="64">
        <v>369</v>
      </c>
      <c r="K17" s="65">
        <v>0.14748201438848921</v>
      </c>
      <c r="L17" s="62"/>
      <c r="M17" s="62"/>
      <c r="N17" s="61"/>
      <c r="O17" s="66"/>
      <c r="P17" s="61"/>
    </row>
    <row r="18" spans="1:16" x14ac:dyDescent="0.25">
      <c r="A18" s="62">
        <v>1977</v>
      </c>
      <c r="B18" s="62" t="s">
        <v>25</v>
      </c>
      <c r="C18" s="63">
        <v>2710</v>
      </c>
      <c r="D18" s="64">
        <v>378</v>
      </c>
      <c r="E18" s="65">
        <v>0.13948339483394834</v>
      </c>
      <c r="F18" s="64">
        <v>1537</v>
      </c>
      <c r="G18" s="65">
        <v>0.56715867158671585</v>
      </c>
      <c r="H18" s="64">
        <v>297</v>
      </c>
      <c r="I18" s="65">
        <v>0.10959409594095941</v>
      </c>
      <c r="J18" s="64">
        <v>498</v>
      </c>
      <c r="K18" s="65">
        <v>0.18376383763837639</v>
      </c>
      <c r="L18" s="62"/>
      <c r="M18" s="62"/>
      <c r="N18" s="61"/>
      <c r="O18" s="66"/>
      <c r="P18" s="61"/>
    </row>
    <row r="19" spans="1:16" x14ac:dyDescent="0.25">
      <c r="A19" s="62">
        <v>1978</v>
      </c>
      <c r="B19" s="62" t="s">
        <v>25</v>
      </c>
      <c r="C19" s="63">
        <v>2864</v>
      </c>
      <c r="D19" s="64">
        <v>388</v>
      </c>
      <c r="E19" s="65">
        <v>0.13547486033519554</v>
      </c>
      <c r="F19" s="64">
        <v>1690</v>
      </c>
      <c r="G19" s="65">
        <v>0.59008379888268159</v>
      </c>
      <c r="H19" s="64">
        <v>323</v>
      </c>
      <c r="I19" s="65">
        <v>0.11277932960893855</v>
      </c>
      <c r="J19" s="64">
        <v>463</v>
      </c>
      <c r="K19" s="65">
        <v>0.16166201117318435</v>
      </c>
      <c r="L19" s="62"/>
      <c r="M19" s="62"/>
      <c r="N19" s="61"/>
      <c r="O19" s="66"/>
      <c r="P19" s="61"/>
    </row>
    <row r="20" spans="1:16" x14ac:dyDescent="0.25">
      <c r="A20" s="62">
        <v>1979</v>
      </c>
      <c r="B20" s="62" t="s">
        <v>25</v>
      </c>
      <c r="C20" s="63">
        <v>2968</v>
      </c>
      <c r="D20" s="64">
        <v>383</v>
      </c>
      <c r="E20" s="65">
        <v>0.12904312668463611</v>
      </c>
      <c r="F20" s="64">
        <v>1827</v>
      </c>
      <c r="G20" s="65">
        <v>0.61556603773584906</v>
      </c>
      <c r="H20" s="64">
        <v>308</v>
      </c>
      <c r="I20" s="65">
        <v>0.10377358490566038</v>
      </c>
      <c r="J20" s="64">
        <v>450</v>
      </c>
      <c r="K20" s="65">
        <v>0.15161725067385445</v>
      </c>
      <c r="L20" s="62"/>
      <c r="M20" s="62"/>
      <c r="N20" s="61"/>
      <c r="O20" s="66"/>
      <c r="P20" s="61"/>
    </row>
    <row r="21" spans="1:16" x14ac:dyDescent="0.25">
      <c r="A21" s="62">
        <v>1980</v>
      </c>
      <c r="B21" s="62" t="s">
        <v>25</v>
      </c>
      <c r="C21" s="63">
        <v>3034</v>
      </c>
      <c r="D21" s="64">
        <v>368</v>
      </c>
      <c r="E21" s="65">
        <v>0.12129202373104812</v>
      </c>
      <c r="F21" s="64">
        <v>1844</v>
      </c>
      <c r="G21" s="65">
        <v>0.6077785102175346</v>
      </c>
      <c r="H21" s="64">
        <v>290</v>
      </c>
      <c r="I21" s="65">
        <v>9.55833882663151E-2</v>
      </c>
      <c r="J21" s="64">
        <v>532</v>
      </c>
      <c r="K21" s="65">
        <v>0.17534607778510217</v>
      </c>
      <c r="L21" s="62"/>
      <c r="M21" s="62"/>
      <c r="N21" s="61"/>
      <c r="O21" s="66"/>
      <c r="P21" s="61"/>
    </row>
    <row r="22" spans="1:16" x14ac:dyDescent="0.25">
      <c r="A22" s="62">
        <v>1981</v>
      </c>
      <c r="B22" s="62" t="s">
        <v>25</v>
      </c>
      <c r="C22" s="63">
        <v>3154</v>
      </c>
      <c r="D22" s="64">
        <v>338</v>
      </c>
      <c r="E22" s="65">
        <v>0.10716550412175016</v>
      </c>
      <c r="F22" s="64">
        <v>1897</v>
      </c>
      <c r="G22" s="65">
        <v>0.60145846544071024</v>
      </c>
      <c r="H22" s="64">
        <v>338</v>
      </c>
      <c r="I22" s="65">
        <v>0.10716550412175016</v>
      </c>
      <c r="J22" s="64">
        <v>581</v>
      </c>
      <c r="K22" s="65">
        <v>0.18421052631578946</v>
      </c>
      <c r="L22" s="62"/>
      <c r="M22" s="62"/>
      <c r="N22" s="61"/>
      <c r="O22" s="66"/>
      <c r="P22" s="61"/>
    </row>
    <row r="23" spans="1:16" x14ac:dyDescent="0.25">
      <c r="A23" s="62">
        <v>1982</v>
      </c>
      <c r="B23" s="62" t="s">
        <v>25</v>
      </c>
      <c r="C23" s="63">
        <v>3607</v>
      </c>
      <c r="D23" s="64">
        <v>466</v>
      </c>
      <c r="E23" s="65">
        <v>0.12919323537565844</v>
      </c>
      <c r="F23" s="64">
        <v>2211</v>
      </c>
      <c r="G23" s="65">
        <v>0.61297477127807043</v>
      </c>
      <c r="H23" s="64">
        <v>354</v>
      </c>
      <c r="I23" s="65">
        <v>9.8142500693096754E-2</v>
      </c>
      <c r="J23" s="64">
        <v>576</v>
      </c>
      <c r="K23" s="65">
        <v>0.15968949265317439</v>
      </c>
      <c r="L23" s="62"/>
      <c r="M23" s="62"/>
      <c r="N23" s="61"/>
      <c r="O23" s="66"/>
      <c r="P23" s="61"/>
    </row>
    <row r="24" spans="1:16" x14ac:dyDescent="0.25">
      <c r="A24" s="62">
        <v>1983</v>
      </c>
      <c r="B24" s="62" t="s">
        <v>25</v>
      </c>
      <c r="C24" s="63">
        <v>3781</v>
      </c>
      <c r="D24" s="64">
        <v>526</v>
      </c>
      <c r="E24" s="65">
        <v>0.13911663581063211</v>
      </c>
      <c r="F24" s="64">
        <v>2338</v>
      </c>
      <c r="G24" s="65">
        <v>0.61835493255752449</v>
      </c>
      <c r="H24" s="64">
        <v>331</v>
      </c>
      <c r="I24" s="67">
        <v>8.754297804813542E-2</v>
      </c>
      <c r="J24" s="64">
        <v>586</v>
      </c>
      <c r="K24" s="65">
        <v>0.15498545358370802</v>
      </c>
      <c r="L24" s="62"/>
      <c r="M24" s="62"/>
      <c r="N24" s="61"/>
      <c r="O24" s="66"/>
      <c r="P24" s="61"/>
    </row>
    <row r="25" spans="1:16" x14ac:dyDescent="0.25">
      <c r="A25" s="62">
        <v>1984</v>
      </c>
      <c r="B25" s="62" t="s">
        <v>25</v>
      </c>
      <c r="C25" s="63">
        <v>4057</v>
      </c>
      <c r="D25" s="64">
        <v>541</v>
      </c>
      <c r="E25" s="65">
        <v>0.13334976583682523</v>
      </c>
      <c r="F25" s="64">
        <v>2512</v>
      </c>
      <c r="G25" s="65">
        <v>0.61917673157505548</v>
      </c>
      <c r="H25" s="64">
        <v>308</v>
      </c>
      <c r="I25" s="67">
        <v>7.5918166132610307E-2</v>
      </c>
      <c r="J25" s="64">
        <v>696</v>
      </c>
      <c r="K25" s="65">
        <v>0.17155533645550899</v>
      </c>
      <c r="L25" s="62"/>
      <c r="M25" s="62"/>
      <c r="N25" s="61"/>
      <c r="O25" s="66"/>
      <c r="P25" s="61"/>
    </row>
    <row r="26" spans="1:16" x14ac:dyDescent="0.25">
      <c r="A26" s="62">
        <v>1985</v>
      </c>
      <c r="B26" s="62" t="s">
        <v>26</v>
      </c>
      <c r="C26" s="63">
        <v>4234</v>
      </c>
      <c r="D26" s="64">
        <v>538</v>
      </c>
      <c r="E26" s="65">
        <v>0.12706660368445913</v>
      </c>
      <c r="F26" s="64">
        <v>2631</v>
      </c>
      <c r="G26" s="65">
        <v>0.62139820500708554</v>
      </c>
      <c r="H26" s="64">
        <v>290</v>
      </c>
      <c r="I26" s="67">
        <v>6.8493150684931503E-2</v>
      </c>
      <c r="J26" s="64">
        <v>775</v>
      </c>
      <c r="K26" s="65">
        <v>0.18304204062352386</v>
      </c>
      <c r="L26" s="62"/>
      <c r="M26" s="62"/>
      <c r="N26" s="61"/>
      <c r="O26" s="66"/>
      <c r="P26" s="61"/>
    </row>
    <row r="27" spans="1:16" x14ac:dyDescent="0.25">
      <c r="A27" s="62">
        <v>1986</v>
      </c>
      <c r="B27" s="62" t="s">
        <v>25</v>
      </c>
      <c r="C27" s="63">
        <v>4411</v>
      </c>
      <c r="D27" s="64">
        <v>535</v>
      </c>
      <c r="E27" s="65">
        <v>0.12128768986624348</v>
      </c>
      <c r="F27" s="64">
        <v>2749</v>
      </c>
      <c r="G27" s="65">
        <v>0.62321469054636136</v>
      </c>
      <c r="H27" s="64">
        <v>272</v>
      </c>
      <c r="I27" s="67">
        <v>6.1664021763772385E-2</v>
      </c>
      <c r="J27" s="64">
        <v>854</v>
      </c>
      <c r="K27" s="65">
        <v>0.19360689186125596</v>
      </c>
      <c r="L27" s="62"/>
      <c r="M27" s="62"/>
      <c r="N27" s="61"/>
      <c r="O27" s="66"/>
      <c r="P27" s="61"/>
    </row>
    <row r="28" spans="1:16" x14ac:dyDescent="0.25">
      <c r="A28" s="62">
        <v>1987</v>
      </c>
      <c r="B28" s="62" t="s">
        <v>25</v>
      </c>
      <c r="C28" s="63">
        <v>4424</v>
      </c>
      <c r="D28" s="64">
        <v>459</v>
      </c>
      <c r="E28" s="65">
        <v>0.10375226039783002</v>
      </c>
      <c r="F28" s="64">
        <v>2790</v>
      </c>
      <c r="G28" s="65">
        <v>0.63065099457504525</v>
      </c>
      <c r="H28" s="64">
        <v>276</v>
      </c>
      <c r="I28" s="67">
        <v>6.2386980108499093E-2</v>
      </c>
      <c r="J28" s="64">
        <v>898</v>
      </c>
      <c r="K28" s="65">
        <v>0.20298372513562388</v>
      </c>
      <c r="L28" s="62"/>
      <c r="M28" s="62"/>
      <c r="N28" s="61"/>
      <c r="O28" s="66"/>
      <c r="P28" s="61"/>
    </row>
    <row r="29" spans="1:16" x14ac:dyDescent="0.25">
      <c r="A29" s="62">
        <v>1988</v>
      </c>
      <c r="B29" s="62" t="s">
        <v>25</v>
      </c>
      <c r="C29" s="63">
        <v>4502</v>
      </c>
      <c r="D29" s="64">
        <v>451</v>
      </c>
      <c r="E29" s="65">
        <v>0.10017769880053309</v>
      </c>
      <c r="F29" s="64">
        <v>2767</v>
      </c>
      <c r="G29" s="65">
        <v>0.6146157263438472</v>
      </c>
      <c r="H29" s="64">
        <v>295</v>
      </c>
      <c r="I29" s="67">
        <v>6.5526432696579304E-2</v>
      </c>
      <c r="J29" s="64">
        <v>989</v>
      </c>
      <c r="K29" s="65">
        <v>0.21968014215904041</v>
      </c>
      <c r="L29" s="62"/>
      <c r="M29" s="62"/>
      <c r="N29" s="61"/>
      <c r="O29" s="66"/>
      <c r="P29" s="61"/>
    </row>
    <row r="30" spans="1:16" x14ac:dyDescent="0.25">
      <c r="A30" s="62">
        <v>1989</v>
      </c>
      <c r="B30" s="62" t="s">
        <v>25</v>
      </c>
      <c r="C30" s="63">
        <v>4604</v>
      </c>
      <c r="D30" s="64">
        <v>486</v>
      </c>
      <c r="E30" s="65">
        <v>0.10556038227628149</v>
      </c>
      <c r="F30" s="64">
        <v>2875</v>
      </c>
      <c r="G30" s="65">
        <v>0.62445699391833187</v>
      </c>
      <c r="H30" s="64">
        <v>307</v>
      </c>
      <c r="I30" s="67">
        <v>6.668114682884449E-2</v>
      </c>
      <c r="J30" s="64">
        <v>935</v>
      </c>
      <c r="K30" s="65">
        <v>0.2030842745438749</v>
      </c>
      <c r="L30" s="62"/>
      <c r="M30" s="62"/>
      <c r="N30" s="61"/>
      <c r="O30" s="66"/>
      <c r="P30" s="61"/>
    </row>
    <row r="31" spans="1:16" x14ac:dyDescent="0.25">
      <c r="A31" s="62">
        <v>1990</v>
      </c>
      <c r="B31" s="62" t="s">
        <v>25</v>
      </c>
      <c r="C31" s="63">
        <v>4675</v>
      </c>
      <c r="D31" s="68">
        <v>449</v>
      </c>
      <c r="E31" s="65">
        <v>9.6042780748663098E-2</v>
      </c>
      <c r="F31" s="68">
        <v>2886</v>
      </c>
      <c r="G31" s="65">
        <v>0.61732620320855613</v>
      </c>
      <c r="H31" s="68">
        <v>316</v>
      </c>
      <c r="I31" s="67">
        <v>6.7593582887700537E-2</v>
      </c>
      <c r="J31" s="68">
        <v>1024</v>
      </c>
      <c r="K31" s="65">
        <v>0.2190374331550802</v>
      </c>
      <c r="L31" s="62"/>
      <c r="M31" s="62"/>
      <c r="N31" s="61"/>
      <c r="O31" s="66"/>
      <c r="P31" s="61"/>
    </row>
    <row r="32" spans="1:16" x14ac:dyDescent="0.25">
      <c r="A32" s="62">
        <v>1991</v>
      </c>
      <c r="B32" s="62" t="s">
        <v>25</v>
      </c>
      <c r="C32" s="63">
        <v>4621</v>
      </c>
      <c r="D32" s="64">
        <v>547</v>
      </c>
      <c r="E32" s="65">
        <v>0.11837264661328717</v>
      </c>
      <c r="F32" s="64">
        <v>2666</v>
      </c>
      <c r="G32" s="65">
        <v>0.57693140012984201</v>
      </c>
      <c r="H32" s="64">
        <v>323</v>
      </c>
      <c r="I32" s="67">
        <v>6.9898290413330441E-2</v>
      </c>
      <c r="J32" s="64">
        <v>1085</v>
      </c>
      <c r="K32" s="65">
        <v>0.23479766284354037</v>
      </c>
      <c r="L32" s="62"/>
      <c r="M32" s="62"/>
      <c r="N32" s="61"/>
      <c r="O32" s="66"/>
      <c r="P32" s="61"/>
    </row>
    <row r="33" spans="1:16" x14ac:dyDescent="0.25">
      <c r="A33" s="62">
        <v>1992</v>
      </c>
      <c r="B33" s="62" t="s">
        <v>25</v>
      </c>
      <c r="C33" s="63">
        <v>4737</v>
      </c>
      <c r="D33" s="64">
        <v>530</v>
      </c>
      <c r="E33" s="65">
        <v>0.1118851593835761</v>
      </c>
      <c r="F33" s="64">
        <v>2569</v>
      </c>
      <c r="G33" s="65">
        <v>0.54232636689888114</v>
      </c>
      <c r="H33" s="64">
        <v>302</v>
      </c>
      <c r="I33" s="67">
        <v>6.3753430441207515E-2</v>
      </c>
      <c r="J33" s="64">
        <v>1337</v>
      </c>
      <c r="K33" s="65">
        <v>0.28224614735064385</v>
      </c>
      <c r="L33" s="62"/>
      <c r="M33" s="62"/>
      <c r="N33" s="61"/>
      <c r="O33" s="66"/>
      <c r="P33" s="61"/>
    </row>
    <row r="34" spans="1:16" x14ac:dyDescent="0.25">
      <c r="A34" s="62">
        <v>1993</v>
      </c>
      <c r="B34" s="62" t="s">
        <v>25</v>
      </c>
      <c r="C34" s="63">
        <v>4733</v>
      </c>
      <c r="D34" s="64">
        <v>575</v>
      </c>
      <c r="E34" s="65">
        <v>0.12148742869216142</v>
      </c>
      <c r="F34" s="64">
        <v>2476</v>
      </c>
      <c r="G34" s="65">
        <v>0.52313543207268121</v>
      </c>
      <c r="H34" s="64">
        <v>322</v>
      </c>
      <c r="I34" s="67">
        <v>6.8032960067610393E-2</v>
      </c>
      <c r="J34" s="64">
        <v>1359</v>
      </c>
      <c r="K34" s="65">
        <v>0.28713289668286501</v>
      </c>
      <c r="L34" s="62"/>
      <c r="M34" s="62"/>
      <c r="N34" s="61"/>
      <c r="O34" s="66"/>
      <c r="P34" s="61"/>
    </row>
    <row r="35" spans="1:16" x14ac:dyDescent="0.25">
      <c r="A35" s="62">
        <v>1994</v>
      </c>
      <c r="B35" s="62" t="s">
        <v>25</v>
      </c>
      <c r="C35" s="63">
        <v>4924</v>
      </c>
      <c r="D35" s="68">
        <v>593</v>
      </c>
      <c r="E35" s="65">
        <v>0.12043054427294882</v>
      </c>
      <c r="F35" s="68">
        <v>2654</v>
      </c>
      <c r="G35" s="65">
        <v>0.53899268887083673</v>
      </c>
      <c r="H35" s="68">
        <v>294</v>
      </c>
      <c r="I35" s="67">
        <v>5.9707554833468728E-2</v>
      </c>
      <c r="J35" s="68">
        <v>1384</v>
      </c>
      <c r="K35" s="65">
        <v>0.28107229894394803</v>
      </c>
      <c r="L35" s="62"/>
      <c r="M35" s="62"/>
      <c r="N35" s="61"/>
      <c r="O35" s="66"/>
      <c r="P35" s="61"/>
    </row>
    <row r="36" spans="1:16" x14ac:dyDescent="0.25">
      <c r="A36" s="62">
        <v>1995</v>
      </c>
      <c r="B36" s="62" t="s">
        <v>25</v>
      </c>
      <c r="C36" s="63">
        <v>5019</v>
      </c>
      <c r="D36" s="68">
        <v>591</v>
      </c>
      <c r="E36" s="65">
        <v>0.1177525403466826</v>
      </c>
      <c r="F36" s="68">
        <v>2660</v>
      </c>
      <c r="G36" s="65">
        <v>0.52998605299860535</v>
      </c>
      <c r="H36" s="68">
        <v>309</v>
      </c>
      <c r="I36" s="67">
        <v>6.1566049013747758E-2</v>
      </c>
      <c r="J36" s="68">
        <v>1459</v>
      </c>
      <c r="K36" s="65">
        <v>0.29069535764096432</v>
      </c>
      <c r="L36" s="62"/>
      <c r="M36" s="62"/>
      <c r="N36" s="61"/>
      <c r="O36" s="66"/>
      <c r="P36" s="61"/>
    </row>
    <row r="37" spans="1:16" x14ac:dyDescent="0.25">
      <c r="A37" s="62">
        <v>1996</v>
      </c>
      <c r="B37" s="62" t="s">
        <v>27</v>
      </c>
      <c r="C37" s="63">
        <v>4982</v>
      </c>
      <c r="D37" s="63">
        <v>643</v>
      </c>
      <c r="E37" s="65">
        <v>0.12906463267763951</v>
      </c>
      <c r="F37" s="63">
        <v>2844</v>
      </c>
      <c r="G37" s="65">
        <v>0.57085507828181459</v>
      </c>
      <c r="H37" s="63">
        <v>229</v>
      </c>
      <c r="I37" s="67">
        <v>4.5965475712565235E-2</v>
      </c>
      <c r="J37" s="63">
        <v>1266</v>
      </c>
      <c r="K37" s="65">
        <v>0.25411481332798075</v>
      </c>
      <c r="L37" s="63"/>
      <c r="M37" s="65"/>
      <c r="N37" s="61"/>
      <c r="O37" s="66"/>
      <c r="P37" s="61"/>
    </row>
    <row r="38" spans="1:16" x14ac:dyDescent="0.25">
      <c r="A38" s="62">
        <v>1997</v>
      </c>
      <c r="B38" s="62" t="s">
        <v>27</v>
      </c>
      <c r="C38" s="63">
        <v>5107.8389999999999</v>
      </c>
      <c r="D38" s="63">
        <v>740.721</v>
      </c>
      <c r="E38" s="65">
        <v>0.14501651285406608</v>
      </c>
      <c r="F38" s="63">
        <v>3031</v>
      </c>
      <c r="G38" s="65">
        <v>0.59340163227541043</v>
      </c>
      <c r="H38" s="63">
        <v>237.16499999999999</v>
      </c>
      <c r="I38" s="67">
        <v>4.6431573117320261E-2</v>
      </c>
      <c r="J38" s="63">
        <v>1098.953</v>
      </c>
      <c r="K38" s="65">
        <v>0.21515028175320325</v>
      </c>
      <c r="L38" s="63"/>
      <c r="M38" s="65"/>
      <c r="N38" s="61"/>
      <c r="O38" s="66"/>
      <c r="P38" s="61"/>
    </row>
    <row r="39" spans="1:16" x14ac:dyDescent="0.25">
      <c r="A39" s="62">
        <v>1998</v>
      </c>
      <c r="B39" s="62" t="s">
        <v>27</v>
      </c>
      <c r="C39" s="63">
        <v>4590.299</v>
      </c>
      <c r="D39" s="63">
        <v>756.91399999999999</v>
      </c>
      <c r="E39" s="65">
        <v>0.1648942694146939</v>
      </c>
      <c r="F39" s="63">
        <v>2549</v>
      </c>
      <c r="G39" s="65">
        <v>0.55530151739570777</v>
      </c>
      <c r="H39" s="63">
        <v>171.053</v>
      </c>
      <c r="I39" s="67">
        <v>3.7264021363314241E-2</v>
      </c>
      <c r="J39" s="63">
        <v>1113.3320000000001</v>
      </c>
      <c r="K39" s="65">
        <v>0.24254019182628411</v>
      </c>
      <c r="L39" s="63"/>
      <c r="M39" s="65"/>
      <c r="N39" s="61"/>
      <c r="O39" s="66"/>
      <c r="P39" s="61"/>
    </row>
    <row r="40" spans="1:16" x14ac:dyDescent="0.25">
      <c r="A40" s="62">
        <v>1999</v>
      </c>
      <c r="B40" s="62" t="s">
        <v>27</v>
      </c>
      <c r="C40" s="63">
        <v>4608.835</v>
      </c>
      <c r="D40" s="63">
        <v>798.03899999999999</v>
      </c>
      <c r="E40" s="65">
        <v>0.17315417019702375</v>
      </c>
      <c r="F40" s="63">
        <v>2838</v>
      </c>
      <c r="G40" s="65">
        <v>0.61577383438547917</v>
      </c>
      <c r="H40" s="63">
        <v>156.18799999999999</v>
      </c>
      <c r="I40" s="67">
        <v>3.3888824399224533E-2</v>
      </c>
      <c r="J40" s="63">
        <v>816.60799999999995</v>
      </c>
      <c r="K40" s="65">
        <v>0.1771831710182725</v>
      </c>
      <c r="L40" s="63"/>
      <c r="M40" s="65"/>
      <c r="N40" s="61"/>
      <c r="O40" s="66"/>
      <c r="P40" s="61"/>
    </row>
    <row r="41" spans="1:16" x14ac:dyDescent="0.25">
      <c r="A41" s="62">
        <v>2000</v>
      </c>
      <c r="B41" s="62" t="s">
        <v>27</v>
      </c>
      <c r="C41" s="63">
        <v>4937.7330000000002</v>
      </c>
      <c r="D41" s="63">
        <v>557.01300000000003</v>
      </c>
      <c r="E41" s="65">
        <v>0.11280743612503957</v>
      </c>
      <c r="F41" s="63">
        <v>3194</v>
      </c>
      <c r="G41" s="65">
        <v>0.64685555091779967</v>
      </c>
      <c r="H41" s="63">
        <v>184.90100000000001</v>
      </c>
      <c r="I41" s="67">
        <v>3.7446536700141544E-2</v>
      </c>
      <c r="J41" s="63">
        <v>1001.819</v>
      </c>
      <c r="K41" s="65">
        <v>0.20289047625701914</v>
      </c>
      <c r="L41" s="63"/>
      <c r="M41" s="65"/>
      <c r="N41" s="61"/>
      <c r="O41" s="66"/>
      <c r="P41" s="61"/>
    </row>
    <row r="42" spans="1:16" x14ac:dyDescent="0.25">
      <c r="A42" s="62">
        <v>2001</v>
      </c>
      <c r="B42" s="62" t="s">
        <v>27</v>
      </c>
      <c r="C42" s="63">
        <v>5416.8149999999996</v>
      </c>
      <c r="D42" s="63">
        <v>848</v>
      </c>
      <c r="E42" s="65">
        <v>0.15654955910438145</v>
      </c>
      <c r="F42" s="63">
        <v>3027.8069999999998</v>
      </c>
      <c r="G42" s="65">
        <v>0.55896444681976398</v>
      </c>
      <c r="H42" s="63">
        <v>194.00800000000001</v>
      </c>
      <c r="I42" s="67">
        <v>3.581588073434297E-2</v>
      </c>
      <c r="J42" s="63">
        <v>1346</v>
      </c>
      <c r="K42" s="65">
        <v>0.24848550301237907</v>
      </c>
      <c r="L42" s="62">
        <v>1</v>
      </c>
      <c r="M42" s="69">
        <v>1.8461032913252531E-4</v>
      </c>
      <c r="N42" s="61"/>
      <c r="O42" s="66"/>
      <c r="P42" s="61"/>
    </row>
    <row r="43" spans="1:16" x14ac:dyDescent="0.25">
      <c r="A43" s="70">
        <v>2002</v>
      </c>
      <c r="B43" s="62" t="s">
        <v>28</v>
      </c>
      <c r="C43" s="63">
        <v>5472.4999280000002</v>
      </c>
      <c r="D43" s="71">
        <v>875.1529300000002</v>
      </c>
      <c r="E43" s="65">
        <v>0.15991830817982977</v>
      </c>
      <c r="F43" s="71">
        <v>2952.995997</v>
      </c>
      <c r="G43" s="65">
        <v>0.53960640216567579</v>
      </c>
      <c r="H43" s="71">
        <v>205</v>
      </c>
      <c r="I43" s="67">
        <v>3.7460027902626224E-2</v>
      </c>
      <c r="J43" s="71">
        <v>1439.3510010000002</v>
      </c>
      <c r="K43" s="65">
        <v>0.26301526175186823</v>
      </c>
      <c r="L43" s="72"/>
      <c r="M43" s="69"/>
      <c r="N43" s="61"/>
      <c r="O43" s="66"/>
      <c r="P43" s="61"/>
    </row>
    <row r="44" spans="1:16" x14ac:dyDescent="0.25">
      <c r="A44" s="70">
        <v>2003</v>
      </c>
      <c r="B44" s="62" t="s">
        <v>28</v>
      </c>
      <c r="C44" s="63">
        <v>5673.5354899999993</v>
      </c>
      <c r="D44" s="71">
        <v>775</v>
      </c>
      <c r="E44" s="65">
        <v>0.13659912789229772</v>
      </c>
      <c r="F44" s="71">
        <v>3148</v>
      </c>
      <c r="G44" s="65">
        <v>0.55485684465155261</v>
      </c>
      <c r="H44" s="71">
        <v>168</v>
      </c>
      <c r="I44" s="67">
        <v>2.9611165788265833E-2</v>
      </c>
      <c r="J44" s="71">
        <v>1582.5354899999995</v>
      </c>
      <c r="K44" s="65">
        <v>0.27893286166788389</v>
      </c>
      <c r="L44" s="72"/>
      <c r="M44" s="69"/>
      <c r="N44" s="61"/>
      <c r="O44" s="66"/>
      <c r="P44" s="61"/>
    </row>
    <row r="45" spans="1:16" x14ac:dyDescent="0.25">
      <c r="A45" s="70">
        <v>2004</v>
      </c>
      <c r="B45" s="62" t="s">
        <v>28</v>
      </c>
      <c r="C45" s="63">
        <v>5866.4970089999997</v>
      </c>
      <c r="D45" s="71">
        <v>682</v>
      </c>
      <c r="E45" s="65">
        <v>0.116253361921726</v>
      </c>
      <c r="F45" s="71">
        <v>3475.4769999999999</v>
      </c>
      <c r="G45" s="65">
        <v>0.5924279846504904</v>
      </c>
      <c r="H45" s="71">
        <v>211</v>
      </c>
      <c r="I45" s="67">
        <v>3.5966949216252472E-2</v>
      </c>
      <c r="J45" s="71">
        <v>1498.0200089999998</v>
      </c>
      <c r="K45" s="65">
        <v>0.25535170421153108</v>
      </c>
      <c r="L45" s="72"/>
      <c r="M45" s="69"/>
      <c r="N45" s="61"/>
      <c r="O45" s="66"/>
      <c r="P45" s="61"/>
    </row>
    <row r="46" spans="1:16" x14ac:dyDescent="0.25">
      <c r="A46" s="70">
        <v>2005</v>
      </c>
      <c r="B46" s="62" t="s">
        <v>28</v>
      </c>
      <c r="C46" s="63">
        <v>5945.8280039999991</v>
      </c>
      <c r="D46" s="71">
        <v>685.55899799999986</v>
      </c>
      <c r="E46" s="65">
        <v>0.11530084582648482</v>
      </c>
      <c r="F46" s="71">
        <v>3576.7380009999997</v>
      </c>
      <c r="G46" s="65">
        <v>0.60155423241200101</v>
      </c>
      <c r="H46" s="71">
        <v>219</v>
      </c>
      <c r="I46" s="67">
        <v>3.6832548780871201E-2</v>
      </c>
      <c r="J46" s="71">
        <v>1463.9420049999999</v>
      </c>
      <c r="K46" s="65">
        <v>0.24621331192478943</v>
      </c>
      <c r="L46" s="72">
        <v>0.58899999999999997</v>
      </c>
      <c r="M46" s="69">
        <v>9.9061055853575961E-5</v>
      </c>
      <c r="N46" s="61"/>
      <c r="O46" s="66"/>
      <c r="P46" s="61"/>
    </row>
    <row r="47" spans="1:16" x14ac:dyDescent="0.25">
      <c r="A47" s="70">
        <v>2006</v>
      </c>
      <c r="B47" s="62" t="s">
        <v>28</v>
      </c>
      <c r="C47" s="63">
        <v>6068.5680090000005</v>
      </c>
      <c r="D47" s="71">
        <v>694.25200099999995</v>
      </c>
      <c r="E47" s="65">
        <v>0.11440128873407833</v>
      </c>
      <c r="F47" s="71">
        <v>3939.9210010000002</v>
      </c>
      <c r="G47" s="65">
        <v>0.64923405244151389</v>
      </c>
      <c r="H47" s="71">
        <v>210</v>
      </c>
      <c r="I47" s="67">
        <v>3.4604539273278168E-2</v>
      </c>
      <c r="J47" s="71">
        <v>1223.607006</v>
      </c>
      <c r="K47" s="65">
        <v>0.20163026997231101</v>
      </c>
      <c r="L47" s="72">
        <v>0.78800099999999995</v>
      </c>
      <c r="M47" s="69">
        <v>1.2984957881848793E-4</v>
      </c>
      <c r="N47" s="61"/>
      <c r="O47" s="66"/>
      <c r="P47" s="61"/>
    </row>
    <row r="48" spans="1:16" x14ac:dyDescent="0.25">
      <c r="A48" s="70">
        <v>2007</v>
      </c>
      <c r="B48" s="62" t="s">
        <v>28</v>
      </c>
      <c r="C48" s="63">
        <v>6146.5480449999995</v>
      </c>
      <c r="D48" s="71">
        <v>853</v>
      </c>
      <c r="E48" s="65">
        <v>0.13877708166519342</v>
      </c>
      <c r="F48" s="71">
        <v>3788.3250459999995</v>
      </c>
      <c r="G48" s="65">
        <v>0.61633375648656463</v>
      </c>
      <c r="H48" s="71">
        <v>214</v>
      </c>
      <c r="I48" s="67">
        <v>3.4816290124679246E-2</v>
      </c>
      <c r="J48" s="71">
        <v>1291.2229990000001</v>
      </c>
      <c r="K48" s="65">
        <v>0.2100728717235627</v>
      </c>
      <c r="L48" s="72"/>
      <c r="M48" s="69">
        <v>0</v>
      </c>
      <c r="N48" s="61"/>
      <c r="O48" s="66"/>
      <c r="P48" s="61"/>
    </row>
    <row r="49" spans="1:18" x14ac:dyDescent="0.25">
      <c r="A49" s="70">
        <v>2008</v>
      </c>
      <c r="B49" s="62" t="s">
        <v>28</v>
      </c>
      <c r="C49" s="63">
        <v>6261.7872560000005</v>
      </c>
      <c r="D49" s="71">
        <v>927.68143299999997</v>
      </c>
      <c r="E49" s="65">
        <v>0.14814962487125416</v>
      </c>
      <c r="F49" s="71">
        <v>3942.2368229999997</v>
      </c>
      <c r="G49" s="65">
        <v>0.62957054620828523</v>
      </c>
      <c r="H49" s="71">
        <v>220</v>
      </c>
      <c r="I49" s="67">
        <v>3.5133739139603881E-2</v>
      </c>
      <c r="J49" s="71">
        <v>1171.8009999999999</v>
      </c>
      <c r="K49" s="65">
        <v>0.18713523026148621</v>
      </c>
      <c r="L49" s="72">
        <v>2.25</v>
      </c>
      <c r="M49" s="69">
        <v>1.0859519370423019E-5</v>
      </c>
      <c r="N49" s="61"/>
      <c r="O49" s="66"/>
      <c r="P49" s="61"/>
    </row>
    <row r="50" spans="1:18" x14ac:dyDescent="0.25">
      <c r="A50" s="70">
        <v>2009</v>
      </c>
      <c r="B50" s="62">
        <v>3</v>
      </c>
      <c r="C50" s="63">
        <v>6166.7620000000006</v>
      </c>
      <c r="D50" s="71">
        <v>1183</v>
      </c>
      <c r="E50" s="65">
        <v>0.19183487217440853</v>
      </c>
      <c r="F50" s="71">
        <v>3518.5540000000001</v>
      </c>
      <c r="G50" s="65">
        <v>0.57056750365913256</v>
      </c>
      <c r="H50" s="71">
        <v>422</v>
      </c>
      <c r="I50" s="67">
        <v>6.8431374520372276E-2</v>
      </c>
      <c r="J50" s="71">
        <v>1309</v>
      </c>
      <c r="K50" s="65">
        <v>0.21226698873736327</v>
      </c>
      <c r="L50" s="72">
        <v>9.1519999999999992</v>
      </c>
      <c r="M50" s="69">
        <v>1.4840851649536657E-3</v>
      </c>
      <c r="N50" s="61"/>
      <c r="O50" s="66"/>
    </row>
    <row r="51" spans="1:18" x14ac:dyDescent="0.25">
      <c r="A51" s="70">
        <v>2010</v>
      </c>
      <c r="B51" s="62">
        <v>3</v>
      </c>
      <c r="C51" s="63">
        <v>6485.4920000000002</v>
      </c>
      <c r="D51" s="71">
        <v>952.94899999999996</v>
      </c>
      <c r="E51" s="65">
        <v>0.14693549849417745</v>
      </c>
      <c r="F51" s="71">
        <v>3689.6849999999999</v>
      </c>
      <c r="G51" s="65">
        <v>0.56891366144619404</v>
      </c>
      <c r="H51" s="71">
        <v>393.673</v>
      </c>
      <c r="I51" s="67">
        <v>6.0700560574278709E-2</v>
      </c>
      <c r="J51" s="71">
        <v>1428.837</v>
      </c>
      <c r="K51" s="65">
        <v>0.22031281512643913</v>
      </c>
      <c r="L51" s="72">
        <v>20.347999999999999</v>
      </c>
      <c r="M51" s="69">
        <v>3.1374643589106269E-3</v>
      </c>
      <c r="N51" s="61"/>
      <c r="O51" s="66"/>
      <c r="Q51" s="73"/>
    </row>
    <row r="52" spans="1:18" x14ac:dyDescent="0.25">
      <c r="A52" s="74">
        <v>2011</v>
      </c>
      <c r="B52" s="75">
        <v>3</v>
      </c>
      <c r="C52" s="76">
        <v>6552.2502376550001</v>
      </c>
      <c r="D52" s="77">
        <v>1020.281531655</v>
      </c>
      <c r="E52" s="78">
        <v>0.15571467734726671</v>
      </c>
      <c r="F52" s="77">
        <v>3783.2466550000004</v>
      </c>
      <c r="G52" s="78">
        <v>0.57739654588558498</v>
      </c>
      <c r="H52" s="77">
        <v>387.16</v>
      </c>
      <c r="I52" s="79">
        <v>5.9088097364633253E-2</v>
      </c>
      <c r="J52" s="77">
        <v>1340.3677859999998</v>
      </c>
      <c r="K52" s="78">
        <v>0.20456602501184495</v>
      </c>
      <c r="L52" s="80">
        <v>21.194264999999998</v>
      </c>
      <c r="M52" s="81">
        <v>3.2346543906701069E-3</v>
      </c>
      <c r="N52" s="61"/>
      <c r="O52" s="66"/>
      <c r="Q52" s="73"/>
    </row>
    <row r="53" spans="1:18" x14ac:dyDescent="0.25">
      <c r="A53" s="74">
        <v>2012</v>
      </c>
      <c r="B53" s="75">
        <v>3</v>
      </c>
      <c r="C53" s="76">
        <v>6679.165</v>
      </c>
      <c r="D53" s="77">
        <v>1063.1780000000001</v>
      </c>
      <c r="E53" s="78">
        <v>0.15917828051859778</v>
      </c>
      <c r="F53" s="77">
        <v>3495.1010000000001</v>
      </c>
      <c r="G53" s="78">
        <v>0.52328412309023664</v>
      </c>
      <c r="H53" s="77">
        <v>416.71499999999997</v>
      </c>
      <c r="I53" s="79">
        <v>6.2390283815417044E-2</v>
      </c>
      <c r="J53" s="77">
        <v>1646.309</v>
      </c>
      <c r="K53" s="78">
        <v>0.24648425364547813</v>
      </c>
      <c r="L53" s="80">
        <v>57.862000000000002</v>
      </c>
      <c r="M53" s="81">
        <v>8.6630589302704765E-3</v>
      </c>
      <c r="N53" s="61"/>
      <c r="O53" s="66"/>
      <c r="Q53" s="73"/>
    </row>
    <row r="54" spans="1:18" x14ac:dyDescent="0.25">
      <c r="A54" s="70">
        <v>2013</v>
      </c>
      <c r="B54" s="62">
        <v>3</v>
      </c>
      <c r="C54" s="63">
        <v>6207.201</v>
      </c>
      <c r="D54" s="71">
        <v>843.46500000000003</v>
      </c>
      <c r="E54" s="65">
        <v>0.1358849181780967</v>
      </c>
      <c r="F54" s="71">
        <v>3284.9360000000001</v>
      </c>
      <c r="G54" s="65">
        <v>0.52921373095538549</v>
      </c>
      <c r="H54" s="71">
        <v>378.90699999999998</v>
      </c>
      <c r="I54" s="67">
        <v>6.1043133612074106E-2</v>
      </c>
      <c r="J54" s="71">
        <v>1545.4949999999999</v>
      </c>
      <c r="K54" s="65">
        <v>0.24898420399146087</v>
      </c>
      <c r="L54" s="72">
        <v>154.38900000000001</v>
      </c>
      <c r="M54" s="69">
        <v>2.4872563334101795E-2</v>
      </c>
      <c r="N54" s="61"/>
      <c r="O54" s="66"/>
      <c r="Q54" s="73"/>
    </row>
    <row r="55" spans="1:18" x14ac:dyDescent="0.25">
      <c r="A55" s="70">
        <v>2014</v>
      </c>
      <c r="B55" s="62">
        <v>3</v>
      </c>
      <c r="C55" s="63">
        <v>6091.2323199999992</v>
      </c>
      <c r="D55" s="71">
        <v>484.38681999999989</v>
      </c>
      <c r="E55" s="65">
        <v>7.9521974298954329E-2</v>
      </c>
      <c r="F55" s="71">
        <v>3344.1880879999999</v>
      </c>
      <c r="G55" s="65">
        <v>0.54901667057085757</v>
      </c>
      <c r="H55" s="71">
        <v>558.29218100000003</v>
      </c>
      <c r="I55" s="67">
        <v>9.1655046412677313E-2</v>
      </c>
      <c r="J55" s="71">
        <v>1537.0963449999997</v>
      </c>
      <c r="K55" s="65">
        <v>0.25234571007135709</v>
      </c>
      <c r="L55" s="72">
        <v>160.91432399999999</v>
      </c>
      <c r="M55" s="69">
        <v>2.6417367709265113E-2</v>
      </c>
      <c r="N55" s="61"/>
      <c r="O55" s="66"/>
      <c r="Q55" s="73"/>
    </row>
    <row r="56" spans="1:18" x14ac:dyDescent="0.25">
      <c r="A56" s="70">
        <v>2015</v>
      </c>
      <c r="B56" s="62">
        <v>3</v>
      </c>
      <c r="C56" s="63">
        <v>6345.3394378109251</v>
      </c>
      <c r="D56" s="71">
        <v>808.14789081092601</v>
      </c>
      <c r="E56" s="65">
        <v>0.13267395632858181</v>
      </c>
      <c r="F56" s="71">
        <v>3122.784474</v>
      </c>
      <c r="G56" s="65">
        <v>0.51266875238802256</v>
      </c>
      <c r="H56" s="71">
        <v>667.54930499999989</v>
      </c>
      <c r="I56" s="67">
        <v>0.10959183132913243</v>
      </c>
      <c r="J56" s="71">
        <v>1572.3843549999999</v>
      </c>
      <c r="K56" s="65">
        <v>0.25813895651906443</v>
      </c>
      <c r="L56" s="72">
        <v>169.69578300000001</v>
      </c>
      <c r="M56" s="69">
        <v>2.7859023278888832E-2</v>
      </c>
      <c r="N56" s="61"/>
      <c r="O56" s="66"/>
      <c r="Q56" s="73"/>
    </row>
    <row r="57" spans="1:18" x14ac:dyDescent="0.25">
      <c r="A57" s="70">
        <v>2016</v>
      </c>
      <c r="B57" s="62">
        <v>3</v>
      </c>
      <c r="C57" s="63">
        <v>6402.3289094695747</v>
      </c>
      <c r="D57" s="71">
        <v>886.09333946957554</v>
      </c>
      <c r="E57" s="65">
        <v>0.1454702912184403</v>
      </c>
      <c r="F57" s="71">
        <v>3083.0021489999999</v>
      </c>
      <c r="G57" s="65">
        <v>0.50613767248332442</v>
      </c>
      <c r="H57" s="71">
        <v>594.13893499999995</v>
      </c>
      <c r="I57" s="67">
        <v>9.7540022082099803E-2</v>
      </c>
      <c r="J57" s="71">
        <v>1662.8922939999998</v>
      </c>
      <c r="K57" s="65">
        <v>0.27299768037742483</v>
      </c>
      <c r="L57" s="72">
        <v>178.06114499999998</v>
      </c>
      <c r="M57" s="69">
        <v>2.9232368040757968E-2</v>
      </c>
      <c r="N57" s="61"/>
      <c r="O57" s="66"/>
      <c r="Q57" s="73"/>
    </row>
    <row r="58" spans="1:18" x14ac:dyDescent="0.25">
      <c r="A58" s="70">
        <v>2017</v>
      </c>
      <c r="B58" s="62">
        <v>3</v>
      </c>
      <c r="C58" s="63">
        <v>6564.2156403764811</v>
      </c>
      <c r="D58" s="71">
        <v>936.62714837648105</v>
      </c>
      <c r="E58" s="65">
        <v>0.15376644645471035</v>
      </c>
      <c r="F58" s="71">
        <v>3277.0530080000003</v>
      </c>
      <c r="G58" s="65">
        <v>0.53799507814536962</v>
      </c>
      <c r="H58" s="71">
        <v>555.70678399999997</v>
      </c>
      <c r="I58" s="67">
        <v>9.1230600772751358E-2</v>
      </c>
      <c r="J58" s="71">
        <v>1647.3509819999999</v>
      </c>
      <c r="K58" s="65">
        <v>0.27044625708841791</v>
      </c>
      <c r="L58" s="72">
        <v>148.76308</v>
      </c>
      <c r="M58" s="69">
        <v>2.4422493213984001E-2</v>
      </c>
      <c r="N58" s="61"/>
      <c r="O58" s="66"/>
      <c r="Q58" s="73"/>
    </row>
    <row r="59" spans="1:18" x14ac:dyDescent="0.25">
      <c r="A59" s="70">
        <v>2018</v>
      </c>
      <c r="B59" s="62">
        <v>3</v>
      </c>
      <c r="C59" s="63">
        <f>6324149.95860434/1000</f>
        <v>6324.1499586043401</v>
      </c>
      <c r="D59" s="71">
        <f>871782.563604339/1000</f>
        <v>871.78256360433897</v>
      </c>
      <c r="E59" s="65">
        <v>0.13784976151905337</v>
      </c>
      <c r="F59" s="71">
        <f>2990586.194/1000</f>
        <v>2990.586194</v>
      </c>
      <c r="G59" s="65">
        <v>0.47288350427730613</v>
      </c>
      <c r="H59" s="71">
        <f>628564.074/1000</f>
        <v>628.56407400000001</v>
      </c>
      <c r="I59" s="67">
        <v>9.9391076763574462E-2</v>
      </c>
      <c r="J59" s="71">
        <f>1670557.55/1000</f>
        <v>1670.55755</v>
      </c>
      <c r="K59" s="65">
        <v>0.26415527160723301</v>
      </c>
      <c r="L59" s="72">
        <f>162933.92/1000</f>
        <v>162.93392</v>
      </c>
      <c r="M59" s="69">
        <v>2.576376605022148E-2</v>
      </c>
      <c r="N59" s="61"/>
      <c r="O59" s="66"/>
      <c r="Q59" s="73"/>
    </row>
    <row r="60" spans="1:18" x14ac:dyDescent="0.25">
      <c r="A60" s="70">
        <v>2019</v>
      </c>
      <c r="B60" s="62">
        <v>3</v>
      </c>
      <c r="C60" s="63">
        <v>6130.6274620000013</v>
      </c>
      <c r="D60" s="71">
        <v>947.28765599999997</v>
      </c>
      <c r="E60" s="65">
        <v>0.15451724344231565</v>
      </c>
      <c r="F60" s="71">
        <v>2723.8743820000004</v>
      </c>
      <c r="G60" s="65">
        <v>0.44430597012844553</v>
      </c>
      <c r="H60" s="71">
        <v>683.05502200000001</v>
      </c>
      <c r="I60" s="67">
        <v>0.11141682091006819</v>
      </c>
      <c r="J60" s="71">
        <v>1628.628739</v>
      </c>
      <c r="K60" s="65">
        <v>0.26565449443713068</v>
      </c>
      <c r="L60" s="72">
        <v>150.98876100000001</v>
      </c>
      <c r="M60" s="69">
        <v>2.4628598285556694E-2</v>
      </c>
      <c r="N60" s="61"/>
      <c r="O60" s="66"/>
      <c r="Q60" s="73"/>
    </row>
    <row r="61" spans="1:18" x14ac:dyDescent="0.25">
      <c r="A61" s="70">
        <v>2020</v>
      </c>
      <c r="B61" s="62">
        <v>3</v>
      </c>
      <c r="C61" s="63">
        <v>6254.8835830000007</v>
      </c>
      <c r="D61" s="71">
        <v>1050.0703050000002</v>
      </c>
      <c r="E61" s="65">
        <v>0.16788007179765285</v>
      </c>
      <c r="F61" s="71">
        <v>2679.7050529999997</v>
      </c>
      <c r="G61" s="65">
        <v>0.42841805405988792</v>
      </c>
      <c r="H61" s="71">
        <v>721.78894300000002</v>
      </c>
      <c r="I61" s="67">
        <v>0.11539606347938001</v>
      </c>
      <c r="J61" s="71">
        <v>1669.3248029999997</v>
      </c>
      <c r="K61" s="65">
        <v>0.26688343289665978</v>
      </c>
      <c r="L61" s="72">
        <v>137.05649599999998</v>
      </c>
      <c r="M61" s="69">
        <v>2.191191797278251E-2</v>
      </c>
      <c r="N61" s="61"/>
      <c r="O61" s="66"/>
      <c r="Q61" s="73"/>
    </row>
    <row r="62" spans="1:18" ht="15.75" thickBot="1" x14ac:dyDescent="0.3">
      <c r="A62" s="82">
        <v>2021</v>
      </c>
      <c r="B62" s="83">
        <v>3</v>
      </c>
      <c r="C62" s="84">
        <v>6694.9790369999992</v>
      </c>
      <c r="D62" s="85">
        <v>968.93359499999997</v>
      </c>
      <c r="E62" s="86">
        <v>0.14472541133365166</v>
      </c>
      <c r="F62" s="85">
        <v>3123.4669709999998</v>
      </c>
      <c r="G62" s="86">
        <v>0.46653872308457839</v>
      </c>
      <c r="H62" s="85">
        <v>752.894453</v>
      </c>
      <c r="I62" s="86">
        <v>0.11245658109444505</v>
      </c>
      <c r="J62" s="85">
        <v>1711.8530099999998</v>
      </c>
      <c r="K62" s="86">
        <v>0.25569206423790031</v>
      </c>
      <c r="L62" s="87">
        <v>141.23177899999999</v>
      </c>
      <c r="M62" s="141">
        <v>2.1095178673372746E-2</v>
      </c>
      <c r="N62" s="61"/>
      <c r="O62" s="66"/>
      <c r="Q62" s="73"/>
    </row>
    <row r="63" spans="1:18" x14ac:dyDescent="0.25">
      <c r="A63" s="88" t="s">
        <v>29</v>
      </c>
      <c r="Q63" s="89"/>
      <c r="R63" s="89"/>
    </row>
    <row r="64" spans="1:18" x14ac:dyDescent="0.25">
      <c r="A64" s="88" t="s">
        <v>30</v>
      </c>
      <c r="Q64" s="90"/>
      <c r="R64" s="91"/>
    </row>
    <row r="65" spans="1:21" x14ac:dyDescent="0.25">
      <c r="A65" s="88" t="s">
        <v>31</v>
      </c>
      <c r="Q65" s="90"/>
      <c r="R65" s="91"/>
    </row>
    <row r="66" spans="1:21" x14ac:dyDescent="0.25">
      <c r="A66" s="88" t="s">
        <v>32</v>
      </c>
      <c r="Q66" s="90"/>
      <c r="R66" s="91"/>
    </row>
    <row r="67" spans="1:21" x14ac:dyDescent="0.25">
      <c r="A67" s="88" t="s">
        <v>33</v>
      </c>
      <c r="Q67" s="90"/>
      <c r="R67" s="91"/>
    </row>
    <row r="68" spans="1:21" x14ac:dyDescent="0.25">
      <c r="A68" s="92" t="s">
        <v>34</v>
      </c>
      <c r="Q68" s="90"/>
      <c r="R68" s="91"/>
    </row>
    <row r="69" spans="1:21" x14ac:dyDescent="0.25">
      <c r="A69" s="88" t="s">
        <v>35</v>
      </c>
      <c r="Q69" s="90"/>
      <c r="R69" s="91"/>
    </row>
    <row r="70" spans="1:21" x14ac:dyDescent="0.25">
      <c r="A70" s="92" t="s">
        <v>36</v>
      </c>
      <c r="Q70" s="90"/>
      <c r="R70" s="91"/>
    </row>
    <row r="71" spans="1:21" x14ac:dyDescent="0.25">
      <c r="A71" s="92" t="s">
        <v>37</v>
      </c>
    </row>
    <row r="72" spans="1:21" x14ac:dyDescent="0.25">
      <c r="A72" s="92" t="s">
        <v>38</v>
      </c>
      <c r="B72" s="61"/>
      <c r="C72" s="93"/>
      <c r="D72" s="93"/>
      <c r="E72" s="61"/>
      <c r="F72" s="93"/>
      <c r="G72" s="61"/>
      <c r="I72" s="61"/>
      <c r="J72" s="93"/>
      <c r="K72" s="61"/>
      <c r="L72" s="93"/>
      <c r="M72" s="61"/>
    </row>
    <row r="73" spans="1:21" x14ac:dyDescent="0.25">
      <c r="B73" s="27"/>
      <c r="C73" s="27"/>
      <c r="D73" s="27"/>
      <c r="E73" s="27"/>
      <c r="F73" s="27"/>
      <c r="G73" s="27"/>
      <c r="H73" s="27"/>
      <c r="I73" s="27"/>
      <c r="J73" s="27"/>
      <c r="L73" s="14"/>
      <c r="M73" s="14"/>
      <c r="N73" s="14"/>
      <c r="Q73" s="73"/>
    </row>
    <row r="74" spans="1:21" ht="15.75" x14ac:dyDescent="0.25">
      <c r="B74" s="94"/>
      <c r="D74" s="27"/>
      <c r="F74" s="27"/>
      <c r="H74" s="27"/>
      <c r="J74" s="27"/>
      <c r="L74" s="95"/>
      <c r="N74" s="14"/>
    </row>
    <row r="75" spans="1:21" x14ac:dyDescent="0.25">
      <c r="E75" s="27"/>
      <c r="F75" s="27"/>
      <c r="G75" s="27"/>
      <c r="H75" s="27"/>
      <c r="I75" s="27"/>
      <c r="J75" s="27"/>
      <c r="K75" s="27"/>
      <c r="L75" s="14"/>
      <c r="M75" s="14"/>
      <c r="N75" s="14"/>
    </row>
    <row r="76" spans="1:21" x14ac:dyDescent="0.25">
      <c r="I76" s="27"/>
      <c r="J76" s="27"/>
      <c r="K76" s="27"/>
      <c r="L76" s="96"/>
      <c r="M76" s="96"/>
      <c r="N76" s="96"/>
      <c r="T76" s="97" t="s">
        <v>39</v>
      </c>
      <c r="U76" s="97"/>
    </row>
    <row r="77" spans="1:21" x14ac:dyDescent="0.25">
      <c r="G77" s="14"/>
      <c r="H77" s="14"/>
      <c r="I77" s="14"/>
      <c r="J77" s="14"/>
      <c r="K77" s="14"/>
      <c r="L77" s="14"/>
      <c r="M77" s="14"/>
      <c r="N77" s="14"/>
      <c r="O77" s="14"/>
      <c r="P77" s="14"/>
      <c r="T77" s="97" t="s">
        <v>1</v>
      </c>
      <c r="U77" s="97" t="s">
        <v>40</v>
      </c>
    </row>
    <row r="78" spans="1:21" x14ac:dyDescent="0.25">
      <c r="G78" s="14"/>
      <c r="H78" s="14"/>
      <c r="I78" s="14"/>
      <c r="J78" s="14"/>
      <c r="K78" s="14"/>
      <c r="L78" s="14"/>
      <c r="M78" s="14"/>
      <c r="N78" s="14"/>
      <c r="O78" s="14"/>
      <c r="P78" s="14"/>
      <c r="T78" s="34">
        <f>A49</f>
        <v>2008</v>
      </c>
      <c r="U78" s="98">
        <f>L49*1000</f>
        <v>2250</v>
      </c>
    </row>
    <row r="79" spans="1:21" x14ac:dyDescent="0.25">
      <c r="D79" s="14"/>
      <c r="F79" s="14"/>
      <c r="H79" s="14"/>
      <c r="J79" s="14"/>
      <c r="K79" s="61"/>
      <c r="L79" s="93"/>
      <c r="M79" s="61"/>
      <c r="O79" s="96"/>
      <c r="P79" s="96"/>
      <c r="T79" s="34">
        <f>A50</f>
        <v>2009</v>
      </c>
      <c r="U79" s="98">
        <f>L50*1000</f>
        <v>9152</v>
      </c>
    </row>
    <row r="80" spans="1:21" x14ac:dyDescent="0.25">
      <c r="D80" s="14"/>
      <c r="F80" s="14"/>
      <c r="H80" s="14"/>
      <c r="J80" s="14"/>
      <c r="K80" s="61"/>
      <c r="L80" s="93"/>
      <c r="M80" s="61"/>
      <c r="O80" s="61"/>
      <c r="T80" s="34">
        <f>A51</f>
        <v>2010</v>
      </c>
      <c r="U80" s="98">
        <f>L51*1000</f>
        <v>20348</v>
      </c>
    </row>
    <row r="81" spans="4:21" x14ac:dyDescent="0.25">
      <c r="D81" s="14"/>
      <c r="E81" s="14"/>
      <c r="F81" s="14"/>
      <c r="G81" s="14"/>
      <c r="H81" s="14"/>
      <c r="I81" s="14"/>
      <c r="J81" s="14"/>
      <c r="K81" s="14"/>
      <c r="L81" s="14"/>
      <c r="M81" s="14"/>
      <c r="N81" s="14"/>
      <c r="O81" s="61"/>
      <c r="T81" s="34">
        <f>A52</f>
        <v>2011</v>
      </c>
      <c r="U81" s="98">
        <f>L52*1000</f>
        <v>21194.264999999999</v>
      </c>
    </row>
    <row r="82" spans="4:21" x14ac:dyDescent="0.25">
      <c r="D82" s="14"/>
      <c r="E82" s="14"/>
      <c r="F82" s="14"/>
      <c r="G82" s="14"/>
      <c r="H82" s="14"/>
      <c r="I82" s="14"/>
      <c r="J82" s="14"/>
      <c r="K82" s="14"/>
      <c r="L82" s="14"/>
      <c r="M82" s="14"/>
      <c r="N82" s="14"/>
      <c r="O82" s="61"/>
    </row>
    <row r="83" spans="4:21" x14ac:dyDescent="0.25">
      <c r="D83" s="96"/>
      <c r="E83" s="96"/>
      <c r="F83" s="96"/>
      <c r="G83" s="96"/>
      <c r="H83" s="96"/>
      <c r="I83" s="96"/>
      <c r="J83" s="96"/>
      <c r="K83" s="96"/>
      <c r="L83" s="96"/>
      <c r="M83" s="96"/>
      <c r="N83" s="96"/>
    </row>
    <row r="84" spans="4:21" x14ac:dyDescent="0.25">
      <c r="D84" s="14"/>
      <c r="E84" s="14"/>
      <c r="F84" s="14"/>
      <c r="G84" s="14"/>
      <c r="H84" s="14"/>
      <c r="I84" s="14"/>
      <c r="J84" s="14"/>
      <c r="K84" s="14"/>
      <c r="L84" s="14"/>
      <c r="M84" s="14"/>
      <c r="N84" s="14"/>
    </row>
    <row r="85" spans="4:21" x14ac:dyDescent="0.25">
      <c r="D85" s="14"/>
      <c r="E85" s="14"/>
      <c r="F85" s="14"/>
      <c r="G85" s="14"/>
      <c r="H85" s="14"/>
      <c r="I85" s="14"/>
      <c r="J85" s="14"/>
      <c r="K85" s="61"/>
      <c r="L85" s="93"/>
      <c r="M85" s="61"/>
    </row>
    <row r="86" spans="4:21" x14ac:dyDescent="0.25">
      <c r="D86" s="14"/>
      <c r="E86" s="14"/>
      <c r="F86" s="14"/>
      <c r="G86" s="14"/>
      <c r="H86" s="14"/>
      <c r="I86" s="14"/>
      <c r="J86" s="14"/>
      <c r="K86" s="61"/>
      <c r="L86" s="93"/>
      <c r="M86" s="61"/>
    </row>
    <row r="87" spans="4:21" x14ac:dyDescent="0.25">
      <c r="D87" s="14"/>
      <c r="F87" s="14"/>
      <c r="H87" s="14"/>
      <c r="J87" s="14"/>
      <c r="K87" s="61"/>
      <c r="L87" s="93"/>
      <c r="M87" s="61"/>
    </row>
  </sheetData>
  <mergeCells count="8">
    <mergeCell ref="J2:K2"/>
    <mergeCell ref="L2:M2"/>
    <mergeCell ref="A2:A3"/>
    <mergeCell ref="B2:B3"/>
    <mergeCell ref="C2:C3"/>
    <mergeCell ref="D2:E2"/>
    <mergeCell ref="F2:G2"/>
    <mergeCell ref="H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DCD66-2E8C-4E0F-BA5F-7A44D9494CFA}">
  <sheetPr>
    <tabColor theme="9"/>
  </sheetPr>
  <dimension ref="A1:S79"/>
  <sheetViews>
    <sheetView showGridLines="0" workbookViewId="0">
      <pane ySplit="3" topLeftCell="A4" activePane="bottomLeft" state="frozen"/>
      <selection activeCell="E59" sqref="E59"/>
      <selection pane="bottomLeft" activeCell="R62" sqref="A4:R62"/>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1" t="s">
        <v>41</v>
      </c>
      <c r="B1" s="1"/>
      <c r="C1" s="1"/>
      <c r="D1" s="1"/>
      <c r="E1" s="1"/>
      <c r="F1" s="1"/>
      <c r="G1" s="1"/>
      <c r="H1" s="1"/>
      <c r="I1" s="1"/>
      <c r="J1" s="1"/>
      <c r="K1" s="1"/>
      <c r="L1" s="1"/>
      <c r="M1" s="1"/>
      <c r="N1" s="1"/>
      <c r="O1" s="1"/>
      <c r="P1" s="1"/>
      <c r="Q1" s="1"/>
      <c r="R1" s="1"/>
      <c r="S1" s="61"/>
    </row>
    <row r="2" spans="1:19" s="34" customFormat="1" x14ac:dyDescent="0.25">
      <c r="A2" s="143" t="s">
        <v>1</v>
      </c>
      <c r="B2" s="143" t="s">
        <v>17</v>
      </c>
      <c r="C2" s="153" t="s">
        <v>42</v>
      </c>
      <c r="D2" s="154" t="s">
        <v>2</v>
      </c>
      <c r="E2" s="151"/>
      <c r="F2" s="151"/>
      <c r="G2" s="155"/>
      <c r="H2" s="154" t="s">
        <v>43</v>
      </c>
      <c r="I2" s="151"/>
      <c r="J2" s="151"/>
      <c r="K2" s="155"/>
      <c r="L2" s="154" t="s">
        <v>44</v>
      </c>
      <c r="M2" s="151"/>
      <c r="N2" s="151"/>
      <c r="O2" s="155"/>
      <c r="P2" s="151" t="s">
        <v>45</v>
      </c>
      <c r="Q2" s="151"/>
      <c r="R2" s="151"/>
      <c r="S2" s="52"/>
    </row>
    <row r="3" spans="1:19" s="34" customFormat="1" ht="45" customHeight="1" x14ac:dyDescent="0.25">
      <c r="A3" s="143"/>
      <c r="B3" s="143"/>
      <c r="C3" s="153"/>
      <c r="D3" s="2" t="s">
        <v>46</v>
      </c>
      <c r="E3" s="4" t="s">
        <v>47</v>
      </c>
      <c r="F3" s="100" t="s">
        <v>48</v>
      </c>
      <c r="G3" s="101" t="s">
        <v>49</v>
      </c>
      <c r="H3" s="2" t="s">
        <v>46</v>
      </c>
      <c r="I3" s="4" t="s">
        <v>47</v>
      </c>
      <c r="J3" s="100" t="s">
        <v>48</v>
      </c>
      <c r="K3" s="101" t="s">
        <v>49</v>
      </c>
      <c r="L3" s="2" t="s">
        <v>46</v>
      </c>
      <c r="M3" s="4" t="s">
        <v>47</v>
      </c>
      <c r="N3" s="100" t="s">
        <v>48</v>
      </c>
      <c r="O3" s="101" t="s">
        <v>49</v>
      </c>
      <c r="P3" s="4" t="s">
        <v>46</v>
      </c>
      <c r="Q3" s="100" t="s">
        <v>48</v>
      </c>
      <c r="R3" s="4" t="s">
        <v>49</v>
      </c>
      <c r="S3" s="102"/>
    </row>
    <row r="4" spans="1:19" x14ac:dyDescent="0.25">
      <c r="A4" s="9">
        <v>1963</v>
      </c>
      <c r="B4" s="9">
        <v>1</v>
      </c>
      <c r="C4" s="103">
        <v>249900</v>
      </c>
      <c r="D4" s="171">
        <v>516000</v>
      </c>
      <c r="E4" s="140">
        <f t="shared" ref="E4:E53" si="0">D4/C4*1000</f>
        <v>2064.8259303721488</v>
      </c>
      <c r="F4" s="171">
        <v>18065</v>
      </c>
      <c r="G4" s="171">
        <v>54174</v>
      </c>
      <c r="H4" s="171">
        <v>233000</v>
      </c>
      <c r="I4" s="171">
        <v>932.37294917967188</v>
      </c>
      <c r="J4" s="171">
        <v>8553</v>
      </c>
      <c r="K4" s="171">
        <v>46239</v>
      </c>
      <c r="L4" s="171">
        <v>256000</v>
      </c>
      <c r="M4" s="171">
        <v>1024.4097639055622</v>
      </c>
      <c r="N4" s="171">
        <v>8603</v>
      </c>
      <c r="O4" s="171">
        <v>7472</v>
      </c>
      <c r="P4" s="171">
        <v>27000</v>
      </c>
      <c r="Q4" s="171">
        <v>907</v>
      </c>
      <c r="R4" s="171"/>
      <c r="S4" s="61"/>
    </row>
    <row r="5" spans="1:19" x14ac:dyDescent="0.25">
      <c r="A5" s="9">
        <v>1964</v>
      </c>
      <c r="B5" s="9">
        <v>1</v>
      </c>
      <c r="C5" s="103">
        <v>253200</v>
      </c>
      <c r="D5" s="171">
        <v>562000</v>
      </c>
      <c r="E5" s="140">
        <f t="shared" si="0"/>
        <v>2219.5892575039493</v>
      </c>
      <c r="F5" s="171">
        <v>18792</v>
      </c>
      <c r="G5" s="171">
        <v>57738</v>
      </c>
      <c r="H5" s="171">
        <v>253000</v>
      </c>
      <c r="I5" s="171">
        <v>999.21011058451813</v>
      </c>
      <c r="J5" s="171">
        <v>8762</v>
      </c>
      <c r="K5" s="171">
        <v>49358</v>
      </c>
      <c r="L5" s="171">
        <v>284000</v>
      </c>
      <c r="M5" s="171">
        <v>1121.6429699842022</v>
      </c>
      <c r="N5" s="171">
        <v>9105</v>
      </c>
      <c r="O5" s="171">
        <v>7943</v>
      </c>
      <c r="P5" s="171">
        <v>25000</v>
      </c>
      <c r="Q5" s="171">
        <v>925</v>
      </c>
      <c r="R5" s="171"/>
      <c r="S5" s="61"/>
    </row>
    <row r="6" spans="1:19" x14ac:dyDescent="0.25">
      <c r="A6" s="9">
        <v>1965</v>
      </c>
      <c r="B6" s="9">
        <v>1</v>
      </c>
      <c r="C6" s="103">
        <v>265200</v>
      </c>
      <c r="D6" s="171">
        <v>616000</v>
      </c>
      <c r="E6" s="140">
        <f t="shared" si="0"/>
        <v>2322.7752639517348</v>
      </c>
      <c r="F6" s="171">
        <v>20851</v>
      </c>
      <c r="G6" s="171">
        <v>59986</v>
      </c>
      <c r="H6" s="171">
        <v>277000</v>
      </c>
      <c r="I6" s="171">
        <v>1044.4947209653092</v>
      </c>
      <c r="J6" s="171">
        <v>9789</v>
      </c>
      <c r="K6" s="171">
        <v>51456</v>
      </c>
      <c r="L6" s="171">
        <v>312000</v>
      </c>
      <c r="M6" s="171">
        <v>1176.4705882352941</v>
      </c>
      <c r="N6" s="171">
        <v>10060</v>
      </c>
      <c r="O6" s="171">
        <v>8100</v>
      </c>
      <c r="P6" s="171">
        <v>27000</v>
      </c>
      <c r="Q6" s="171">
        <v>1002</v>
      </c>
      <c r="R6" s="171"/>
      <c r="S6" s="61"/>
    </row>
    <row r="7" spans="1:19" x14ac:dyDescent="0.25">
      <c r="A7" s="9">
        <v>1966</v>
      </c>
      <c r="B7" s="9">
        <v>1</v>
      </c>
      <c r="C7" s="103">
        <v>271500</v>
      </c>
      <c r="D7" s="171">
        <v>694000</v>
      </c>
      <c r="E7" s="140">
        <f t="shared" si="0"/>
        <v>2556.1694290976061</v>
      </c>
      <c r="F7" s="171">
        <v>22818</v>
      </c>
      <c r="G7" s="171">
        <v>60554</v>
      </c>
      <c r="H7" s="171">
        <v>303000</v>
      </c>
      <c r="I7" s="171">
        <v>1116.0220994475137</v>
      </c>
      <c r="J7" s="171">
        <v>10548</v>
      </c>
      <c r="K7" s="171">
        <v>52019</v>
      </c>
      <c r="L7" s="171">
        <v>357000</v>
      </c>
      <c r="M7" s="171">
        <v>1314.9171270718232</v>
      </c>
      <c r="N7" s="171">
        <v>11049</v>
      </c>
      <c r="O7" s="171">
        <v>8110</v>
      </c>
      <c r="P7" s="171">
        <v>34000</v>
      </c>
      <c r="Q7" s="171">
        <v>1221</v>
      </c>
      <c r="R7" s="171"/>
      <c r="S7" s="61"/>
    </row>
    <row r="8" spans="1:19" x14ac:dyDescent="0.25">
      <c r="A8" s="9">
        <v>1967</v>
      </c>
      <c r="B8" s="9">
        <v>1</v>
      </c>
      <c r="C8" s="103">
        <v>277900</v>
      </c>
      <c r="D8" s="171">
        <v>786000</v>
      </c>
      <c r="E8" s="140">
        <f t="shared" si="0"/>
        <v>2828.355523569629</v>
      </c>
      <c r="F8" s="171">
        <v>25163</v>
      </c>
      <c r="G8" s="171">
        <v>62917</v>
      </c>
      <c r="H8" s="171">
        <v>348000</v>
      </c>
      <c r="I8" s="171">
        <v>1252.2490104354083</v>
      </c>
      <c r="J8" s="171">
        <v>11738</v>
      </c>
      <c r="K8" s="171">
        <v>53797</v>
      </c>
      <c r="L8" s="171">
        <v>391000</v>
      </c>
      <c r="M8" s="171">
        <v>1406.9809283915076</v>
      </c>
      <c r="N8" s="171">
        <v>11965</v>
      </c>
      <c r="O8" s="171">
        <v>8706</v>
      </c>
      <c r="P8" s="171">
        <v>47000</v>
      </c>
      <c r="Q8" s="171">
        <v>1460</v>
      </c>
      <c r="R8" s="171"/>
      <c r="S8" s="61"/>
    </row>
    <row r="9" spans="1:19" x14ac:dyDescent="0.25">
      <c r="A9" s="9">
        <v>1968</v>
      </c>
      <c r="B9" s="9">
        <v>1</v>
      </c>
      <c r="C9" s="103">
        <v>284900</v>
      </c>
      <c r="D9" s="171">
        <v>841000</v>
      </c>
      <c r="E9" s="140">
        <f t="shared" si="0"/>
        <v>2951.9129519129519</v>
      </c>
      <c r="F9" s="171">
        <v>26461</v>
      </c>
      <c r="G9" s="171">
        <v>65412</v>
      </c>
      <c r="H9" s="171">
        <v>366000</v>
      </c>
      <c r="I9" s="171">
        <v>1284.6612846612848</v>
      </c>
      <c r="J9" s="171">
        <v>12285</v>
      </c>
      <c r="K9" s="171">
        <v>55902</v>
      </c>
      <c r="L9" s="171">
        <v>411000</v>
      </c>
      <c r="M9" s="171">
        <v>1442.6114426114425</v>
      </c>
      <c r="N9" s="171">
        <v>12381</v>
      </c>
      <c r="O9" s="171">
        <v>9058</v>
      </c>
      <c r="P9" s="171">
        <v>64000</v>
      </c>
      <c r="Q9" s="171">
        <v>1795</v>
      </c>
      <c r="R9" s="171"/>
      <c r="S9" s="61"/>
    </row>
    <row r="10" spans="1:19" x14ac:dyDescent="0.25">
      <c r="A10" s="9">
        <v>1969</v>
      </c>
      <c r="B10" s="9">
        <v>1</v>
      </c>
      <c r="C10" s="103">
        <v>294600</v>
      </c>
      <c r="D10" s="171">
        <v>956000</v>
      </c>
      <c r="E10" s="140">
        <f t="shared" si="0"/>
        <v>3245.0780719619825</v>
      </c>
      <c r="F10" s="171">
        <v>28239</v>
      </c>
      <c r="G10" s="171">
        <v>69938</v>
      </c>
      <c r="H10" s="171">
        <v>417000</v>
      </c>
      <c r="I10" s="171">
        <v>1415.478615071283</v>
      </c>
      <c r="J10" s="171">
        <v>13048</v>
      </c>
      <c r="K10" s="171">
        <v>59967</v>
      </c>
      <c r="L10" s="171">
        <v>470000</v>
      </c>
      <c r="M10" s="171">
        <v>1595.3835709436523</v>
      </c>
      <c r="N10" s="171">
        <v>13244</v>
      </c>
      <c r="O10" s="171">
        <v>9517</v>
      </c>
      <c r="P10" s="171">
        <v>69000</v>
      </c>
      <c r="Q10" s="171">
        <v>1947</v>
      </c>
      <c r="R10" s="171"/>
      <c r="S10" s="61"/>
    </row>
    <row r="11" spans="1:19" x14ac:dyDescent="0.25">
      <c r="A11" s="9">
        <v>1970</v>
      </c>
      <c r="B11" s="9">
        <v>1</v>
      </c>
      <c r="C11" s="103">
        <v>308500</v>
      </c>
      <c r="D11" s="171">
        <v>1054000</v>
      </c>
      <c r="E11" s="140">
        <f t="shared" si="0"/>
        <v>3416.5316045380878</v>
      </c>
      <c r="F11" s="171">
        <v>30655</v>
      </c>
      <c r="G11" s="171">
        <v>74323</v>
      </c>
      <c r="H11" s="171">
        <v>465000</v>
      </c>
      <c r="I11" s="171">
        <v>1507.2933549432739</v>
      </c>
      <c r="J11" s="171">
        <v>14015</v>
      </c>
      <c r="K11" s="171">
        <v>63996</v>
      </c>
      <c r="L11" s="171">
        <v>513000</v>
      </c>
      <c r="M11" s="171">
        <v>1662.8849270664505</v>
      </c>
      <c r="N11" s="171">
        <v>14591</v>
      </c>
      <c r="O11" s="171">
        <v>9879</v>
      </c>
      <c r="P11" s="171">
        <v>76000</v>
      </c>
      <c r="Q11" s="171">
        <v>2049</v>
      </c>
      <c r="R11" s="171"/>
      <c r="S11" s="61"/>
    </row>
    <row r="12" spans="1:19" x14ac:dyDescent="0.25">
      <c r="A12" s="9">
        <v>1971</v>
      </c>
      <c r="B12" s="9"/>
      <c r="C12" s="103">
        <v>319600</v>
      </c>
      <c r="D12" s="172"/>
      <c r="E12" s="140"/>
      <c r="F12" s="173"/>
      <c r="G12" s="173"/>
      <c r="H12" s="173"/>
      <c r="I12" s="173">
        <v>1680.2933549432739</v>
      </c>
      <c r="J12" s="172"/>
      <c r="K12" s="171"/>
      <c r="L12" s="171"/>
      <c r="M12" s="171" t="s">
        <v>50</v>
      </c>
      <c r="N12" s="171"/>
      <c r="O12" s="171"/>
      <c r="P12" s="171"/>
      <c r="Q12" s="171"/>
      <c r="R12" s="171"/>
      <c r="S12" s="61"/>
    </row>
    <row r="13" spans="1:19" x14ac:dyDescent="0.25">
      <c r="A13" s="9">
        <v>1972</v>
      </c>
      <c r="B13" s="9"/>
      <c r="C13" s="103">
        <v>329800</v>
      </c>
      <c r="D13" s="172"/>
      <c r="E13" s="140"/>
      <c r="F13" s="173"/>
      <c r="G13" s="173"/>
      <c r="H13" s="173"/>
      <c r="I13" s="173">
        <v>1853.2933549432739</v>
      </c>
      <c r="J13" s="172"/>
      <c r="K13" s="171"/>
      <c r="L13" s="171"/>
      <c r="M13" s="171" t="s">
        <v>50</v>
      </c>
      <c r="N13" s="171"/>
      <c r="O13" s="171"/>
      <c r="P13" s="171"/>
      <c r="Q13" s="171"/>
      <c r="R13" s="171"/>
      <c r="S13" s="61"/>
    </row>
    <row r="14" spans="1:19" x14ac:dyDescent="0.25">
      <c r="A14" s="9">
        <v>1973</v>
      </c>
      <c r="B14" s="9"/>
      <c r="C14" s="103">
        <v>336400</v>
      </c>
      <c r="D14" s="172"/>
      <c r="E14" s="140"/>
      <c r="F14" s="173"/>
      <c r="G14" s="173"/>
      <c r="H14" s="173"/>
      <c r="I14" s="173">
        <v>2026.2933549432739</v>
      </c>
      <c r="J14" s="172"/>
      <c r="K14" s="171"/>
      <c r="L14" s="171"/>
      <c r="M14" s="171" t="s">
        <v>50</v>
      </c>
      <c r="N14" s="171"/>
      <c r="O14" s="171"/>
      <c r="P14" s="171"/>
      <c r="Q14" s="171"/>
      <c r="R14" s="171"/>
      <c r="S14" s="61"/>
    </row>
    <row r="15" spans="1:19" x14ac:dyDescent="0.25">
      <c r="A15" s="9">
        <v>1974</v>
      </c>
      <c r="B15" s="9"/>
      <c r="C15" s="103">
        <v>348100</v>
      </c>
      <c r="D15" s="172"/>
      <c r="E15" s="140"/>
      <c r="F15" s="173"/>
      <c r="G15" s="173"/>
      <c r="H15" s="173"/>
      <c r="I15" s="173">
        <v>2199.2933549432737</v>
      </c>
      <c r="J15" s="172"/>
      <c r="K15" s="171"/>
      <c r="L15" s="171"/>
      <c r="M15" s="171" t="s">
        <v>50</v>
      </c>
      <c r="N15" s="171"/>
      <c r="O15" s="171"/>
      <c r="P15" s="171"/>
      <c r="Q15" s="171"/>
      <c r="R15" s="171"/>
      <c r="S15" s="61"/>
    </row>
    <row r="16" spans="1:19" x14ac:dyDescent="0.25">
      <c r="A16" s="9">
        <v>1975</v>
      </c>
      <c r="B16" s="9">
        <v>1</v>
      </c>
      <c r="C16" s="103">
        <v>384100</v>
      </c>
      <c r="D16" s="171">
        <v>1982586</v>
      </c>
      <c r="E16" s="140">
        <f t="shared" si="0"/>
        <v>5161.6401978651393</v>
      </c>
      <c r="F16" s="171">
        <v>62676</v>
      </c>
      <c r="G16" s="171">
        <v>103523</v>
      </c>
      <c r="H16" s="171">
        <v>910638</v>
      </c>
      <c r="I16" s="171">
        <v>2370.8357198646186</v>
      </c>
      <c r="J16" s="171">
        <v>30789</v>
      </c>
      <c r="K16" s="171">
        <v>89724</v>
      </c>
      <c r="L16" s="171"/>
      <c r="M16" s="171" t="s">
        <v>50</v>
      </c>
      <c r="N16" s="171"/>
      <c r="O16" s="171"/>
      <c r="P16" s="171"/>
      <c r="Q16" s="171"/>
      <c r="R16" s="171"/>
      <c r="S16" s="61"/>
    </row>
    <row r="17" spans="1:19" x14ac:dyDescent="0.25">
      <c r="A17" s="9">
        <v>1976</v>
      </c>
      <c r="B17" s="9">
        <v>1</v>
      </c>
      <c r="C17" s="103">
        <v>409800</v>
      </c>
      <c r="D17" s="171">
        <v>2250884</v>
      </c>
      <c r="E17" s="140">
        <f t="shared" si="0"/>
        <v>5492.6403123474865</v>
      </c>
      <c r="F17" s="171">
        <v>85810</v>
      </c>
      <c r="G17" s="171">
        <v>114995</v>
      </c>
      <c r="H17" s="171">
        <v>1008683</v>
      </c>
      <c r="I17" s="171">
        <v>2461.4031234748659</v>
      </c>
      <c r="J17" s="171">
        <v>38854</v>
      </c>
      <c r="K17" s="171">
        <v>98520</v>
      </c>
      <c r="L17" s="171"/>
      <c r="M17" s="171" t="s">
        <v>50</v>
      </c>
      <c r="N17" s="171"/>
      <c r="O17" s="171"/>
      <c r="P17" s="171"/>
      <c r="Q17" s="171"/>
      <c r="R17" s="171"/>
      <c r="S17" s="61"/>
    </row>
    <row r="18" spans="1:19" x14ac:dyDescent="0.25">
      <c r="A18" s="9">
        <v>1977</v>
      </c>
      <c r="B18" s="9"/>
      <c r="C18" s="103">
        <v>418000</v>
      </c>
      <c r="D18" s="173"/>
      <c r="E18" s="140"/>
      <c r="F18" s="171"/>
      <c r="G18" s="171"/>
      <c r="H18" s="173"/>
      <c r="I18" s="173">
        <v>2607.4031234748659</v>
      </c>
      <c r="J18" s="171"/>
      <c r="K18" s="171"/>
      <c r="L18" s="171"/>
      <c r="M18" s="171" t="s">
        <v>50</v>
      </c>
      <c r="N18" s="171"/>
      <c r="O18" s="171"/>
      <c r="P18" s="171"/>
      <c r="Q18" s="171"/>
      <c r="R18" s="171"/>
      <c r="S18" s="61"/>
    </row>
    <row r="19" spans="1:19" x14ac:dyDescent="0.25">
      <c r="A19" s="9">
        <v>1978</v>
      </c>
      <c r="B19" s="9"/>
      <c r="C19" s="103">
        <v>411600</v>
      </c>
      <c r="D19" s="173"/>
      <c r="E19" s="140"/>
      <c r="F19" s="171"/>
      <c r="G19" s="171"/>
      <c r="H19" s="173"/>
      <c r="I19" s="173">
        <v>2753.4031234748659</v>
      </c>
      <c r="J19" s="171"/>
      <c r="K19" s="171"/>
      <c r="L19" s="171"/>
      <c r="M19" s="171" t="s">
        <v>50</v>
      </c>
      <c r="N19" s="171"/>
      <c r="O19" s="171"/>
      <c r="P19" s="171"/>
      <c r="Q19" s="171"/>
      <c r="R19" s="171"/>
      <c r="S19" s="61"/>
    </row>
    <row r="20" spans="1:19" x14ac:dyDescent="0.25">
      <c r="A20" s="9">
        <v>1979</v>
      </c>
      <c r="B20" s="9"/>
      <c r="C20" s="103">
        <v>413700</v>
      </c>
      <c r="D20" s="173"/>
      <c r="E20" s="140"/>
      <c r="F20" s="171"/>
      <c r="G20" s="171"/>
      <c r="H20" s="173"/>
      <c r="I20" s="173">
        <v>2899.4031234748659</v>
      </c>
      <c r="J20" s="171"/>
      <c r="K20" s="171"/>
      <c r="L20" s="171"/>
      <c r="M20" s="171" t="s">
        <v>50</v>
      </c>
      <c r="N20" s="171"/>
      <c r="O20" s="171"/>
      <c r="P20" s="171"/>
      <c r="Q20" s="171"/>
      <c r="R20" s="171"/>
      <c r="S20" s="61"/>
    </row>
    <row r="21" spans="1:19" x14ac:dyDescent="0.25">
      <c r="A21" s="9">
        <v>1980</v>
      </c>
      <c r="B21" s="9">
        <v>1</v>
      </c>
      <c r="C21" s="103">
        <v>419800</v>
      </c>
      <c r="D21" s="171">
        <v>2825885</v>
      </c>
      <c r="E21" s="140">
        <f t="shared" si="0"/>
        <v>6731.5030967127204</v>
      </c>
      <c r="F21" s="171">
        <v>145643</v>
      </c>
      <c r="G21" s="171">
        <v>144558</v>
      </c>
      <c r="H21" s="171">
        <v>1277257</v>
      </c>
      <c r="I21" s="171">
        <v>3042.5369223439734</v>
      </c>
      <c r="J21" s="171">
        <v>65561</v>
      </c>
      <c r="K21" s="171">
        <v>123894</v>
      </c>
      <c r="L21" s="171">
        <v>1444117</v>
      </c>
      <c r="M21" s="171">
        <v>3440.0119104335399</v>
      </c>
      <c r="N21" s="171">
        <v>71556</v>
      </c>
      <c r="O21" s="171">
        <v>18679</v>
      </c>
      <c r="P21" s="171"/>
      <c r="Q21" s="171"/>
      <c r="R21" s="171"/>
      <c r="S21" s="61"/>
    </row>
    <row r="22" spans="1:19" x14ac:dyDescent="0.25">
      <c r="A22" s="9">
        <v>1981</v>
      </c>
      <c r="B22" s="9">
        <v>1</v>
      </c>
      <c r="C22" s="103">
        <v>434300</v>
      </c>
      <c r="D22" s="171">
        <v>2912588</v>
      </c>
      <c r="E22" s="140">
        <f t="shared" si="0"/>
        <v>6706.3965001151282</v>
      </c>
      <c r="F22" s="171">
        <v>179361</v>
      </c>
      <c r="G22" s="171">
        <v>151815</v>
      </c>
      <c r="H22" s="171">
        <v>1290616</v>
      </c>
      <c r="I22" s="171">
        <v>2971.7154040985492</v>
      </c>
      <c r="J22" s="171">
        <v>76704</v>
      </c>
      <c r="K22" s="171">
        <v>129795</v>
      </c>
      <c r="L22" s="171">
        <v>1501272</v>
      </c>
      <c r="M22" s="171">
        <v>3456.7626064932074</v>
      </c>
      <c r="N22" s="171">
        <v>89867</v>
      </c>
      <c r="O22" s="171">
        <v>19320</v>
      </c>
      <c r="P22" s="171"/>
      <c r="Q22" s="171"/>
      <c r="R22" s="171"/>
      <c r="S22" s="61"/>
    </row>
    <row r="23" spans="1:19" x14ac:dyDescent="0.25">
      <c r="A23" s="9">
        <v>1982</v>
      </c>
      <c r="B23" s="9">
        <v>1</v>
      </c>
      <c r="C23" s="103">
        <v>464300</v>
      </c>
      <c r="D23" s="171">
        <v>3243776</v>
      </c>
      <c r="E23" s="140">
        <f t="shared" si="0"/>
        <v>6986.3794960155074</v>
      </c>
      <c r="F23" s="171">
        <v>220130</v>
      </c>
      <c r="G23" s="171">
        <v>164087</v>
      </c>
      <c r="H23" s="171">
        <v>1460183</v>
      </c>
      <c r="I23" s="171">
        <v>3144.9127719147104</v>
      </c>
      <c r="J23" s="171">
        <v>100168</v>
      </c>
      <c r="K23" s="171">
        <v>140769</v>
      </c>
      <c r="L23" s="171">
        <v>1694845</v>
      </c>
      <c r="M23" s="171">
        <v>3650.3230669825543</v>
      </c>
      <c r="N23" s="171">
        <v>112052</v>
      </c>
      <c r="O23" s="171">
        <v>20996</v>
      </c>
      <c r="P23" s="171"/>
      <c r="Q23" s="171"/>
      <c r="R23" s="171"/>
      <c r="S23" s="61"/>
    </row>
    <row r="24" spans="1:19" x14ac:dyDescent="0.25">
      <c r="A24" s="9">
        <v>1983</v>
      </c>
      <c r="B24" s="9">
        <v>1</v>
      </c>
      <c r="C24" s="103">
        <v>499100</v>
      </c>
      <c r="D24" s="171">
        <v>3404361</v>
      </c>
      <c r="E24" s="140">
        <f t="shared" si="0"/>
        <v>6820.9997996393504</v>
      </c>
      <c r="F24" s="171">
        <v>263916</v>
      </c>
      <c r="G24" s="171">
        <v>179286</v>
      </c>
      <c r="H24" s="171">
        <v>1516594</v>
      </c>
      <c r="I24" s="171">
        <v>3038.6575836505708</v>
      </c>
      <c r="J24" s="171">
        <v>121690</v>
      </c>
      <c r="K24" s="171">
        <v>154639</v>
      </c>
      <c r="L24" s="171">
        <v>1757507</v>
      </c>
      <c r="M24" s="171">
        <v>3521.3524343818872</v>
      </c>
      <c r="N24" s="171">
        <v>126179</v>
      </c>
      <c r="O24" s="171">
        <v>21778</v>
      </c>
      <c r="P24" s="171"/>
      <c r="Q24" s="171"/>
      <c r="R24" s="171"/>
      <c r="S24" s="61"/>
    </row>
    <row r="25" spans="1:19" x14ac:dyDescent="0.25">
      <c r="A25" s="9">
        <v>1984</v>
      </c>
      <c r="B25" s="9">
        <v>1</v>
      </c>
      <c r="C25" s="103">
        <v>524000</v>
      </c>
      <c r="D25" s="171">
        <v>3638000</v>
      </c>
      <c r="E25" s="140">
        <f t="shared" si="0"/>
        <v>6942.7480916030527</v>
      </c>
      <c r="F25" s="171">
        <v>299075</v>
      </c>
      <c r="G25" s="171">
        <v>198765</v>
      </c>
      <c r="H25" s="171">
        <v>1588764</v>
      </c>
      <c r="I25" s="171">
        <v>3031.9923664122139</v>
      </c>
      <c r="J25" s="171">
        <v>134421</v>
      </c>
      <c r="K25" s="171">
        <v>170470</v>
      </c>
      <c r="L25" s="171">
        <v>1901883</v>
      </c>
      <c r="M25" s="171">
        <v>3629.5477099236641</v>
      </c>
      <c r="N25" s="171">
        <v>147733</v>
      </c>
      <c r="O25" s="171">
        <v>24678</v>
      </c>
      <c r="P25" s="171"/>
      <c r="Q25" s="171"/>
      <c r="R25" s="171"/>
      <c r="S25" s="61"/>
    </row>
    <row r="26" spans="1:19" x14ac:dyDescent="0.25">
      <c r="A26" s="9">
        <v>1985</v>
      </c>
      <c r="B26" s="9">
        <v>1</v>
      </c>
      <c r="C26" s="103">
        <v>543900</v>
      </c>
      <c r="D26" s="171">
        <v>3804018</v>
      </c>
      <c r="E26" s="140">
        <f t="shared" si="0"/>
        <v>6993.9658025372319</v>
      </c>
      <c r="F26" s="171">
        <v>312853.8</v>
      </c>
      <c r="G26" s="171">
        <v>201037</v>
      </c>
      <c r="H26" s="171">
        <v>1659526</v>
      </c>
      <c r="I26" s="171">
        <v>3051.1601397315685</v>
      </c>
      <c r="J26" s="171">
        <v>142454.29999999999</v>
      </c>
      <c r="K26" s="171">
        <v>171889</v>
      </c>
      <c r="L26" s="171">
        <v>2144492</v>
      </c>
      <c r="M26" s="171">
        <v>3942.8056628056629</v>
      </c>
      <c r="N26" s="171">
        <v>170399.5</v>
      </c>
      <c r="O26" s="171">
        <v>29148</v>
      </c>
      <c r="P26" s="171"/>
      <c r="Q26" s="171"/>
      <c r="R26" s="171"/>
      <c r="S26" s="61"/>
    </row>
    <row r="27" spans="1:19" x14ac:dyDescent="0.25">
      <c r="A27" s="9">
        <v>1986</v>
      </c>
      <c r="B27" s="9">
        <v>1</v>
      </c>
      <c r="C27" s="103">
        <v>550700</v>
      </c>
      <c r="D27" s="171">
        <v>4041658</v>
      </c>
      <c r="E27" s="140">
        <f t="shared" si="0"/>
        <v>7339.1283820591971</v>
      </c>
      <c r="F27" s="171">
        <v>351620</v>
      </c>
      <c r="G27" s="171">
        <v>490615</v>
      </c>
      <c r="H27" s="171">
        <v>1610969</v>
      </c>
      <c r="I27" s="171">
        <v>2925.311421826766</v>
      </c>
      <c r="J27" s="171">
        <v>148852</v>
      </c>
      <c r="K27" s="171">
        <v>190401</v>
      </c>
      <c r="L27" s="171">
        <v>2169522</v>
      </c>
      <c r="M27" s="171">
        <v>3939.5714545124388</v>
      </c>
      <c r="N27" s="171">
        <v>172254</v>
      </c>
      <c r="O27" s="171">
        <v>29822</v>
      </c>
      <c r="P27" s="171">
        <v>261167</v>
      </c>
      <c r="Q27" s="171">
        <v>30514</v>
      </c>
      <c r="R27" s="171">
        <v>4071</v>
      </c>
      <c r="S27" s="61"/>
    </row>
    <row r="28" spans="1:19" x14ac:dyDescent="0.25">
      <c r="A28" s="9">
        <v>1987</v>
      </c>
      <c r="B28" s="9">
        <v>1</v>
      </c>
      <c r="C28" s="103">
        <v>541300</v>
      </c>
      <c r="D28" s="171">
        <v>3932791</v>
      </c>
      <c r="E28" s="140">
        <f t="shared" si="0"/>
        <v>7265.4553851838164</v>
      </c>
      <c r="F28" s="171">
        <v>356165</v>
      </c>
      <c r="G28" s="171">
        <v>226616</v>
      </c>
      <c r="H28" s="171">
        <v>1542405</v>
      </c>
      <c r="I28" s="171">
        <v>2849.4457786809535</v>
      </c>
      <c r="J28" s="171">
        <v>150996</v>
      </c>
      <c r="K28" s="171">
        <v>192404</v>
      </c>
      <c r="L28" s="171">
        <v>2198897</v>
      </c>
      <c r="M28" s="171">
        <v>4062.2519859597264</v>
      </c>
      <c r="N28" s="171">
        <v>179972</v>
      </c>
      <c r="O28" s="171">
        <v>30496</v>
      </c>
      <c r="P28" s="171">
        <v>191489</v>
      </c>
      <c r="Q28" s="171">
        <v>25197</v>
      </c>
      <c r="R28" s="171">
        <v>3716</v>
      </c>
      <c r="S28" s="61"/>
    </row>
    <row r="29" spans="1:19" x14ac:dyDescent="0.25">
      <c r="A29" s="9">
        <v>1988</v>
      </c>
      <c r="B29" s="9">
        <v>1</v>
      </c>
      <c r="C29" s="103">
        <v>535000</v>
      </c>
      <c r="D29" s="171">
        <v>4019398</v>
      </c>
      <c r="E29" s="140">
        <f t="shared" si="0"/>
        <v>7512.8934579439256</v>
      </c>
      <c r="F29" s="171">
        <v>366322</v>
      </c>
      <c r="G29" s="171">
        <v>227020</v>
      </c>
      <c r="H29" s="171">
        <v>1578933</v>
      </c>
      <c r="I29" s="171">
        <v>2951.2766355140188</v>
      </c>
      <c r="J29" s="171">
        <v>154076</v>
      </c>
      <c r="K29" s="171">
        <v>191698</v>
      </c>
      <c r="L29" s="171">
        <v>2207325</v>
      </c>
      <c r="M29" s="171">
        <v>4125.8411214953267</v>
      </c>
      <c r="N29" s="171">
        <v>180297</v>
      </c>
      <c r="O29" s="171">
        <v>30855</v>
      </c>
      <c r="P29" s="171">
        <v>233140</v>
      </c>
      <c r="Q29" s="171">
        <v>31949</v>
      </c>
      <c r="R29" s="171">
        <v>4467</v>
      </c>
      <c r="S29" s="61"/>
    </row>
    <row r="30" spans="1:19" x14ac:dyDescent="0.25">
      <c r="A30" s="9">
        <v>1989</v>
      </c>
      <c r="B30" s="9">
        <v>1</v>
      </c>
      <c r="C30" s="103">
        <v>538900</v>
      </c>
      <c r="D30" s="171">
        <v>4144099</v>
      </c>
      <c r="E30" s="140">
        <f t="shared" si="0"/>
        <v>7689.922063462609</v>
      </c>
      <c r="F30" s="171">
        <v>381926</v>
      </c>
      <c r="G30" s="171">
        <v>228552</v>
      </c>
      <c r="H30" s="171">
        <v>1636796</v>
      </c>
      <c r="I30" s="171">
        <v>3037.2907775097419</v>
      </c>
      <c r="J30" s="171">
        <v>159560</v>
      </c>
      <c r="K30" s="171">
        <v>193042</v>
      </c>
      <c r="L30" s="171">
        <v>2237907</v>
      </c>
      <c r="M30" s="171">
        <v>4152.7314900723695</v>
      </c>
      <c r="N30" s="171">
        <v>188288</v>
      </c>
      <c r="O30" s="171">
        <v>31117</v>
      </c>
      <c r="P30" s="171">
        <v>269396</v>
      </c>
      <c r="Q30" s="171">
        <v>34078</v>
      </c>
      <c r="R30" s="171">
        <v>4393</v>
      </c>
      <c r="S30" s="61"/>
    </row>
    <row r="31" spans="1:19" x14ac:dyDescent="0.25">
      <c r="A31" s="9">
        <v>1990</v>
      </c>
      <c r="B31" s="9">
        <v>1</v>
      </c>
      <c r="C31" s="103">
        <v>553171</v>
      </c>
      <c r="D31" s="171">
        <v>4235451</v>
      </c>
      <c r="E31" s="140">
        <f t="shared" si="0"/>
        <v>7656.6757837992227</v>
      </c>
      <c r="F31" s="171">
        <v>402043</v>
      </c>
      <c r="G31" s="171">
        <v>229897</v>
      </c>
      <c r="H31" s="171">
        <v>1646617</v>
      </c>
      <c r="I31" s="171">
        <v>2976.6871365274028</v>
      </c>
      <c r="J31" s="171">
        <v>166009</v>
      </c>
      <c r="K31" s="171">
        <v>193443</v>
      </c>
      <c r="L31" s="171">
        <v>2307933</v>
      </c>
      <c r="M31" s="171">
        <v>4172.1872621666716</v>
      </c>
      <c r="N31" s="171">
        <v>201350</v>
      </c>
      <c r="O31" s="171">
        <v>31817</v>
      </c>
      <c r="P31" s="171">
        <v>280901</v>
      </c>
      <c r="Q31" s="171">
        <v>34784</v>
      </c>
      <c r="R31" s="171">
        <v>4637</v>
      </c>
      <c r="S31" s="61"/>
    </row>
    <row r="32" spans="1:19" x14ac:dyDescent="0.25">
      <c r="A32" s="9">
        <v>1991</v>
      </c>
      <c r="B32" s="9">
        <v>1</v>
      </c>
      <c r="C32" s="103">
        <v>569054</v>
      </c>
      <c r="D32" s="171">
        <v>4252707</v>
      </c>
      <c r="E32" s="140">
        <f t="shared" si="0"/>
        <v>7473.2925170546205</v>
      </c>
      <c r="F32" s="171">
        <v>418382</v>
      </c>
      <c r="G32" s="171">
        <v>233394</v>
      </c>
      <c r="H32" s="171">
        <v>1613758</v>
      </c>
      <c r="I32" s="171">
        <v>2835.8609200532815</v>
      </c>
      <c r="J32" s="171">
        <v>170879</v>
      </c>
      <c r="K32" s="171">
        <v>195941</v>
      </c>
      <c r="L32" s="171">
        <v>2425317</v>
      </c>
      <c r="M32" s="171">
        <v>4262.0155556414684</v>
      </c>
      <c r="N32" s="171">
        <v>221318</v>
      </c>
      <c r="O32" s="171">
        <v>32708</v>
      </c>
      <c r="P32" s="171">
        <v>213632</v>
      </c>
      <c r="Q32" s="171">
        <v>26185</v>
      </c>
      <c r="R32" s="171">
        <v>4745</v>
      </c>
      <c r="S32" s="61"/>
    </row>
    <row r="33" spans="1:19" x14ac:dyDescent="0.25">
      <c r="A33" s="9">
        <v>1992</v>
      </c>
      <c r="B33" s="9">
        <v>1</v>
      </c>
      <c r="C33" s="103">
        <v>586722</v>
      </c>
      <c r="D33" s="171">
        <v>4326067</v>
      </c>
      <c r="E33" s="140">
        <f t="shared" si="0"/>
        <v>7373.2824063184953</v>
      </c>
      <c r="F33" s="171">
        <v>432219</v>
      </c>
      <c r="G33" s="171">
        <v>237518</v>
      </c>
      <c r="H33" s="171">
        <v>1640914</v>
      </c>
      <c r="I33" s="171">
        <v>2796.7487157461287</v>
      </c>
      <c r="J33" s="171">
        <v>177586</v>
      </c>
      <c r="K33" s="171">
        <v>199250</v>
      </c>
      <c r="L33" s="171">
        <v>2467751</v>
      </c>
      <c r="M33" s="171">
        <v>4205.9970480056991</v>
      </c>
      <c r="N33" s="171">
        <v>226936</v>
      </c>
      <c r="O33" s="171">
        <v>33477</v>
      </c>
      <c r="P33" s="171">
        <v>217402</v>
      </c>
      <c r="Q33" s="171">
        <v>27697</v>
      </c>
      <c r="R33" s="171">
        <v>4791</v>
      </c>
      <c r="S33" s="61"/>
    </row>
    <row r="34" spans="1:19" x14ac:dyDescent="0.25">
      <c r="A34" s="9">
        <v>1993</v>
      </c>
      <c r="B34" s="9">
        <v>1</v>
      </c>
      <c r="C34" s="103">
        <v>596906</v>
      </c>
      <c r="D34" s="171">
        <v>4368172</v>
      </c>
      <c r="E34" s="140">
        <f t="shared" si="0"/>
        <v>7318.0232733462226</v>
      </c>
      <c r="F34" s="171">
        <v>441048</v>
      </c>
      <c r="G34" s="171">
        <v>241929</v>
      </c>
      <c r="H34" s="171">
        <v>1628395</v>
      </c>
      <c r="I34" s="171">
        <v>2728.0593594301281</v>
      </c>
      <c r="J34" s="171">
        <v>180749</v>
      </c>
      <c r="K34" s="171">
        <v>203218</v>
      </c>
      <c r="L34" s="171">
        <v>2538044</v>
      </c>
      <c r="M34" s="171">
        <v>4251.9994773046346</v>
      </c>
      <c r="N34" s="171">
        <v>238638</v>
      </c>
      <c r="O34" s="171">
        <v>34598</v>
      </c>
      <c r="P34" s="171">
        <v>201734</v>
      </c>
      <c r="Q34" s="171">
        <v>21660</v>
      </c>
      <c r="R34" s="171">
        <v>4113</v>
      </c>
      <c r="S34" s="61"/>
    </row>
    <row r="35" spans="1:19" x14ac:dyDescent="0.25">
      <c r="A35" s="9">
        <v>1994</v>
      </c>
      <c r="B35" s="9">
        <v>1</v>
      </c>
      <c r="C35" s="103">
        <v>600622</v>
      </c>
      <c r="D35" s="171">
        <v>4550653</v>
      </c>
      <c r="E35" s="140">
        <f t="shared" si="0"/>
        <v>7576.5672919073895</v>
      </c>
      <c r="F35" s="171">
        <v>465995</v>
      </c>
      <c r="G35" s="171">
        <v>245246</v>
      </c>
      <c r="H35" s="171">
        <v>1689011</v>
      </c>
      <c r="I35" s="171">
        <v>2812.1031197658426</v>
      </c>
      <c r="J35" s="171">
        <v>191397</v>
      </c>
      <c r="K35" s="171">
        <v>206279</v>
      </c>
      <c r="L35" s="171">
        <v>2635784</v>
      </c>
      <c r="M35" s="171">
        <v>4388.4240004528638</v>
      </c>
      <c r="N35" s="171">
        <v>248265</v>
      </c>
      <c r="O35" s="171">
        <v>34962</v>
      </c>
      <c r="P35" s="171">
        <v>225858</v>
      </c>
      <c r="Q35" s="171">
        <v>26333</v>
      </c>
      <c r="R35" s="171">
        <v>4005</v>
      </c>
      <c r="S35" s="61"/>
    </row>
    <row r="36" spans="1:19" x14ac:dyDescent="0.25">
      <c r="A36" s="9">
        <v>1995</v>
      </c>
      <c r="B36" s="9">
        <v>1</v>
      </c>
      <c r="C36" s="103">
        <v>601581</v>
      </c>
      <c r="D36" s="171">
        <v>4637935</v>
      </c>
      <c r="E36" s="140">
        <f t="shared" si="0"/>
        <v>7709.5769314522895</v>
      </c>
      <c r="F36" s="171">
        <v>472891</v>
      </c>
      <c r="G36" s="171">
        <v>250815</v>
      </c>
      <c r="H36" s="171">
        <v>1711770</v>
      </c>
      <c r="I36" s="171">
        <v>2845.452233365083</v>
      </c>
      <c r="J36" s="171">
        <v>193033</v>
      </c>
      <c r="K36" s="171">
        <v>210870</v>
      </c>
      <c r="L36" s="171">
        <v>2702302</v>
      </c>
      <c r="M36" s="171">
        <v>4492.0002460184078</v>
      </c>
      <c r="N36" s="171">
        <v>249684</v>
      </c>
      <c r="O36" s="171">
        <v>34968</v>
      </c>
      <c r="P36" s="171">
        <v>223863</v>
      </c>
      <c r="Q36" s="171">
        <v>30174</v>
      </c>
      <c r="R36" s="171">
        <v>4977</v>
      </c>
      <c r="S36" s="61"/>
    </row>
    <row r="37" spans="1:19" x14ac:dyDescent="0.25">
      <c r="A37" s="9">
        <v>1996</v>
      </c>
      <c r="B37" s="9" t="s">
        <v>25</v>
      </c>
      <c r="C37" s="103">
        <v>605212</v>
      </c>
      <c r="D37" s="171">
        <v>4779562</v>
      </c>
      <c r="E37" s="140">
        <f t="shared" si="0"/>
        <v>7897.3351486751753</v>
      </c>
      <c r="F37" s="171">
        <v>489489</v>
      </c>
      <c r="G37" s="171">
        <v>256103</v>
      </c>
      <c r="H37" s="171">
        <v>1766184</v>
      </c>
      <c r="I37" s="171">
        <v>2918.2897893630661</v>
      </c>
      <c r="J37" s="171">
        <v>200660</v>
      </c>
      <c r="K37" s="171">
        <v>215712</v>
      </c>
      <c r="L37" s="171">
        <v>2834072</v>
      </c>
      <c r="M37" s="171">
        <v>4682.7756224265213</v>
      </c>
      <c r="N37" s="171">
        <v>264912</v>
      </c>
      <c r="O37" s="171">
        <v>36194</v>
      </c>
      <c r="P37" s="171">
        <v>179306</v>
      </c>
      <c r="Q37" s="171">
        <v>23917</v>
      </c>
      <c r="R37" s="171">
        <v>4197</v>
      </c>
      <c r="S37" s="61"/>
    </row>
    <row r="38" spans="1:19" x14ac:dyDescent="0.25">
      <c r="A38" s="9">
        <v>1997</v>
      </c>
      <c r="B38" s="9" t="s">
        <v>25</v>
      </c>
      <c r="C38" s="103">
        <v>609655</v>
      </c>
      <c r="D38" s="171">
        <v>4840529</v>
      </c>
      <c r="E38" s="140">
        <f t="shared" si="0"/>
        <v>7939.7839761832511</v>
      </c>
      <c r="F38" s="171">
        <v>487620</v>
      </c>
      <c r="G38" s="171">
        <v>254991</v>
      </c>
      <c r="H38" s="171">
        <v>1725834</v>
      </c>
      <c r="I38" s="171">
        <v>2830.837112793301</v>
      </c>
      <c r="J38" s="171">
        <v>197457</v>
      </c>
      <c r="K38" s="171">
        <v>215076</v>
      </c>
      <c r="L38" s="171">
        <v>2936355</v>
      </c>
      <c r="M38" s="171">
        <v>4816.4207625624331</v>
      </c>
      <c r="N38" s="171">
        <v>263860</v>
      </c>
      <c r="O38" s="171">
        <v>35008</v>
      </c>
      <c r="P38" s="171">
        <v>178340</v>
      </c>
      <c r="Q38" s="171">
        <v>26303</v>
      </c>
      <c r="R38" s="171">
        <v>4907</v>
      </c>
      <c r="S38" s="61"/>
    </row>
    <row r="39" spans="1:19" x14ac:dyDescent="0.25">
      <c r="A39" s="9">
        <v>1998</v>
      </c>
      <c r="B39" s="9" t="s">
        <v>25</v>
      </c>
      <c r="C39" s="103">
        <v>617082</v>
      </c>
      <c r="D39" s="171">
        <v>5094584</v>
      </c>
      <c r="E39" s="140">
        <f t="shared" si="0"/>
        <v>8255.9270891064716</v>
      </c>
      <c r="F39" s="171">
        <v>508097</v>
      </c>
      <c r="G39" s="171">
        <v>265185</v>
      </c>
      <c r="H39" s="171">
        <v>1767992</v>
      </c>
      <c r="I39" s="171">
        <v>2865.0843810060901</v>
      </c>
      <c r="J39" s="171">
        <v>203284</v>
      </c>
      <c r="K39" s="171">
        <v>222927</v>
      </c>
      <c r="L39" s="171">
        <v>3124911</v>
      </c>
      <c r="M39" s="171">
        <v>5064.012562349898</v>
      </c>
      <c r="N39" s="171">
        <v>277217</v>
      </c>
      <c r="O39" s="171">
        <v>36935</v>
      </c>
      <c r="P39" s="171">
        <v>201681</v>
      </c>
      <c r="Q39" s="171">
        <v>27596</v>
      </c>
      <c r="R39" s="171">
        <v>5323</v>
      </c>
      <c r="S39" s="61"/>
    </row>
    <row r="40" spans="1:19" x14ac:dyDescent="0.25">
      <c r="A40" s="9">
        <v>1999</v>
      </c>
      <c r="B40" s="9" t="s">
        <v>25</v>
      </c>
      <c r="C40" s="103">
        <v>622000</v>
      </c>
      <c r="D40" s="171">
        <v>5292615</v>
      </c>
      <c r="E40" s="140">
        <f t="shared" si="0"/>
        <v>8509.0273311897108</v>
      </c>
      <c r="F40" s="171">
        <v>517414</v>
      </c>
      <c r="G40" s="171">
        <v>269831</v>
      </c>
      <c r="H40" s="171">
        <v>1865743</v>
      </c>
      <c r="I40" s="171">
        <v>2999.586816720257</v>
      </c>
      <c r="J40" s="171">
        <v>208179</v>
      </c>
      <c r="K40" s="171">
        <v>227247</v>
      </c>
      <c r="L40" s="171">
        <v>3229036</v>
      </c>
      <c r="M40" s="171">
        <v>5191.3762057877811</v>
      </c>
      <c r="N40" s="171">
        <v>281217</v>
      </c>
      <c r="O40" s="171">
        <v>37009</v>
      </c>
      <c r="P40" s="171">
        <v>197836</v>
      </c>
      <c r="Q40" s="171">
        <v>28018</v>
      </c>
      <c r="R40" s="171">
        <v>5575</v>
      </c>
      <c r="S40" s="61"/>
    </row>
    <row r="41" spans="1:19" x14ac:dyDescent="0.25">
      <c r="A41" s="9">
        <v>2000</v>
      </c>
      <c r="B41" s="9" t="s">
        <v>25</v>
      </c>
      <c r="C41" s="103">
        <v>628346</v>
      </c>
      <c r="D41" s="171">
        <v>5309970</v>
      </c>
      <c r="E41" s="140">
        <f t="shared" si="0"/>
        <v>8450.7102774585983</v>
      </c>
      <c r="F41" s="171">
        <v>535246</v>
      </c>
      <c r="G41" s="171">
        <v>273530</v>
      </c>
      <c r="H41" s="171">
        <v>1854968</v>
      </c>
      <c r="I41" s="171">
        <v>2952.1442008065619</v>
      </c>
      <c r="J41" s="171">
        <v>212474</v>
      </c>
      <c r="K41" s="171">
        <v>230534</v>
      </c>
      <c r="L41" s="171">
        <v>3273104</v>
      </c>
      <c r="M41" s="171">
        <v>5209.0790742679992</v>
      </c>
      <c r="N41" s="171">
        <v>296990</v>
      </c>
      <c r="O41" s="171">
        <v>38928</v>
      </c>
      <c r="P41" s="171">
        <v>181898</v>
      </c>
      <c r="Q41" s="171">
        <v>25782</v>
      </c>
      <c r="R41" s="171">
        <v>4068</v>
      </c>
      <c r="S41" s="61"/>
    </row>
    <row r="42" spans="1:19" x14ac:dyDescent="0.25">
      <c r="A42" s="9">
        <v>2001</v>
      </c>
      <c r="B42" s="9">
        <v>1</v>
      </c>
      <c r="C42" s="103">
        <v>632716</v>
      </c>
      <c r="D42" s="171">
        <v>5419835.608</v>
      </c>
      <c r="E42" s="140">
        <f t="shared" si="0"/>
        <v>8565.9847514524681</v>
      </c>
      <c r="F42" s="171">
        <v>639625.00299999991</v>
      </c>
      <c r="G42" s="171">
        <v>272161.09999999998</v>
      </c>
      <c r="H42" s="171">
        <v>1885745.4720000001</v>
      </c>
      <c r="I42" s="171">
        <v>2980.3979542164257</v>
      </c>
      <c r="J42" s="171">
        <v>221223.15</v>
      </c>
      <c r="K42" s="171">
        <v>237110.1</v>
      </c>
      <c r="L42" s="171">
        <v>3282876.2390000001</v>
      </c>
      <c r="M42" s="171">
        <v>5188.546265623123</v>
      </c>
      <c r="N42" s="171">
        <v>298096.52</v>
      </c>
      <c r="O42" s="171">
        <v>37371.699999999997</v>
      </c>
      <c r="P42" s="171">
        <v>191183.35800000001</v>
      </c>
      <c r="Q42" s="171">
        <v>27431.933000000001</v>
      </c>
      <c r="R42" s="171">
        <v>5256.3</v>
      </c>
      <c r="S42" s="61"/>
    </row>
    <row r="43" spans="1:19" x14ac:dyDescent="0.25">
      <c r="A43" s="9">
        <v>2002</v>
      </c>
      <c r="B43" s="103" t="s">
        <v>51</v>
      </c>
      <c r="C43" s="103">
        <v>641729</v>
      </c>
      <c r="D43" s="174">
        <v>5465489</v>
      </c>
      <c r="E43" s="140">
        <f t="shared" si="0"/>
        <v>8516.8178467857924</v>
      </c>
      <c r="F43" s="174">
        <v>571871</v>
      </c>
      <c r="G43" s="174">
        <v>284821</v>
      </c>
      <c r="H43" s="174">
        <v>1932217</v>
      </c>
      <c r="I43" s="174">
        <v>3010.9547799772176</v>
      </c>
      <c r="J43" s="174">
        <v>232769</v>
      </c>
      <c r="K43" s="174">
        <v>239822</v>
      </c>
      <c r="L43" s="174">
        <v>3326091</v>
      </c>
      <c r="M43" s="174">
        <v>5183.0149486777127</v>
      </c>
      <c r="N43" s="174">
        <v>310014</v>
      </c>
      <c r="O43" s="174">
        <v>39523</v>
      </c>
      <c r="P43" s="174">
        <v>207181</v>
      </c>
      <c r="Q43" s="174">
        <v>29088</v>
      </c>
      <c r="R43" s="174">
        <v>5476</v>
      </c>
      <c r="S43" s="61"/>
    </row>
    <row r="44" spans="1:19" x14ac:dyDescent="0.25">
      <c r="A44" s="9">
        <v>2003</v>
      </c>
      <c r="B44" s="103" t="s">
        <v>51</v>
      </c>
      <c r="C44" s="103">
        <v>649466</v>
      </c>
      <c r="D44" s="174">
        <v>5563682</v>
      </c>
      <c r="E44" s="140">
        <f t="shared" si="0"/>
        <v>8566.5485183212058</v>
      </c>
      <c r="F44" s="174">
        <v>584243</v>
      </c>
      <c r="G44" s="174">
        <v>290842</v>
      </c>
      <c r="H44" s="174">
        <v>1987009</v>
      </c>
      <c r="I44" s="174">
        <v>3059.4503792346327</v>
      </c>
      <c r="J44" s="174">
        <v>238065</v>
      </c>
      <c r="K44" s="174">
        <v>246921</v>
      </c>
      <c r="L44" s="174">
        <v>3576673</v>
      </c>
      <c r="M44" s="174">
        <v>5507.0981390865727</v>
      </c>
      <c r="N44" s="174">
        <v>346178</v>
      </c>
      <c r="O44" s="174">
        <v>43921</v>
      </c>
      <c r="P44" s="174"/>
      <c r="Q44" s="174"/>
      <c r="R44" s="174"/>
      <c r="S44" s="61"/>
    </row>
    <row r="45" spans="1:19" x14ac:dyDescent="0.25">
      <c r="A45" s="9">
        <v>2004</v>
      </c>
      <c r="B45" s="103" t="s">
        <v>51</v>
      </c>
      <c r="C45" s="103">
        <v>659653</v>
      </c>
      <c r="D45" s="174">
        <v>5788484</v>
      </c>
      <c r="E45" s="140">
        <f t="shared" si="0"/>
        <v>8775.0438488114214</v>
      </c>
      <c r="F45" s="174">
        <v>636008</v>
      </c>
      <c r="G45" s="174">
        <v>296358</v>
      </c>
      <c r="H45" s="174">
        <v>2061905</v>
      </c>
      <c r="I45" s="174">
        <v>3125.7418673150883</v>
      </c>
      <c r="J45" s="174">
        <v>256461</v>
      </c>
      <c r="K45" s="174">
        <v>251198</v>
      </c>
      <c r="L45" s="174">
        <v>3726579</v>
      </c>
      <c r="M45" s="174">
        <v>5649.3019814963318</v>
      </c>
      <c r="N45" s="174">
        <v>379547</v>
      </c>
      <c r="O45" s="174">
        <v>45160</v>
      </c>
      <c r="P45" s="174"/>
      <c r="Q45" s="174"/>
      <c r="R45" s="174"/>
      <c r="S45" s="61"/>
    </row>
    <row r="46" spans="1:19" x14ac:dyDescent="0.25">
      <c r="A46" s="9">
        <v>2005</v>
      </c>
      <c r="B46" s="103" t="s">
        <v>51</v>
      </c>
      <c r="C46" s="103">
        <v>667146</v>
      </c>
      <c r="D46" s="174">
        <v>5912571</v>
      </c>
      <c r="E46" s="140">
        <f t="shared" si="0"/>
        <v>8862.484373735284</v>
      </c>
      <c r="F46" s="174">
        <v>693022</v>
      </c>
      <c r="G46" s="174">
        <v>302674</v>
      </c>
      <c r="H46" s="174">
        <v>2061652</v>
      </c>
      <c r="I46" s="174">
        <v>3090.2561058598867</v>
      </c>
      <c r="J46" s="174">
        <v>274152</v>
      </c>
      <c r="K46" s="174">
        <v>256717</v>
      </c>
      <c r="L46" s="174">
        <v>3850919</v>
      </c>
      <c r="M46" s="174">
        <v>5772.2282678753973</v>
      </c>
      <c r="N46" s="174">
        <v>418870</v>
      </c>
      <c r="O46" s="174">
        <v>45957</v>
      </c>
      <c r="P46" s="174"/>
      <c r="Q46" s="174"/>
      <c r="R46" s="174"/>
      <c r="S46" s="61"/>
    </row>
    <row r="47" spans="1:19" x14ac:dyDescent="0.25">
      <c r="A47" s="9">
        <v>2006</v>
      </c>
      <c r="B47" s="103" t="s">
        <v>51</v>
      </c>
      <c r="C47" s="103">
        <v>674583</v>
      </c>
      <c r="D47" s="174">
        <v>6182291</v>
      </c>
      <c r="E47" s="140">
        <f t="shared" si="0"/>
        <v>9164.6113228468566</v>
      </c>
      <c r="F47" s="174">
        <v>794064</v>
      </c>
      <c r="G47" s="174">
        <v>308575</v>
      </c>
      <c r="H47" s="174">
        <v>2120254</v>
      </c>
      <c r="I47" s="174">
        <v>3143.0587488863489</v>
      </c>
      <c r="J47" s="174">
        <v>314378</v>
      </c>
      <c r="K47" s="174">
        <v>261502</v>
      </c>
      <c r="L47" s="174">
        <v>4062037</v>
      </c>
      <c r="M47" s="174">
        <v>6021.5525739605064</v>
      </c>
      <c r="N47" s="174">
        <v>479686</v>
      </c>
      <c r="O47" s="174">
        <v>47073</v>
      </c>
      <c r="P47" s="174"/>
      <c r="Q47" s="174"/>
      <c r="R47" s="174"/>
      <c r="S47" s="61"/>
    </row>
    <row r="48" spans="1:19" x14ac:dyDescent="0.25">
      <c r="A48" s="9">
        <v>2007</v>
      </c>
      <c r="B48" s="103" t="s">
        <v>51</v>
      </c>
      <c r="C48" s="103">
        <v>680169</v>
      </c>
      <c r="D48" s="174">
        <v>6326610</v>
      </c>
      <c r="E48" s="140">
        <f t="shared" si="0"/>
        <v>9301.5265323765125</v>
      </c>
      <c r="F48" s="174">
        <v>840471</v>
      </c>
      <c r="G48" s="174">
        <v>312845</v>
      </c>
      <c r="H48" s="174">
        <v>2114456</v>
      </c>
      <c r="I48" s="174">
        <v>3108.7215089191068</v>
      </c>
      <c r="J48" s="174">
        <v>320973</v>
      </c>
      <c r="K48" s="174">
        <v>265449</v>
      </c>
      <c r="L48" s="174">
        <v>4212154</v>
      </c>
      <c r="M48" s="174">
        <v>6192.8050234574057</v>
      </c>
      <c r="N48" s="174">
        <v>519498</v>
      </c>
      <c r="O48" s="174">
        <v>47396</v>
      </c>
      <c r="P48" s="174"/>
      <c r="Q48" s="174"/>
      <c r="R48" s="174"/>
      <c r="S48" s="61"/>
    </row>
    <row r="49" spans="1:19" x14ac:dyDescent="0.25">
      <c r="A49" s="9">
        <v>2008</v>
      </c>
      <c r="B49" s="103" t="s">
        <v>51</v>
      </c>
      <c r="C49" s="103">
        <v>686818</v>
      </c>
      <c r="D49" s="174">
        <v>6324855</v>
      </c>
      <c r="E49" s="140">
        <f t="shared" si="0"/>
        <v>9208.924343858198</v>
      </c>
      <c r="F49" s="174">
        <v>931674.39999999991</v>
      </c>
      <c r="G49" s="174">
        <v>317020</v>
      </c>
      <c r="H49" s="174">
        <v>2129297</v>
      </c>
      <c r="I49" s="174">
        <v>3100.2347055551836</v>
      </c>
      <c r="J49" s="174">
        <v>352363.50000000006</v>
      </c>
      <c r="K49" s="174">
        <v>268638</v>
      </c>
      <c r="L49" s="174">
        <v>4195558</v>
      </c>
      <c r="M49" s="174">
        <v>6108.6896383030144</v>
      </c>
      <c r="N49" s="174">
        <v>579310.9</v>
      </c>
      <c r="O49" s="174">
        <v>48382</v>
      </c>
      <c r="P49" s="174"/>
      <c r="Q49" s="174"/>
      <c r="R49" s="174"/>
      <c r="S49" s="61"/>
    </row>
    <row r="50" spans="1:19" x14ac:dyDescent="0.25">
      <c r="A50" s="9">
        <v>2009</v>
      </c>
      <c r="B50" s="103">
        <v>3</v>
      </c>
      <c r="C50" s="103">
        <v>697828</v>
      </c>
      <c r="D50" s="174">
        <v>6287118.5960000018</v>
      </c>
      <c r="E50" s="140">
        <f t="shared" si="0"/>
        <v>9009.553351255614</v>
      </c>
      <c r="F50" s="174">
        <v>964742.9837857997</v>
      </c>
      <c r="G50" s="174">
        <v>321849.28116883122</v>
      </c>
      <c r="H50" s="174">
        <v>2123746.4499999997</v>
      </c>
      <c r="I50" s="174">
        <v>3043.3666318920991</v>
      </c>
      <c r="J50" s="174">
        <v>366328.59942450002</v>
      </c>
      <c r="K50" s="174">
        <v>271509.69336219336</v>
      </c>
      <c r="L50" s="174">
        <v>4050063.6309999982</v>
      </c>
      <c r="M50" s="174">
        <v>5803.8135916013662</v>
      </c>
      <c r="N50" s="174">
        <v>550973.69085829996</v>
      </c>
      <c r="O50" s="174">
        <v>46736.398629148607</v>
      </c>
      <c r="P50" s="174">
        <v>113308.51499999998</v>
      </c>
      <c r="Q50" s="174">
        <v>47440.693502999973</v>
      </c>
      <c r="R50" s="174">
        <v>3592.1816017316005</v>
      </c>
      <c r="S50" s="61"/>
    </row>
    <row r="51" spans="1:19" x14ac:dyDescent="0.25">
      <c r="A51" s="9">
        <v>2010</v>
      </c>
      <c r="B51" s="103">
        <v>3</v>
      </c>
      <c r="C51" s="103">
        <v>713984</v>
      </c>
      <c r="D51" s="174">
        <v>6192915</v>
      </c>
      <c r="E51" s="140">
        <f t="shared" si="0"/>
        <v>8673.7447897992115</v>
      </c>
      <c r="F51" s="174">
        <v>924112.8235733998</v>
      </c>
      <c r="G51" s="174">
        <v>324034.95075757575</v>
      </c>
      <c r="H51" s="174">
        <v>2096447</v>
      </c>
      <c r="I51" s="174">
        <v>2936.0111253336618</v>
      </c>
      <c r="J51" s="174">
        <v>342382</v>
      </c>
      <c r="K51" s="174">
        <v>273316</v>
      </c>
      <c r="L51" s="174">
        <v>2722607</v>
      </c>
      <c r="M51" s="174">
        <v>3812.9294191130543</v>
      </c>
      <c r="N51" s="174">
        <v>367542</v>
      </c>
      <c r="O51" s="174">
        <v>46150</v>
      </c>
      <c r="P51" s="174">
        <v>1373861</v>
      </c>
      <c r="Q51" s="174">
        <v>216626.41525749996</v>
      </c>
      <c r="R51" s="174">
        <v>4447.9242424242429</v>
      </c>
      <c r="S51" s="61"/>
    </row>
    <row r="52" spans="1:19" x14ac:dyDescent="0.25">
      <c r="A52" s="20">
        <v>2011</v>
      </c>
      <c r="B52" s="104">
        <v>3</v>
      </c>
      <c r="C52" s="104">
        <v>722909</v>
      </c>
      <c r="D52" s="175">
        <v>6265694.0550545007</v>
      </c>
      <c r="E52" s="140">
        <f t="shared" si="0"/>
        <v>8667.3344156104031</v>
      </c>
      <c r="F52" s="175">
        <v>1022202.6014984425</v>
      </c>
      <c r="G52" s="175">
        <v>325299.79477414</v>
      </c>
      <c r="H52" s="175">
        <v>2138377.9916480002</v>
      </c>
      <c r="I52" s="175">
        <v>2957.0896645278344</v>
      </c>
      <c r="J52" s="175">
        <v>379620.94076715526</v>
      </c>
      <c r="K52" s="175">
        <v>274894.01247000002</v>
      </c>
      <c r="L52" s="175">
        <v>2751363.3368310002</v>
      </c>
      <c r="M52" s="175">
        <v>3804.7660977063792</v>
      </c>
      <c r="N52" s="175">
        <v>403782.37149754027</v>
      </c>
      <c r="O52" s="175">
        <v>45975.620185</v>
      </c>
      <c r="P52" s="175">
        <v>1375952.7265755001</v>
      </c>
      <c r="Q52" s="175">
        <v>238799.28923374691</v>
      </c>
      <c r="R52" s="175">
        <v>4430.16211914</v>
      </c>
      <c r="S52" s="61"/>
    </row>
    <row r="53" spans="1:19" x14ac:dyDescent="0.25">
      <c r="A53" s="20">
        <v>2012</v>
      </c>
      <c r="B53" s="104">
        <v>3</v>
      </c>
      <c r="C53" s="104">
        <v>731799</v>
      </c>
      <c r="D53" s="175">
        <v>6356032</v>
      </c>
      <c r="E53" s="140">
        <f t="shared" si="0"/>
        <v>8685.4887749231693</v>
      </c>
      <c r="F53" s="175">
        <v>1061044</v>
      </c>
      <c r="G53" s="175">
        <v>327822</v>
      </c>
      <c r="H53" s="175">
        <v>2159549</v>
      </c>
      <c r="I53" s="175">
        <v>2953.467698590382</v>
      </c>
      <c r="J53" s="175">
        <v>392312</v>
      </c>
      <c r="K53" s="175">
        <v>276885</v>
      </c>
      <c r="L53" s="175">
        <v>2768704</v>
      </c>
      <c r="M53" s="175">
        <v>3786.5673948393783</v>
      </c>
      <c r="N53" s="175">
        <v>405973</v>
      </c>
      <c r="O53" s="175">
        <v>46566</v>
      </c>
      <c r="P53" s="175">
        <v>1427775</v>
      </c>
      <c r="Q53" s="175">
        <v>262754</v>
      </c>
      <c r="R53" s="175">
        <v>4373</v>
      </c>
      <c r="S53" s="61"/>
    </row>
    <row r="54" spans="1:19" x14ac:dyDescent="0.25">
      <c r="A54" s="9">
        <v>2013</v>
      </c>
      <c r="B54" s="103">
        <v>3</v>
      </c>
      <c r="C54" s="103">
        <v>737708</v>
      </c>
      <c r="D54" s="174">
        <v>6209437</v>
      </c>
      <c r="E54" s="140">
        <f>D54/C54*1000</f>
        <v>8417.2016570241885</v>
      </c>
      <c r="F54" s="174">
        <v>1049386</v>
      </c>
      <c r="G54" s="174">
        <v>330248</v>
      </c>
      <c r="H54" s="174">
        <v>2102047</v>
      </c>
      <c r="I54" s="174">
        <v>2857.3543284823736</v>
      </c>
      <c r="J54" s="174">
        <v>386713</v>
      </c>
      <c r="K54" s="174">
        <v>278795</v>
      </c>
      <c r="L54" s="174">
        <v>2724924</v>
      </c>
      <c r="M54" s="174">
        <v>3704.043432989607</v>
      </c>
      <c r="N54" s="174">
        <v>419523</v>
      </c>
      <c r="O54" s="174">
        <v>46889</v>
      </c>
      <c r="P54" s="174">
        <v>1382474</v>
      </c>
      <c r="Q54" s="174">
        <v>243158</v>
      </c>
      <c r="R54" s="174">
        <v>4577</v>
      </c>
    </row>
    <row r="55" spans="1:19" x14ac:dyDescent="0.25">
      <c r="A55" s="9">
        <v>2014</v>
      </c>
      <c r="B55" s="103">
        <v>3</v>
      </c>
      <c r="C55" s="103">
        <v>738566</v>
      </c>
      <c r="D55" s="174">
        <v>6081461.909</v>
      </c>
      <c r="E55" s="140">
        <v>8234.148212888218</v>
      </c>
      <c r="F55" s="174">
        <v>1075600.3533731666</v>
      </c>
      <c r="G55" s="174">
        <v>331439</v>
      </c>
      <c r="H55" s="174">
        <v>2019234.57</v>
      </c>
      <c r="I55" s="174">
        <v>2733.9934007251895</v>
      </c>
      <c r="J55" s="174">
        <v>389903.65646616661</v>
      </c>
      <c r="K55" s="174">
        <v>279733</v>
      </c>
      <c r="L55" s="174">
        <v>2698298.1940000001</v>
      </c>
      <c r="M55" s="174">
        <v>3653.4286631120308</v>
      </c>
      <c r="N55" s="174">
        <v>450799.01277383341</v>
      </c>
      <c r="O55" s="174">
        <v>47677</v>
      </c>
      <c r="P55" s="174">
        <v>1363043.2429999998</v>
      </c>
      <c r="Q55" s="174">
        <v>234897.68413316665</v>
      </c>
      <c r="R55" s="174">
        <v>4764</v>
      </c>
    </row>
    <row r="56" spans="1:19" x14ac:dyDescent="0.25">
      <c r="A56" s="9">
        <v>2015</v>
      </c>
      <c r="B56" s="103">
        <v>3</v>
      </c>
      <c r="C56" s="103">
        <v>739657</v>
      </c>
      <c r="D56" s="174">
        <v>6101454.3759999992</v>
      </c>
      <c r="E56" s="140">
        <v>8249.0321540930454</v>
      </c>
      <c r="F56" s="174">
        <v>1097791.9903736603</v>
      </c>
      <c r="G56" s="174">
        <v>334942</v>
      </c>
      <c r="H56" s="174">
        <v>2027109.787</v>
      </c>
      <c r="I56" s="174">
        <v>2740.6078587777847</v>
      </c>
      <c r="J56" s="174">
        <v>407849.26311807596</v>
      </c>
      <c r="K56" s="174">
        <v>282480</v>
      </c>
      <c r="L56" s="174">
        <v>2711078.4409999996</v>
      </c>
      <c r="M56" s="174">
        <v>3665.3184394928994</v>
      </c>
      <c r="N56" s="174">
        <v>467178.12361175037</v>
      </c>
      <c r="O56" s="174">
        <v>47758</v>
      </c>
      <c r="P56" s="174">
        <v>1362344.5120000001</v>
      </c>
      <c r="Q56" s="174">
        <v>222764.60364383413</v>
      </c>
      <c r="R56" s="174">
        <v>5107</v>
      </c>
    </row>
    <row r="57" spans="1:19" x14ac:dyDescent="0.25">
      <c r="A57" s="9">
        <v>2016</v>
      </c>
      <c r="B57" s="103">
        <v>3</v>
      </c>
      <c r="C57" s="103">
        <v>742874</v>
      </c>
      <c r="D57" s="174">
        <v>6067808.3770000003</v>
      </c>
      <c r="E57" s="140">
        <v>8168.0182332400918</v>
      </c>
      <c r="F57" s="174">
        <v>1108514.2138374909</v>
      </c>
      <c r="G57" s="174">
        <v>341879</v>
      </c>
      <c r="H57" s="174">
        <v>1989696.081</v>
      </c>
      <c r="I57" s="174">
        <v>2678.3762535773226</v>
      </c>
      <c r="J57" s="174">
        <v>408427.37361888494</v>
      </c>
      <c r="K57" s="174">
        <v>287169</v>
      </c>
      <c r="L57" s="174">
        <v>2663116.0690000001</v>
      </c>
      <c r="M57" s="174">
        <v>3584.8825897796933</v>
      </c>
      <c r="N57" s="174">
        <v>459946.81120198185</v>
      </c>
      <c r="O57" s="174">
        <v>49979</v>
      </c>
      <c r="P57" s="174">
        <v>1413933.3640000001</v>
      </c>
      <c r="Q57" s="174">
        <v>240140.02901662423</v>
      </c>
      <c r="R57" s="174">
        <v>5099</v>
      </c>
    </row>
    <row r="58" spans="1:19" x14ac:dyDescent="0.25">
      <c r="A58" s="9">
        <v>2017</v>
      </c>
      <c r="B58" s="103">
        <v>3</v>
      </c>
      <c r="C58" s="103">
        <v>741509</v>
      </c>
      <c r="D58" s="174">
        <v>6127919.5020000003</v>
      </c>
      <c r="E58" s="140">
        <v>8264.1201954393</v>
      </c>
      <c r="F58" s="174">
        <v>1193619.7581871366</v>
      </c>
      <c r="G58" s="174">
        <v>343826</v>
      </c>
      <c r="H58" s="174">
        <v>2041548.0109999999</v>
      </c>
      <c r="I58" s="174">
        <v>2753.234297897935</v>
      </c>
      <c r="J58" s="174">
        <v>438675.8269563982</v>
      </c>
      <c r="K58" s="174">
        <v>288343</v>
      </c>
      <c r="L58" s="174">
        <v>2649102.4680000003</v>
      </c>
      <c r="M58" s="174">
        <v>3572.5830273132228</v>
      </c>
      <c r="N58" s="174">
        <v>499433.7664196149</v>
      </c>
      <c r="O58" s="174">
        <v>50624</v>
      </c>
      <c r="P58" s="174">
        <v>1436407.8830000001</v>
      </c>
      <c r="Q58" s="174">
        <v>255510.16481112337</v>
      </c>
      <c r="R58" s="174">
        <v>5251</v>
      </c>
    </row>
    <row r="59" spans="1:19" x14ac:dyDescent="0.25">
      <c r="A59" s="9">
        <v>2018</v>
      </c>
      <c r="B59" s="103">
        <v>3</v>
      </c>
      <c r="C59" s="103">
        <v>738300</v>
      </c>
      <c r="D59" s="174">
        <v>5901865.8554090904</v>
      </c>
      <c r="E59" s="140">
        <v>7993.8586691170131</v>
      </c>
      <c r="F59" s="174">
        <v>1164460.1433971857</v>
      </c>
      <c r="G59" s="174">
        <v>343611</v>
      </c>
      <c r="H59" s="174">
        <v>1952870.3444999999</v>
      </c>
      <c r="I59" s="174">
        <v>2645.0905383990248</v>
      </c>
      <c r="J59" s="174">
        <v>432682.30343946686</v>
      </c>
      <c r="K59" s="174">
        <v>287513</v>
      </c>
      <c r="L59" s="174">
        <v>2579252.8000000003</v>
      </c>
      <c r="M59" s="174">
        <v>3493.5023703101724</v>
      </c>
      <c r="N59" s="174">
        <v>475876.50377305225</v>
      </c>
      <c r="O59" s="174">
        <v>50871</v>
      </c>
      <c r="P59" s="174">
        <v>1369742.7109090907</v>
      </c>
      <c r="Q59" s="174">
        <v>255901.33618466652</v>
      </c>
      <c r="R59" s="174">
        <v>5227</v>
      </c>
    </row>
    <row r="60" spans="1:19" x14ac:dyDescent="0.25">
      <c r="A60" s="9">
        <v>2019</v>
      </c>
      <c r="B60" s="103">
        <v>3</v>
      </c>
      <c r="C60" s="103">
        <v>736012</v>
      </c>
      <c r="D60" s="174">
        <v>5767891.9570000013</v>
      </c>
      <c r="E60" s="140">
        <v>7858.8915008474924</v>
      </c>
      <c r="F60" s="174">
        <v>1186464.9835731215</v>
      </c>
      <c r="G60" s="174">
        <v>1186464.9835731215</v>
      </c>
      <c r="H60" s="174">
        <v>1908608.6869999999</v>
      </c>
      <c r="I60" s="174">
        <v>2600.5252353079031</v>
      </c>
      <c r="J60" s="174">
        <v>441344.90990326059</v>
      </c>
      <c r="K60" s="174">
        <v>289776</v>
      </c>
      <c r="L60" s="174">
        <v>2583014.7690000003</v>
      </c>
      <c r="M60" s="174">
        <v>3519.4197405209206</v>
      </c>
      <c r="N60" s="174">
        <v>503832.38017949625</v>
      </c>
      <c r="O60" s="174">
        <v>51847</v>
      </c>
      <c r="P60" s="174">
        <v>1275146.871</v>
      </c>
      <c r="Q60" s="174">
        <v>241287.69349036436</v>
      </c>
      <c r="R60" s="174">
        <v>5178</v>
      </c>
    </row>
    <row r="61" spans="1:19" x14ac:dyDescent="0.25">
      <c r="A61" s="105">
        <v>2020</v>
      </c>
      <c r="B61" s="106">
        <v>3</v>
      </c>
      <c r="C61" s="107">
        <v>733932</v>
      </c>
      <c r="D61" s="139">
        <v>5866341.6379999993</v>
      </c>
      <c r="E61" s="140">
        <v>7993.0315587820123</v>
      </c>
      <c r="F61" s="139">
        <v>1183145.2824312251</v>
      </c>
      <c r="G61" s="108">
        <v>1183145.2824312251</v>
      </c>
      <c r="H61" s="139">
        <v>1962651.4670000002</v>
      </c>
      <c r="I61" s="108">
        <v>2674.1598227083709</v>
      </c>
      <c r="J61" s="139">
        <v>454181.10819183331</v>
      </c>
      <c r="K61" s="109">
        <v>303697.81266233767</v>
      </c>
      <c r="L61" s="110">
        <v>2285532.1380000003</v>
      </c>
      <c r="M61" s="110">
        <v>3114.092501757656</v>
      </c>
      <c r="N61" s="110">
        <v>442219.1676142083</v>
      </c>
      <c r="O61" s="110">
        <v>47093.739754689756</v>
      </c>
      <c r="P61" s="111">
        <v>1292675.0330000001</v>
      </c>
      <c r="Q61" s="111">
        <v>183287.1</v>
      </c>
      <c r="R61" s="111">
        <v>11058.875252525251</v>
      </c>
    </row>
    <row r="62" spans="1:19" ht="15.75" thickBot="1" x14ac:dyDescent="0.3">
      <c r="A62" s="182">
        <v>2021</v>
      </c>
      <c r="B62" s="112">
        <v>3</v>
      </c>
      <c r="C62" s="84">
        <v>736105</v>
      </c>
      <c r="D62" s="176">
        <v>5907562.0489999996</v>
      </c>
      <c r="E62" s="113">
        <v>8025.4339380930714</v>
      </c>
      <c r="F62" s="176">
        <v>1202642.3708100575</v>
      </c>
      <c r="G62" s="113">
        <v>1202642.3708100575</v>
      </c>
      <c r="H62" s="176">
        <v>1952497.2819999999</v>
      </c>
      <c r="I62" s="113">
        <v>2652.4711583265976</v>
      </c>
      <c r="J62" s="176">
        <v>449837.61326625454</v>
      </c>
      <c r="K62" s="113">
        <v>280664.67828282824</v>
      </c>
      <c r="L62" s="114">
        <v>2307857.7439999999</v>
      </c>
      <c r="M62" s="114">
        <v>3135.229001297369</v>
      </c>
      <c r="N62" s="114">
        <v>447568.16620977648</v>
      </c>
      <c r="O62" s="114">
        <v>40950.02803030303</v>
      </c>
      <c r="P62" s="177">
        <v>1313735.023</v>
      </c>
      <c r="Q62" s="177">
        <v>196369</v>
      </c>
      <c r="R62" s="177">
        <v>11289.63914141414</v>
      </c>
    </row>
    <row r="63" spans="1:19" x14ac:dyDescent="0.25">
      <c r="A63" s="47" t="s">
        <v>52</v>
      </c>
      <c r="B63" s="47"/>
      <c r="C63" s="47"/>
      <c r="D63" s="115"/>
      <c r="E63" s="115"/>
      <c r="F63" s="116"/>
      <c r="G63" s="115"/>
      <c r="H63" s="115"/>
      <c r="I63" s="115"/>
      <c r="J63" s="116"/>
      <c r="K63" s="115"/>
      <c r="L63" s="115"/>
      <c r="M63" s="115"/>
      <c r="N63" s="116"/>
      <c r="O63" s="115"/>
      <c r="P63" s="115"/>
      <c r="Q63" s="116"/>
    </row>
    <row r="64" spans="1:19" x14ac:dyDescent="0.25">
      <c r="A64" s="47" t="s">
        <v>53</v>
      </c>
      <c r="B64" s="47"/>
      <c r="C64" s="47"/>
      <c r="D64" s="115"/>
      <c r="E64" s="115"/>
      <c r="F64" s="116"/>
      <c r="G64" s="115"/>
      <c r="H64" s="115"/>
      <c r="I64" s="115"/>
      <c r="J64" s="116"/>
      <c r="K64" s="115"/>
      <c r="L64" s="115"/>
      <c r="M64" s="115"/>
      <c r="N64" s="116"/>
      <c r="O64" s="115"/>
      <c r="P64" s="115"/>
      <c r="Q64" s="116"/>
    </row>
    <row r="65" spans="1:18" x14ac:dyDescent="0.25">
      <c r="A65" s="152" t="s">
        <v>54</v>
      </c>
      <c r="B65" s="152"/>
      <c r="C65" s="152"/>
      <c r="D65" s="152"/>
      <c r="E65" s="152"/>
      <c r="F65" s="152"/>
      <c r="G65" s="152"/>
      <c r="H65" s="152"/>
      <c r="I65" s="152"/>
      <c r="J65" s="152"/>
      <c r="K65" s="152"/>
      <c r="L65" s="152"/>
      <c r="M65" s="152"/>
      <c r="N65" s="152"/>
      <c r="O65" s="152"/>
      <c r="P65" s="152"/>
      <c r="Q65" s="152"/>
    </row>
    <row r="66" spans="1:18" x14ac:dyDescent="0.25">
      <c r="A66" s="47" t="s">
        <v>55</v>
      </c>
      <c r="B66" s="47"/>
      <c r="C66" s="47"/>
      <c r="D66" s="115"/>
      <c r="E66" s="115"/>
      <c r="F66" s="116"/>
      <c r="G66" s="115"/>
      <c r="H66" s="115"/>
      <c r="I66" s="115"/>
      <c r="J66" s="116"/>
      <c r="K66" s="115"/>
      <c r="L66" s="115"/>
      <c r="M66" s="115"/>
      <c r="N66" s="116"/>
      <c r="O66" s="115"/>
      <c r="P66" s="115"/>
      <c r="Q66" s="116"/>
    </row>
    <row r="67" spans="1:18" x14ac:dyDescent="0.25">
      <c r="A67" s="47" t="s">
        <v>56</v>
      </c>
      <c r="B67" s="47"/>
      <c r="C67" s="47"/>
      <c r="D67" s="115"/>
      <c r="E67" s="115"/>
      <c r="F67" s="116"/>
      <c r="G67" s="115"/>
      <c r="H67" s="115"/>
      <c r="I67" s="115"/>
      <c r="J67" s="116"/>
      <c r="K67" s="115"/>
      <c r="L67" s="115"/>
      <c r="M67" s="115"/>
      <c r="N67" s="116"/>
      <c r="O67" s="115"/>
      <c r="P67" s="115"/>
      <c r="Q67" s="116"/>
    </row>
    <row r="68" spans="1:18" x14ac:dyDescent="0.25">
      <c r="A68" s="47" t="s">
        <v>57</v>
      </c>
      <c r="B68" s="47"/>
      <c r="C68" s="47"/>
      <c r="D68" s="115"/>
      <c r="E68" s="115"/>
      <c r="F68" s="116"/>
      <c r="G68" s="115"/>
      <c r="H68" s="115"/>
      <c r="I68" s="115"/>
      <c r="J68" s="116"/>
      <c r="K68" s="115"/>
      <c r="L68" s="115"/>
      <c r="M68" s="115"/>
      <c r="N68" s="116"/>
      <c r="O68" s="115"/>
      <c r="P68" s="115"/>
      <c r="Q68" s="116"/>
    </row>
    <row r="69" spans="1:18" x14ac:dyDescent="0.25">
      <c r="A69" s="92" t="s">
        <v>58</v>
      </c>
      <c r="B69" s="61"/>
      <c r="C69" s="61"/>
      <c r="D69" s="93"/>
      <c r="E69" s="93"/>
      <c r="F69" s="93"/>
      <c r="G69" s="61"/>
      <c r="H69" s="93"/>
      <c r="I69" s="93"/>
      <c r="J69" s="61"/>
      <c r="K69" s="93"/>
      <c r="L69" s="61"/>
      <c r="M69" s="61"/>
      <c r="N69" s="93"/>
      <c r="O69" s="61"/>
      <c r="P69" s="93"/>
      <c r="Q69" s="61"/>
      <c r="R69" s="14"/>
    </row>
    <row r="70" spans="1:18" x14ac:dyDescent="0.25">
      <c r="A70" s="92" t="s">
        <v>59</v>
      </c>
      <c r="B70" s="61"/>
      <c r="C70" s="61"/>
      <c r="D70" s="93"/>
      <c r="E70" s="93"/>
      <c r="F70" s="93"/>
      <c r="G70" s="61"/>
      <c r="H70" s="93"/>
      <c r="I70" s="93"/>
      <c r="J70" s="61"/>
      <c r="K70" s="93"/>
      <c r="L70" s="61"/>
      <c r="M70" s="61"/>
      <c r="N70" s="93"/>
      <c r="O70" s="61"/>
      <c r="P70" s="93"/>
      <c r="Q70" s="61"/>
      <c r="R70" s="14"/>
    </row>
    <row r="71" spans="1:18" x14ac:dyDescent="0.25">
      <c r="A71" s="47" t="s">
        <v>60</v>
      </c>
    </row>
    <row r="72" spans="1:18" x14ac:dyDescent="0.25">
      <c r="C72" s="8"/>
      <c r="D72" s="8"/>
      <c r="E72" s="8"/>
      <c r="F72" s="8"/>
      <c r="G72" s="8"/>
      <c r="H72" s="8"/>
      <c r="I72" s="8"/>
      <c r="J72" s="8"/>
      <c r="K72" s="8"/>
      <c r="L72" s="8"/>
    </row>
    <row r="78" spans="1:18" s="117" customFormat="1" x14ac:dyDescent="0.25">
      <c r="A78"/>
      <c r="B78"/>
      <c r="C78"/>
      <c r="D78"/>
      <c r="E78"/>
      <c r="F78"/>
      <c r="G78"/>
      <c r="H78"/>
      <c r="I78"/>
      <c r="J78"/>
      <c r="K78"/>
      <c r="L78"/>
      <c r="M78"/>
      <c r="N78"/>
      <c r="O78"/>
      <c r="P78"/>
      <c r="Q78"/>
      <c r="R78"/>
    </row>
    <row r="79" spans="1:18" x14ac:dyDescent="0.25">
      <c r="A79" s="117"/>
      <c r="B79" s="117"/>
      <c r="C79" s="117"/>
      <c r="D79" s="117"/>
      <c r="E79" s="117"/>
      <c r="F79" s="117"/>
      <c r="G79" s="117"/>
      <c r="H79" s="117"/>
      <c r="I79" s="117"/>
      <c r="J79" s="117"/>
      <c r="K79" s="117"/>
      <c r="L79" s="117"/>
      <c r="M79" s="117"/>
      <c r="N79" s="117"/>
      <c r="O79" s="117"/>
      <c r="P79" s="117"/>
      <c r="Q79" s="117"/>
      <c r="R79" s="117"/>
    </row>
  </sheetData>
  <mergeCells count="8">
    <mergeCell ref="P2:R2"/>
    <mergeCell ref="A65:Q65"/>
    <mergeCell ref="A2:A3"/>
    <mergeCell ref="B2:B3"/>
    <mergeCell ref="C2:C3"/>
    <mergeCell ref="D2:G2"/>
    <mergeCell ref="H2:K2"/>
    <mergeCell ref="L2:O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DD16B-7174-4F0B-82D7-3633004AE348}">
  <sheetPr>
    <tabColor theme="9"/>
  </sheetPr>
  <dimension ref="A1:N73"/>
  <sheetViews>
    <sheetView showGridLines="0" tabSelected="1" workbookViewId="0">
      <pane ySplit="3" topLeftCell="A4" activePane="bottomLeft" state="frozen"/>
      <selection activeCell="E59" sqref="E59"/>
      <selection pane="bottomLeft" activeCell="J63" sqref="A4:J63"/>
    </sheetView>
  </sheetViews>
  <sheetFormatPr defaultRowHeight="15" x14ac:dyDescent="0.25"/>
  <cols>
    <col min="1" max="1" width="12" customWidth="1"/>
    <col min="2" max="6" width="18.28515625" customWidth="1"/>
    <col min="7" max="7" width="18.28515625" style="167" customWidth="1"/>
    <col min="8" max="10" width="18.28515625" customWidth="1"/>
  </cols>
  <sheetData>
    <row r="1" spans="1:14" ht="15" customHeight="1" x14ac:dyDescent="0.25">
      <c r="A1" s="1" t="s">
        <v>61</v>
      </c>
      <c r="B1" s="1"/>
      <c r="C1" s="1"/>
      <c r="D1" s="1"/>
      <c r="E1" s="1"/>
      <c r="F1" s="1"/>
      <c r="G1" s="161"/>
      <c r="H1" s="1"/>
      <c r="I1" s="1"/>
      <c r="J1" s="1"/>
    </row>
    <row r="2" spans="1:14" x14ac:dyDescent="0.25">
      <c r="A2" s="143" t="s">
        <v>1</v>
      </c>
      <c r="B2" s="154" t="s">
        <v>43</v>
      </c>
      <c r="C2" s="156"/>
      <c r="D2" s="157"/>
      <c r="E2" s="154" t="s">
        <v>62</v>
      </c>
      <c r="F2" s="156"/>
      <c r="G2" s="157"/>
      <c r="H2" s="151" t="s">
        <v>45</v>
      </c>
      <c r="I2" s="156"/>
      <c r="J2" s="156"/>
      <c r="K2" s="61"/>
      <c r="L2" s="61"/>
      <c r="M2" s="61"/>
      <c r="N2" s="61"/>
    </row>
    <row r="3" spans="1:14" ht="30" customHeight="1" x14ac:dyDescent="0.25">
      <c r="A3" s="143"/>
      <c r="B3" s="2" t="s">
        <v>63</v>
      </c>
      <c r="C3" s="100" t="s">
        <v>64</v>
      </c>
      <c r="D3" s="3" t="s">
        <v>65</v>
      </c>
      <c r="E3" s="2" t="s">
        <v>63</v>
      </c>
      <c r="F3" s="100" t="s">
        <v>64</v>
      </c>
      <c r="G3" s="99" t="s">
        <v>65</v>
      </c>
      <c r="H3" s="4" t="s">
        <v>63</v>
      </c>
      <c r="I3" s="100" t="s">
        <v>64</v>
      </c>
      <c r="J3" s="60" t="s">
        <v>65</v>
      </c>
      <c r="K3" s="6"/>
      <c r="L3" s="6"/>
      <c r="M3" s="6"/>
      <c r="N3" s="6"/>
    </row>
    <row r="4" spans="1:14" ht="15.75" customHeight="1" x14ac:dyDescent="0.25">
      <c r="A4" s="118">
        <v>1962</v>
      </c>
      <c r="B4" s="119">
        <v>4987.0105771015033</v>
      </c>
      <c r="C4" s="120">
        <v>203.51642234180738</v>
      </c>
      <c r="D4" s="121">
        <v>4.0809302325581394</v>
      </c>
      <c r="E4" s="119">
        <v>28084.392902053936</v>
      </c>
      <c r="F4" s="120">
        <v>1091.5187927902753</v>
      </c>
      <c r="G4" s="162">
        <v>3.886567164179104</v>
      </c>
      <c r="H4" s="122"/>
      <c r="I4" s="120"/>
      <c r="J4" s="121">
        <v>3.5958333333333337</v>
      </c>
    </row>
    <row r="5" spans="1:14" x14ac:dyDescent="0.25">
      <c r="A5" s="62">
        <v>1963</v>
      </c>
      <c r="B5" s="63">
        <v>5039.036311338913</v>
      </c>
      <c r="C5" s="123">
        <v>184.97372348017907</v>
      </c>
      <c r="D5" s="124">
        <v>3.6708154506437767</v>
      </c>
      <c r="E5" s="63">
        <v>34261.241970021416</v>
      </c>
      <c r="F5" s="123">
        <v>1151.3650963597431</v>
      </c>
      <c r="G5" s="163">
        <v>3.3605468749999998</v>
      </c>
      <c r="H5" s="64"/>
      <c r="I5" s="123"/>
      <c r="J5" s="124">
        <v>3.3592592592592592</v>
      </c>
    </row>
    <row r="6" spans="1:14" x14ac:dyDescent="0.25">
      <c r="A6" s="62">
        <v>1964</v>
      </c>
      <c r="B6" s="63">
        <v>5125.8154706430569</v>
      </c>
      <c r="C6" s="123">
        <v>177.51934843389117</v>
      </c>
      <c r="D6" s="124">
        <v>3.4632411067193676</v>
      </c>
      <c r="E6" s="63">
        <v>35754.752612363081</v>
      </c>
      <c r="F6" s="123">
        <v>1146.2923328717109</v>
      </c>
      <c r="G6" s="163">
        <v>3.205985915492958</v>
      </c>
      <c r="H6" s="64"/>
      <c r="I6" s="123"/>
      <c r="J6" s="124">
        <v>3.6999999999999997</v>
      </c>
    </row>
    <row r="7" spans="1:14" x14ac:dyDescent="0.25">
      <c r="A7" s="62">
        <v>1965</v>
      </c>
      <c r="B7" s="63">
        <v>5383.2400497512435</v>
      </c>
      <c r="C7" s="123">
        <v>190.24020522388059</v>
      </c>
      <c r="D7" s="124">
        <v>3.5339350180505416</v>
      </c>
      <c r="E7" s="63">
        <v>38518.518518518518</v>
      </c>
      <c r="F7" s="123">
        <v>1241.9753086419753</v>
      </c>
      <c r="G7" s="163">
        <v>3.224358974358974</v>
      </c>
      <c r="H7" s="64"/>
      <c r="I7" s="123"/>
      <c r="J7" s="124">
        <v>3.7111111111111108</v>
      </c>
    </row>
    <row r="8" spans="1:14" x14ac:dyDescent="0.25">
      <c r="A8" s="62">
        <v>1966</v>
      </c>
      <c r="B8" s="63">
        <v>5824.7947865203096</v>
      </c>
      <c r="C8" s="123">
        <v>202.7720640535189</v>
      </c>
      <c r="D8" s="124">
        <v>3.4811881188118816</v>
      </c>
      <c r="E8" s="63">
        <v>44019.728729963004</v>
      </c>
      <c r="F8" s="123">
        <v>1362.3921085080149</v>
      </c>
      <c r="G8" s="163">
        <v>3.0949579831932774</v>
      </c>
      <c r="H8" s="64"/>
      <c r="I8" s="123"/>
      <c r="J8" s="124">
        <v>3.591176470588235</v>
      </c>
    </row>
    <row r="9" spans="1:14" x14ac:dyDescent="0.25">
      <c r="A9" s="62">
        <v>1967</v>
      </c>
      <c r="B9" s="63">
        <v>6468.7621986356116</v>
      </c>
      <c r="C9" s="123">
        <v>218.19060542409426</v>
      </c>
      <c r="D9" s="124">
        <v>3.3729885057471263</v>
      </c>
      <c r="E9" s="63">
        <v>44911.55524925339</v>
      </c>
      <c r="F9" s="123">
        <v>1374.3395359522169</v>
      </c>
      <c r="G9" s="163">
        <v>3.0601023017902813</v>
      </c>
      <c r="H9" s="64"/>
      <c r="I9" s="123"/>
      <c r="J9" s="124">
        <v>3.1063829787234045</v>
      </c>
    </row>
    <row r="10" spans="1:14" x14ac:dyDescent="0.25">
      <c r="A10" s="62">
        <v>1968</v>
      </c>
      <c r="B10" s="63">
        <v>6547.171836428035</v>
      </c>
      <c r="C10" s="123">
        <v>219.75957926371152</v>
      </c>
      <c r="D10" s="124">
        <v>3.3565573770491803</v>
      </c>
      <c r="E10" s="63">
        <v>45374.254802384632</v>
      </c>
      <c r="F10" s="123">
        <v>1366.8580260543167</v>
      </c>
      <c r="G10" s="163">
        <v>3.0124087591240878</v>
      </c>
      <c r="H10" s="64"/>
      <c r="I10" s="123"/>
      <c r="J10" s="124">
        <v>2.8046875</v>
      </c>
      <c r="K10" s="125"/>
    </row>
    <row r="11" spans="1:14" x14ac:dyDescent="0.25">
      <c r="A11" s="62">
        <v>1969</v>
      </c>
      <c r="B11" s="63">
        <v>6953.8246035319426</v>
      </c>
      <c r="C11" s="123">
        <v>217.58633915320092</v>
      </c>
      <c r="D11" s="124">
        <v>3.1290167865707437</v>
      </c>
      <c r="E11" s="63">
        <v>49385.310497005354</v>
      </c>
      <c r="F11" s="123">
        <v>1391.6150047283809</v>
      </c>
      <c r="G11" s="163">
        <v>2.8178723404255321</v>
      </c>
      <c r="H11" s="64"/>
      <c r="I11" s="123"/>
      <c r="J11" s="124">
        <v>2.8217391304347825</v>
      </c>
      <c r="K11" s="125"/>
    </row>
    <row r="12" spans="1:14" x14ac:dyDescent="0.25">
      <c r="A12" s="62">
        <v>1970</v>
      </c>
      <c r="B12" s="63">
        <v>7266.0791299456214</v>
      </c>
      <c r="C12" s="123">
        <v>218.99806237889868</v>
      </c>
      <c r="D12" s="124">
        <v>3.0139784946236561</v>
      </c>
      <c r="E12" s="63">
        <v>51928.332827209233</v>
      </c>
      <c r="F12" s="123">
        <v>1476.9713533758477</v>
      </c>
      <c r="G12" s="163">
        <v>2.8442495126705656</v>
      </c>
      <c r="H12" s="64"/>
      <c r="I12" s="123"/>
      <c r="J12" s="124">
        <v>2.6960526315789473</v>
      </c>
      <c r="K12" s="125"/>
    </row>
    <row r="13" spans="1:14" x14ac:dyDescent="0.25">
      <c r="A13" s="62">
        <v>1971</v>
      </c>
      <c r="B13" s="63"/>
      <c r="C13" s="123"/>
      <c r="D13" s="62"/>
      <c r="E13" s="63"/>
      <c r="F13" s="123"/>
      <c r="G13" s="163"/>
      <c r="H13" s="64"/>
      <c r="I13" s="123"/>
      <c r="J13" s="62"/>
      <c r="K13" s="125"/>
    </row>
    <row r="14" spans="1:14" x14ac:dyDescent="0.25">
      <c r="A14" s="62">
        <v>1972</v>
      </c>
      <c r="B14" s="63"/>
      <c r="C14" s="123"/>
      <c r="D14" s="62"/>
      <c r="E14" s="63"/>
      <c r="F14" s="123"/>
      <c r="G14" s="164"/>
      <c r="H14" s="64"/>
      <c r="I14" s="123"/>
      <c r="J14" s="62"/>
      <c r="K14" s="125"/>
    </row>
    <row r="15" spans="1:14" x14ac:dyDescent="0.25">
      <c r="A15" s="62">
        <v>1973</v>
      </c>
      <c r="B15" s="63"/>
      <c r="C15" s="123"/>
      <c r="D15" s="62"/>
      <c r="E15" s="63"/>
      <c r="F15" s="123"/>
      <c r="G15" s="164"/>
      <c r="H15" s="64"/>
      <c r="I15" s="123"/>
      <c r="J15" s="62"/>
      <c r="K15" s="125"/>
    </row>
    <row r="16" spans="1:14" x14ac:dyDescent="0.25">
      <c r="A16" s="62">
        <v>1974</v>
      </c>
      <c r="B16" s="63"/>
      <c r="C16" s="123"/>
      <c r="D16" s="62"/>
      <c r="E16" s="63"/>
      <c r="F16" s="123"/>
      <c r="G16" s="164"/>
      <c r="H16" s="64"/>
      <c r="I16" s="123"/>
      <c r="J16" s="62"/>
      <c r="K16" s="125"/>
    </row>
    <row r="17" spans="1:12" x14ac:dyDescent="0.25">
      <c r="A17" s="62">
        <v>1975</v>
      </c>
      <c r="B17" s="63">
        <v>10149.324595425973</v>
      </c>
      <c r="C17" s="123">
        <v>343.15233382372611</v>
      </c>
      <c r="D17" s="62"/>
      <c r="E17" s="63"/>
      <c r="F17" s="123"/>
      <c r="G17" s="164"/>
      <c r="H17" s="64"/>
      <c r="I17" s="123"/>
      <c r="J17" s="62"/>
      <c r="K17" s="125"/>
    </row>
    <row r="18" spans="1:12" x14ac:dyDescent="0.25">
      <c r="A18" s="62">
        <v>1976</v>
      </c>
      <c r="B18" s="63">
        <v>10238.357693869264</v>
      </c>
      <c r="C18" s="123">
        <v>394.37677628907835</v>
      </c>
      <c r="D18" s="62">
        <v>3.8</v>
      </c>
      <c r="E18" s="63"/>
      <c r="F18" s="123"/>
      <c r="G18" s="164"/>
      <c r="H18" s="64"/>
      <c r="I18" s="123"/>
      <c r="J18" s="62"/>
      <c r="K18" s="125"/>
    </row>
    <row r="19" spans="1:12" x14ac:dyDescent="0.25">
      <c r="A19" s="62">
        <v>1977</v>
      </c>
      <c r="B19" s="63"/>
      <c r="C19" s="123"/>
      <c r="D19" s="62"/>
      <c r="E19" s="63"/>
      <c r="F19" s="123"/>
      <c r="G19" s="164"/>
      <c r="H19" s="64"/>
      <c r="I19" s="123"/>
      <c r="J19" s="62"/>
      <c r="K19" s="125"/>
    </row>
    <row r="20" spans="1:12" x14ac:dyDescent="0.25">
      <c r="A20" s="62">
        <v>1978</v>
      </c>
      <c r="B20" s="63"/>
      <c r="C20" s="123"/>
      <c r="D20" s="62"/>
      <c r="E20" s="63"/>
      <c r="F20" s="123"/>
      <c r="G20" s="164"/>
      <c r="H20" s="64"/>
      <c r="I20" s="123"/>
      <c r="J20" s="62"/>
      <c r="K20" s="125"/>
    </row>
    <row r="21" spans="1:12" x14ac:dyDescent="0.25">
      <c r="A21" s="62">
        <v>1979</v>
      </c>
      <c r="B21" s="63"/>
      <c r="C21" s="123"/>
      <c r="D21" s="62"/>
      <c r="E21" s="63"/>
      <c r="F21" s="123"/>
      <c r="G21" s="164"/>
      <c r="H21" s="64"/>
      <c r="I21" s="123"/>
      <c r="J21" s="62"/>
      <c r="K21" s="125"/>
    </row>
    <row r="22" spans="1:12" x14ac:dyDescent="0.25">
      <c r="A22" s="62">
        <v>1980</v>
      </c>
      <c r="B22" s="63">
        <v>10309.272442571875</v>
      </c>
      <c r="C22" s="123">
        <v>529.17009701841903</v>
      </c>
      <c r="D22" s="62">
        <v>5.0999999999999996</v>
      </c>
      <c r="E22" s="63">
        <v>77312.32935381979</v>
      </c>
      <c r="F22" s="123">
        <v>3830.8260613523207</v>
      </c>
      <c r="G22" s="164">
        <v>5</v>
      </c>
      <c r="H22" s="64"/>
      <c r="I22" s="123"/>
      <c r="J22" s="62"/>
      <c r="K22" s="125"/>
    </row>
    <row r="23" spans="1:12" x14ac:dyDescent="0.25">
      <c r="A23" s="62">
        <v>1981</v>
      </c>
      <c r="B23" s="63">
        <v>9943.4955121537805</v>
      </c>
      <c r="C23" s="123">
        <v>590.96267190569745</v>
      </c>
      <c r="D23" s="62">
        <v>5.9</v>
      </c>
      <c r="E23" s="63">
        <v>77705.590062111791</v>
      </c>
      <c r="F23" s="123">
        <v>4651.5010351966866</v>
      </c>
      <c r="G23" s="164">
        <v>6</v>
      </c>
      <c r="H23" s="64"/>
      <c r="I23" s="123"/>
      <c r="J23" s="62"/>
      <c r="K23" s="125"/>
    </row>
    <row r="24" spans="1:12" x14ac:dyDescent="0.25">
      <c r="A24" s="62">
        <v>1982</v>
      </c>
      <c r="B24" s="63">
        <v>10372.901704210444</v>
      </c>
      <c r="C24" s="123">
        <v>711.57712280402643</v>
      </c>
      <c r="D24" s="62">
        <v>6.9</v>
      </c>
      <c r="E24" s="63">
        <v>80722.280434368455</v>
      </c>
      <c r="F24" s="123">
        <v>5336.8260621070685</v>
      </c>
      <c r="G24" s="164">
        <v>6.6</v>
      </c>
      <c r="H24" s="64"/>
      <c r="I24" s="123"/>
      <c r="J24" s="62"/>
      <c r="K24" s="125"/>
    </row>
    <row r="25" spans="1:12" x14ac:dyDescent="0.25">
      <c r="A25" s="62">
        <v>1983</v>
      </c>
      <c r="B25" s="63">
        <v>9807.3189816281792</v>
      </c>
      <c r="C25" s="123">
        <v>786.92955852016632</v>
      </c>
      <c r="D25" s="126">
        <v>8</v>
      </c>
      <c r="E25" s="63">
        <v>80701.02856093306</v>
      </c>
      <c r="F25" s="123">
        <v>5793.8745523004873</v>
      </c>
      <c r="G25" s="164">
        <v>7.2</v>
      </c>
      <c r="H25" s="64"/>
      <c r="I25" s="123"/>
      <c r="J25" s="62"/>
      <c r="K25" s="125"/>
    </row>
    <row r="26" spans="1:12" x14ac:dyDescent="0.25">
      <c r="A26" s="62">
        <v>1984</v>
      </c>
      <c r="B26" s="63">
        <v>9319.9037953892184</v>
      </c>
      <c r="C26" s="123">
        <v>788.53170645861439</v>
      </c>
      <c r="D26" s="62">
        <v>8.5</v>
      </c>
      <c r="E26" s="63">
        <v>77067.955263797718</v>
      </c>
      <c r="F26" s="123">
        <v>5986.4251560094017</v>
      </c>
      <c r="G26" s="164">
        <v>7.8</v>
      </c>
      <c r="H26" s="64"/>
      <c r="I26" s="123"/>
      <c r="J26" s="62"/>
      <c r="K26" s="125"/>
    </row>
    <row r="27" spans="1:12" x14ac:dyDescent="0.25">
      <c r="A27" s="62">
        <v>1985</v>
      </c>
      <c r="B27" s="63">
        <v>9654.6375858839128</v>
      </c>
      <c r="C27" s="123">
        <v>828.7575121153767</v>
      </c>
      <c r="D27" s="62">
        <v>14.3</v>
      </c>
      <c r="E27" s="63">
        <v>73573</v>
      </c>
      <c r="F27" s="123">
        <v>5714</v>
      </c>
      <c r="G27" s="164">
        <v>9.1999999999999993</v>
      </c>
      <c r="H27" s="64"/>
      <c r="I27" s="123"/>
      <c r="J27" s="62"/>
      <c r="K27" s="125"/>
    </row>
    <row r="28" spans="1:12" x14ac:dyDescent="0.25">
      <c r="A28" s="62">
        <v>1986</v>
      </c>
      <c r="B28" s="63">
        <v>8460.9272010126006</v>
      </c>
      <c r="C28" s="123">
        <v>781.78160828987245</v>
      </c>
      <c r="D28" s="62">
        <v>14.8</v>
      </c>
      <c r="E28" s="63">
        <v>72749</v>
      </c>
      <c r="F28" s="123">
        <v>5776</v>
      </c>
      <c r="G28" s="164">
        <v>9.5</v>
      </c>
      <c r="H28" s="64">
        <v>64153.033652665188</v>
      </c>
      <c r="I28" s="123">
        <v>7495.4556619995083</v>
      </c>
      <c r="J28" s="62">
        <v>18.600000000000001</v>
      </c>
      <c r="K28" s="125"/>
    </row>
    <row r="29" spans="1:12" x14ac:dyDescent="0.25">
      <c r="A29" s="62">
        <v>1987</v>
      </c>
      <c r="B29" s="63">
        <v>8016.4913411363586</v>
      </c>
      <c r="C29" s="123">
        <v>784.78617908151591</v>
      </c>
      <c r="D29" s="62">
        <v>10.6</v>
      </c>
      <c r="E29" s="63">
        <v>72104.43992654774</v>
      </c>
      <c r="F29" s="123">
        <v>5901.4952780692556</v>
      </c>
      <c r="G29" s="164">
        <v>9.6999999999999993</v>
      </c>
      <c r="H29" s="64">
        <v>51530.947255113024</v>
      </c>
      <c r="I29" s="123">
        <v>6780.6781485468246</v>
      </c>
      <c r="J29" s="62">
        <v>18.100000000000001</v>
      </c>
      <c r="K29" s="125"/>
    </row>
    <row r="30" spans="1:12" x14ac:dyDescent="0.25">
      <c r="A30" s="62">
        <v>1988</v>
      </c>
      <c r="B30" s="63">
        <v>8236.5648050579566</v>
      </c>
      <c r="C30" s="123">
        <v>803.74338803743387</v>
      </c>
      <c r="D30" s="62">
        <v>10.6</v>
      </c>
      <c r="E30" s="63">
        <v>71538.648517258145</v>
      </c>
      <c r="F30" s="123">
        <v>5843.3641225085075</v>
      </c>
      <c r="G30" s="164">
        <v>9.6</v>
      </c>
      <c r="H30" s="64">
        <v>52191.627490485786</v>
      </c>
      <c r="I30" s="123">
        <v>7152.227445713007</v>
      </c>
      <c r="J30" s="62">
        <v>19.100000000000001</v>
      </c>
      <c r="K30" s="125"/>
    </row>
    <row r="31" spans="1:12" x14ac:dyDescent="0.25">
      <c r="A31" s="62">
        <v>1989</v>
      </c>
      <c r="B31" s="63">
        <v>8478.9631271951184</v>
      </c>
      <c r="C31" s="123">
        <v>826.55587903150604</v>
      </c>
      <c r="D31" s="62">
        <v>10.7</v>
      </c>
      <c r="E31" s="63">
        <v>71919.111739563581</v>
      </c>
      <c r="F31" s="123">
        <v>6050.968923739435</v>
      </c>
      <c r="G31" s="164">
        <v>9.9</v>
      </c>
      <c r="H31" s="64">
        <v>61323.924425221943</v>
      </c>
      <c r="I31" s="123">
        <v>7757.3412246756207</v>
      </c>
      <c r="J31" s="62">
        <v>16.3</v>
      </c>
      <c r="K31" s="125"/>
    </row>
    <row r="32" spans="1:12" x14ac:dyDescent="0.25">
      <c r="A32" s="62">
        <v>1990</v>
      </c>
      <c r="B32" s="63">
        <v>8512.1560356280661</v>
      </c>
      <c r="C32" s="123">
        <v>858.18044591946989</v>
      </c>
      <c r="D32" s="62">
        <v>10.1</v>
      </c>
      <c r="E32" s="63">
        <v>72537.731401452053</v>
      </c>
      <c r="F32" s="123">
        <v>6325.2349372976705</v>
      </c>
      <c r="G32" s="164">
        <v>8.6999999999999993</v>
      </c>
      <c r="H32" s="64">
        <v>60578.1755445331</v>
      </c>
      <c r="I32" s="123">
        <v>7501.4017683847314</v>
      </c>
      <c r="J32" s="62">
        <v>12.4</v>
      </c>
      <c r="K32" s="125"/>
      <c r="L32" s="14"/>
    </row>
    <row r="33" spans="1:12" x14ac:dyDescent="0.25">
      <c r="A33" s="62">
        <v>1991</v>
      </c>
      <c r="B33" s="63">
        <v>8235.9383692029751</v>
      </c>
      <c r="C33" s="123">
        <v>872.09415079028895</v>
      </c>
      <c r="D33" s="62">
        <v>10.6</v>
      </c>
      <c r="E33" s="63">
        <v>74150.574782927724</v>
      </c>
      <c r="F33" s="123">
        <v>6766.4791488320898</v>
      </c>
      <c r="G33" s="164">
        <v>9.1</v>
      </c>
      <c r="H33" s="64">
        <v>45022.550052687038</v>
      </c>
      <c r="I33" s="123">
        <v>5518.4404636459431</v>
      </c>
      <c r="J33" s="62">
        <v>12.2</v>
      </c>
      <c r="K33" s="125"/>
      <c r="L33" s="14"/>
    </row>
    <row r="34" spans="1:12" x14ac:dyDescent="0.25">
      <c r="A34" s="62">
        <v>1992</v>
      </c>
      <c r="B34" s="63">
        <v>8235.4529485570893</v>
      </c>
      <c r="C34" s="123">
        <v>891.27227101631115</v>
      </c>
      <c r="D34" s="62">
        <v>10.8</v>
      </c>
      <c r="E34" s="63">
        <v>73714.81912955163</v>
      </c>
      <c r="F34" s="123">
        <v>6778.8631000388323</v>
      </c>
      <c r="G34" s="164">
        <v>9.1999999999999993</v>
      </c>
      <c r="H34" s="64">
        <v>45377.165518680864</v>
      </c>
      <c r="I34" s="123">
        <v>5781.0477979544985</v>
      </c>
      <c r="J34" s="62">
        <v>12.7</v>
      </c>
      <c r="K34" s="125"/>
      <c r="L34" s="14"/>
    </row>
    <row r="35" spans="1:12" x14ac:dyDescent="0.25">
      <c r="A35" s="62">
        <v>1993</v>
      </c>
      <c r="B35" s="63">
        <v>8013.0451042722598</v>
      </c>
      <c r="C35" s="123">
        <v>889.43400683010361</v>
      </c>
      <c r="D35" s="124">
        <v>11.09982528809042</v>
      </c>
      <c r="E35" s="63">
        <v>73358.11318573328</v>
      </c>
      <c r="F35" s="123">
        <v>6897.4507196947807</v>
      </c>
      <c r="G35" s="163">
        <v>9.4024374675931544</v>
      </c>
      <c r="H35" s="64">
        <v>49047.896912229517</v>
      </c>
      <c r="I35" s="123">
        <v>5266.2290299051792</v>
      </c>
      <c r="J35" s="124">
        <v>10.736910981787899</v>
      </c>
      <c r="K35" s="125"/>
      <c r="L35" s="14"/>
    </row>
    <row r="36" spans="1:12" x14ac:dyDescent="0.25">
      <c r="A36" s="62">
        <v>1994</v>
      </c>
      <c r="B36" s="63">
        <v>8187.9929609897281</v>
      </c>
      <c r="C36" s="123">
        <v>927.85499251014403</v>
      </c>
      <c r="D36" s="62">
        <v>11.3</v>
      </c>
      <c r="E36" s="63">
        <v>75389.966249070421</v>
      </c>
      <c r="F36" s="123">
        <v>7100.9953663978031</v>
      </c>
      <c r="G36" s="164">
        <v>9.4</v>
      </c>
      <c r="H36" s="64">
        <v>56394.007490636701</v>
      </c>
      <c r="I36" s="123">
        <v>6575.0312109862671</v>
      </c>
      <c r="J36" s="62">
        <v>11.7</v>
      </c>
      <c r="K36" s="125"/>
      <c r="L36" s="14"/>
    </row>
    <row r="37" spans="1:12" x14ac:dyDescent="0.25">
      <c r="A37" s="62">
        <v>1995</v>
      </c>
      <c r="B37" s="63">
        <v>8117.6554275145827</v>
      </c>
      <c r="C37" s="123">
        <v>915.41233935600133</v>
      </c>
      <c r="D37" s="62">
        <v>11.3</v>
      </c>
      <c r="E37" s="63">
        <v>77279.283916723856</v>
      </c>
      <c r="F37" s="123">
        <v>7140.3568977350715</v>
      </c>
      <c r="G37" s="164">
        <v>9.1999999999999993</v>
      </c>
      <c r="H37" s="64">
        <v>44979.505726341165</v>
      </c>
      <c r="I37" s="123">
        <v>6062.6883664858351</v>
      </c>
      <c r="J37" s="62">
        <v>13.5</v>
      </c>
      <c r="K37" s="125"/>
      <c r="L37" s="14"/>
    </row>
    <row r="38" spans="1:12" x14ac:dyDescent="0.25">
      <c r="A38" s="62">
        <v>1996</v>
      </c>
      <c r="B38" s="63">
        <v>8187.6947040498444</v>
      </c>
      <c r="C38" s="123">
        <v>930.221777184394</v>
      </c>
      <c r="D38" s="124">
        <v>11.361217177825186</v>
      </c>
      <c r="E38" s="63">
        <v>78302.260043101065</v>
      </c>
      <c r="F38" s="123">
        <v>7319.2241808034478</v>
      </c>
      <c r="G38" s="163">
        <v>9.3473983723772722</v>
      </c>
      <c r="H38" s="64">
        <v>42722.420776745297</v>
      </c>
      <c r="I38" s="123">
        <v>5698.5942339766498</v>
      </c>
      <c r="J38" s="124">
        <v>13.338650128830047</v>
      </c>
      <c r="K38" s="125"/>
      <c r="L38" s="14"/>
    </row>
    <row r="39" spans="1:12" x14ac:dyDescent="0.25">
      <c r="A39" s="62">
        <v>1997</v>
      </c>
      <c r="B39" s="63">
        <v>8024.2983875467271</v>
      </c>
      <c r="C39" s="123">
        <v>918.08012051553862</v>
      </c>
      <c r="D39" s="124">
        <v>11.441251012553931</v>
      </c>
      <c r="E39" s="63">
        <v>83876.685329067637</v>
      </c>
      <c r="F39" s="123">
        <v>7537.1343692870205</v>
      </c>
      <c r="G39" s="163">
        <v>8.9859707017714125</v>
      </c>
      <c r="H39" s="64">
        <v>36343.998369675974</v>
      </c>
      <c r="I39" s="123">
        <v>5360.3016099449769</v>
      </c>
      <c r="J39" s="124">
        <v>14.748794437591117</v>
      </c>
      <c r="K39" s="125"/>
      <c r="L39" s="14"/>
    </row>
    <row r="40" spans="1:12" x14ac:dyDescent="0.25">
      <c r="A40" s="62">
        <v>1998</v>
      </c>
      <c r="B40" s="63">
        <v>7930.8114315448556</v>
      </c>
      <c r="C40" s="123">
        <v>911.8859536978473</v>
      </c>
      <c r="D40" s="124">
        <v>11.49801582812592</v>
      </c>
      <c r="E40" s="63">
        <v>84605.685664004326</v>
      </c>
      <c r="F40" s="123">
        <v>7505.5367537565999</v>
      </c>
      <c r="G40" s="163">
        <v>8.8711966516806395</v>
      </c>
      <c r="H40" s="64">
        <v>37888.596656021044</v>
      </c>
      <c r="I40" s="123">
        <v>5184.2945707307908</v>
      </c>
      <c r="J40" s="124">
        <v>13.682994431800715</v>
      </c>
      <c r="K40" s="125"/>
      <c r="L40" s="14"/>
    </row>
    <row r="41" spans="1:12" x14ac:dyDescent="0.25">
      <c r="A41" s="62">
        <v>1999</v>
      </c>
      <c r="B41" s="63">
        <v>8210.1985944808948</v>
      </c>
      <c r="C41" s="123">
        <v>916.09130153533386</v>
      </c>
      <c r="D41" s="124">
        <v>11.157967630054086</v>
      </c>
      <c r="E41" s="63">
        <v>87250.020265340863</v>
      </c>
      <c r="F41" s="123">
        <v>7598.6111486395203</v>
      </c>
      <c r="G41" s="163">
        <v>8.7090078896611871</v>
      </c>
      <c r="H41" s="64">
        <v>35486.278026905828</v>
      </c>
      <c r="I41" s="123">
        <v>5025.6502242152474</v>
      </c>
      <c r="J41" s="124">
        <v>14.162235386886108</v>
      </c>
      <c r="K41" s="127"/>
    </row>
    <row r="42" spans="1:12" x14ac:dyDescent="0.25">
      <c r="A42" s="62">
        <v>2000</v>
      </c>
      <c r="B42" s="63">
        <v>8046.3966269617495</v>
      </c>
      <c r="C42" s="123">
        <v>921.66014557505616</v>
      </c>
      <c r="D42" s="124">
        <v>11.454321583984198</v>
      </c>
      <c r="E42" s="63">
        <v>84080.969995889842</v>
      </c>
      <c r="F42" s="123">
        <v>7629.2129058775181</v>
      </c>
      <c r="G42" s="163">
        <v>9.0736499665149655</v>
      </c>
      <c r="H42" s="64">
        <v>44714.355948869226</v>
      </c>
      <c r="I42" s="123">
        <v>6337.7581120943951</v>
      </c>
      <c r="J42" s="124">
        <v>14.173877667703877</v>
      </c>
      <c r="K42" s="127"/>
    </row>
    <row r="43" spans="1:12" x14ac:dyDescent="0.25">
      <c r="A43" s="62">
        <v>2001</v>
      </c>
      <c r="B43" s="63">
        <v>7953.0373105152421</v>
      </c>
      <c r="C43" s="123">
        <v>932.99758213589382</v>
      </c>
      <c r="D43" s="124">
        <v>11.731336666839415</v>
      </c>
      <c r="E43" s="63">
        <v>87843.909669616318</v>
      </c>
      <c r="F43" s="123">
        <v>7976.5309044009255</v>
      </c>
      <c r="G43" s="163">
        <v>9.0803459618326485</v>
      </c>
      <c r="H43" s="64">
        <v>36372.231037041267</v>
      </c>
      <c r="I43" s="123">
        <v>5218.8674542929439</v>
      </c>
      <c r="J43" s="124">
        <v>14.348494182218516</v>
      </c>
      <c r="K43" s="127"/>
    </row>
    <row r="44" spans="1:12" x14ac:dyDescent="0.25">
      <c r="A44" s="128">
        <v>2002</v>
      </c>
      <c r="B44" s="129">
        <v>8056.879685766944</v>
      </c>
      <c r="C44" s="130">
        <v>970.59068809366943</v>
      </c>
      <c r="D44" s="131">
        <v>12.046731811178557</v>
      </c>
      <c r="E44" s="129">
        <v>84155.833312248564</v>
      </c>
      <c r="F44" s="130">
        <v>7843.8883687979151</v>
      </c>
      <c r="G44" s="165">
        <v>9.3206710219293463</v>
      </c>
      <c r="H44" s="129">
        <v>37834.36815193572</v>
      </c>
      <c r="I44" s="130">
        <v>5311.9065010956901</v>
      </c>
      <c r="J44" s="131">
        <v>14.039897480946612</v>
      </c>
      <c r="K44" s="127"/>
    </row>
    <row r="45" spans="1:12" x14ac:dyDescent="0.25">
      <c r="A45" s="128">
        <v>2003</v>
      </c>
      <c r="B45" s="129">
        <v>8047.1446333037693</v>
      </c>
      <c r="C45" s="130">
        <v>964.13427776495314</v>
      </c>
      <c r="D45" s="131">
        <v>11.981073060061629</v>
      </c>
      <c r="E45" s="129">
        <v>81434.234193210534</v>
      </c>
      <c r="F45" s="130">
        <v>7881.8332915917217</v>
      </c>
      <c r="G45" s="165">
        <v>9.6787713050647906</v>
      </c>
      <c r="H45" s="129"/>
      <c r="I45" s="130"/>
      <c r="J45" s="132"/>
      <c r="K45" s="127"/>
    </row>
    <row r="46" spans="1:12" x14ac:dyDescent="0.25">
      <c r="A46" s="128">
        <v>2004</v>
      </c>
      <c r="B46" s="129">
        <v>8208.2858939959715</v>
      </c>
      <c r="C46" s="130">
        <v>1020.9515999331205</v>
      </c>
      <c r="D46" s="131">
        <v>12.438060919392504</v>
      </c>
      <c r="E46" s="129">
        <v>82519.464127546496</v>
      </c>
      <c r="F46" s="130">
        <v>8404.4951284322415</v>
      </c>
      <c r="G46" s="165">
        <v>10.184863919428517</v>
      </c>
      <c r="H46" s="129"/>
      <c r="I46" s="130"/>
      <c r="J46" s="132"/>
      <c r="K46" s="127"/>
      <c r="L46" s="16"/>
    </row>
    <row r="47" spans="1:12" x14ac:dyDescent="0.25">
      <c r="A47" s="128">
        <v>2005</v>
      </c>
      <c r="B47" s="129">
        <v>8030.8355114776195</v>
      </c>
      <c r="C47" s="130">
        <v>1067.9152529828566</v>
      </c>
      <c r="D47" s="131">
        <v>13.297685545378171</v>
      </c>
      <c r="E47" s="129">
        <v>83793.959570903229</v>
      </c>
      <c r="F47" s="130">
        <v>9114.3895380464346</v>
      </c>
      <c r="G47" s="165">
        <v>10.877143871372002</v>
      </c>
      <c r="H47" s="129"/>
      <c r="I47" s="130"/>
      <c r="J47" s="132"/>
      <c r="K47" s="127"/>
      <c r="L47" s="16"/>
    </row>
    <row r="48" spans="1:12" x14ac:dyDescent="0.25">
      <c r="A48" s="128">
        <v>2006</v>
      </c>
      <c r="B48" s="129">
        <v>8107.9838777523692</v>
      </c>
      <c r="C48" s="130">
        <v>1202.2011303928841</v>
      </c>
      <c r="D48" s="131">
        <v>14.827374456079317</v>
      </c>
      <c r="E48" s="129">
        <v>86292.290697427394</v>
      </c>
      <c r="F48" s="130">
        <v>10190.257684872433</v>
      </c>
      <c r="G48" s="165">
        <v>11.809001247403705</v>
      </c>
      <c r="H48" s="129"/>
      <c r="I48" s="130"/>
      <c r="J48" s="132"/>
      <c r="K48" s="127"/>
      <c r="L48" s="16"/>
    </row>
    <row r="49" spans="1:12" x14ac:dyDescent="0.25">
      <c r="A49" s="128">
        <v>2007</v>
      </c>
      <c r="B49" s="129">
        <v>7965.5828426552744</v>
      </c>
      <c r="C49" s="130">
        <v>1209.1701230744889</v>
      </c>
      <c r="D49" s="131">
        <v>15.179932805411889</v>
      </c>
      <c r="E49" s="129">
        <v>88871.508144147185</v>
      </c>
      <c r="F49" s="130">
        <v>10960.798379610094</v>
      </c>
      <c r="G49" s="165">
        <v>12.333309750783092</v>
      </c>
      <c r="H49" s="129"/>
      <c r="I49" s="130"/>
      <c r="J49" s="132"/>
      <c r="K49" s="127"/>
      <c r="L49" s="16"/>
    </row>
    <row r="50" spans="1:12" x14ac:dyDescent="0.25">
      <c r="A50" s="128">
        <v>2008</v>
      </c>
      <c r="B50" s="129">
        <v>7926.268807838057</v>
      </c>
      <c r="C50" s="130">
        <v>1311.6666294418512</v>
      </c>
      <c r="D50" s="131">
        <v>16.548349056049958</v>
      </c>
      <c r="E50" s="129">
        <v>86717.332892398001</v>
      </c>
      <c r="F50" s="130">
        <v>11973.686494977472</v>
      </c>
      <c r="G50" s="165">
        <v>13.807719974315694</v>
      </c>
      <c r="H50" s="129"/>
      <c r="I50" s="130"/>
      <c r="J50" s="132"/>
      <c r="K50" s="127"/>
      <c r="L50" s="16"/>
    </row>
    <row r="51" spans="1:12" x14ac:dyDescent="0.25">
      <c r="A51" s="128">
        <v>2009</v>
      </c>
      <c r="B51" s="129">
        <v>7658</v>
      </c>
      <c r="C51" s="130">
        <v>1370</v>
      </c>
      <c r="D51" s="131">
        <v>16.2</v>
      </c>
      <c r="E51" s="129">
        <v>77034</v>
      </c>
      <c r="F51" s="130">
        <v>10236</v>
      </c>
      <c r="G51" s="165">
        <v>13.6</v>
      </c>
      <c r="H51" s="129">
        <v>31430</v>
      </c>
      <c r="I51" s="130">
        <v>12390</v>
      </c>
      <c r="J51" s="131">
        <v>41.64</v>
      </c>
      <c r="K51" s="127"/>
      <c r="L51" s="16"/>
    </row>
    <row r="52" spans="1:12" x14ac:dyDescent="0.25">
      <c r="A52" s="128">
        <v>2010</v>
      </c>
      <c r="B52" s="129">
        <v>7670.4</v>
      </c>
      <c r="C52" s="130">
        <v>1252.69</v>
      </c>
      <c r="D52" s="131">
        <v>16.329999999999998</v>
      </c>
      <c r="E52" s="129">
        <v>58995.31</v>
      </c>
      <c r="F52" s="130">
        <v>7964.14</v>
      </c>
      <c r="G52" s="165">
        <v>13.49</v>
      </c>
      <c r="H52" s="129">
        <v>308876.81784148538</v>
      </c>
      <c r="I52" s="130">
        <v>48702.811345418173</v>
      </c>
      <c r="J52" s="131">
        <v>15.76</v>
      </c>
      <c r="K52" s="127"/>
      <c r="L52" s="16"/>
    </row>
    <row r="53" spans="1:12" x14ac:dyDescent="0.25">
      <c r="A53" s="128">
        <v>2011</v>
      </c>
      <c r="B53" s="129">
        <v>7778.9180362062916</v>
      </c>
      <c r="C53" s="130">
        <v>1380.9720239308028</v>
      </c>
      <c r="D53" s="131">
        <v>17.752751957318356</v>
      </c>
      <c r="E53" s="129">
        <v>59843.963512832823</v>
      </c>
      <c r="F53" s="130">
        <v>8782.5323480743009</v>
      </c>
      <c r="G53" s="165">
        <v>14.675719709291968</v>
      </c>
      <c r="H53" s="129">
        <v>310587.44343256799</v>
      </c>
      <c r="I53" s="130">
        <v>53903.05880727082</v>
      </c>
      <c r="J53" s="131">
        <v>16.313972442906831</v>
      </c>
      <c r="K53" s="127"/>
    </row>
    <row r="54" spans="1:12" x14ac:dyDescent="0.25">
      <c r="A54" s="128">
        <v>2012</v>
      </c>
      <c r="B54" s="129">
        <v>7799.4438124130957</v>
      </c>
      <c r="C54" s="130">
        <v>1416.8770428156095</v>
      </c>
      <c r="D54" s="131">
        <v>18.166385666636877</v>
      </c>
      <c r="E54" s="129">
        <v>59457.630030494351</v>
      </c>
      <c r="F54" s="130">
        <v>8718.2278915947263</v>
      </c>
      <c r="G54" s="165">
        <v>14.662925325350779</v>
      </c>
      <c r="H54" s="129">
        <v>326497.82757832151</v>
      </c>
      <c r="I54" s="130">
        <v>60085.524811342322</v>
      </c>
      <c r="J54" s="131">
        <v>18.403039694629754</v>
      </c>
      <c r="K54" s="127"/>
    </row>
    <row r="55" spans="1:12" x14ac:dyDescent="0.25">
      <c r="A55" s="128">
        <v>2013</v>
      </c>
      <c r="B55" s="129">
        <v>7539.7586039921807</v>
      </c>
      <c r="C55" s="130">
        <v>1387.0872863573593</v>
      </c>
      <c r="D55" s="131">
        <v>18.432503650013533</v>
      </c>
      <c r="E55" s="129">
        <v>58114.355179253129</v>
      </c>
      <c r="F55" s="130">
        <v>8947.1517840005126</v>
      </c>
      <c r="G55" s="165">
        <v>15.251850693817518</v>
      </c>
      <c r="H55" s="129">
        <v>302048.06641905179</v>
      </c>
      <c r="I55" s="130">
        <v>53126.065108149443</v>
      </c>
      <c r="J55" s="131">
        <v>17.489697455431354</v>
      </c>
      <c r="K55" s="127"/>
    </row>
    <row r="56" spans="1:12" x14ac:dyDescent="0.25">
      <c r="A56" s="128">
        <v>2014</v>
      </c>
      <c r="B56" s="129">
        <v>7218.4353294033954</v>
      </c>
      <c r="C56" s="130">
        <v>1393.8421868930966</v>
      </c>
      <c r="D56" s="131">
        <v>19.309478069512579</v>
      </c>
      <c r="E56" s="129">
        <v>56595.38548985884</v>
      </c>
      <c r="F56" s="130">
        <v>9455.2722019806915</v>
      </c>
      <c r="G56" s="165">
        <v>16.706789997348729</v>
      </c>
      <c r="H56" s="129">
        <v>286113.19122586062</v>
      </c>
      <c r="I56" s="130">
        <v>49306.818667751184</v>
      </c>
      <c r="J56" s="131">
        <v>17.233325893327269</v>
      </c>
      <c r="K56" s="127"/>
    </row>
    <row r="57" spans="1:12" x14ac:dyDescent="0.25">
      <c r="A57" s="128">
        <v>2015</v>
      </c>
      <c r="B57" s="129">
        <v>7176.1179092325119</v>
      </c>
      <c r="C57" s="130">
        <v>1443.8164228195835</v>
      </c>
      <c r="D57" s="131">
        <v>20.119742193227147</v>
      </c>
      <c r="E57" s="129">
        <v>56767.001151639502</v>
      </c>
      <c r="F57" s="130">
        <v>9782.1961474883865</v>
      </c>
      <c r="G57" s="165">
        <v>17.232187624915365</v>
      </c>
      <c r="H57" s="129">
        <v>266760.23340513022</v>
      </c>
      <c r="I57" s="130">
        <v>43619.464194993954</v>
      </c>
      <c r="J57" s="131">
        <v>16.351561714503688</v>
      </c>
      <c r="K57" s="127"/>
    </row>
    <row r="58" spans="1:12" x14ac:dyDescent="0.25">
      <c r="A58" s="128">
        <v>2016</v>
      </c>
      <c r="B58" s="129">
        <v>6928.6590161194281</v>
      </c>
      <c r="C58" s="130">
        <v>1422.2543993915951</v>
      </c>
      <c r="D58" s="131">
        <v>20.527123590333137</v>
      </c>
      <c r="E58" s="129">
        <v>53284.700954400854</v>
      </c>
      <c r="F58" s="130">
        <v>9202.8014006279009</v>
      </c>
      <c r="G58" s="165">
        <v>17.271001311433334</v>
      </c>
      <c r="H58" s="129">
        <v>277296.20788389881</v>
      </c>
      <c r="I58" s="130">
        <v>47095.514613968277</v>
      </c>
      <c r="J58" s="131">
        <v>16.983829304181</v>
      </c>
      <c r="K58" s="127"/>
    </row>
    <row r="59" spans="1:12" x14ac:dyDescent="0.25">
      <c r="A59" s="133">
        <v>2017</v>
      </c>
      <c r="B59" s="134">
        <v>7080.275959534305</v>
      </c>
      <c r="C59" s="135">
        <v>1521.3680476252177</v>
      </c>
      <c r="D59" s="136">
        <v>21.487411738189987</v>
      </c>
      <c r="E59" s="134">
        <v>52328.98364412137</v>
      </c>
      <c r="F59" s="135">
        <v>9865.5532241548462</v>
      </c>
      <c r="G59" s="166">
        <v>18.852942551394534</v>
      </c>
      <c r="H59" s="134">
        <v>273549.39687678538</v>
      </c>
      <c r="I59" s="135">
        <v>48659.334376523206</v>
      </c>
      <c r="J59" s="136">
        <v>17.78813440354277</v>
      </c>
      <c r="K59" s="127"/>
    </row>
    <row r="60" spans="1:12" x14ac:dyDescent="0.25">
      <c r="A60" s="128">
        <v>2018</v>
      </c>
      <c r="B60" s="129">
        <v>6792.2853731831246</v>
      </c>
      <c r="C60" s="130">
        <v>1504.9138767271979</v>
      </c>
      <c r="D60" s="131">
        <v>22.15622274453904</v>
      </c>
      <c r="E60" s="129">
        <v>50701.830119321428</v>
      </c>
      <c r="F60" s="130">
        <v>9354.573406716052</v>
      </c>
      <c r="G60" s="165">
        <v>18.450169125455719</v>
      </c>
      <c r="H60" s="129">
        <v>262051.4082473868</v>
      </c>
      <c r="I60" s="130">
        <v>48957.592535807635</v>
      </c>
      <c r="J60" s="131">
        <v>18.682438252569799</v>
      </c>
      <c r="K60" s="158"/>
    </row>
    <row r="61" spans="1:12" x14ac:dyDescent="0.25">
      <c r="A61" s="128">
        <v>2019</v>
      </c>
      <c r="B61" s="129">
        <v>6586.4967664678925</v>
      </c>
      <c r="C61" s="130">
        <v>1523.055428687195</v>
      </c>
      <c r="D61" s="131">
        <v>23.123907635408379</v>
      </c>
      <c r="E61" s="129">
        <v>49819.946554284725</v>
      </c>
      <c r="F61" s="130">
        <v>9717.6766289177049</v>
      </c>
      <c r="G61" s="165">
        <v>19.505594246933097</v>
      </c>
      <c r="H61" s="129">
        <v>246262.43163383545</v>
      </c>
      <c r="I61" s="130">
        <v>46598.627557042171</v>
      </c>
      <c r="J61" s="131">
        <v>18.922345259032074</v>
      </c>
      <c r="K61" s="158"/>
    </row>
    <row r="62" spans="1:12" x14ac:dyDescent="0.25">
      <c r="A62" s="128">
        <v>2020</v>
      </c>
      <c r="B62" s="129">
        <v>6462.5143322390268</v>
      </c>
      <c r="C62" s="130">
        <v>1495.5033894063913</v>
      </c>
      <c r="D62" s="131">
        <v>23.141200352096604</v>
      </c>
      <c r="E62" s="129">
        <v>48531.548989425908</v>
      </c>
      <c r="F62" s="130">
        <v>9390.1900744710038</v>
      </c>
      <c r="G62" s="165">
        <v>19.348630468227885</v>
      </c>
      <c r="H62" s="129">
        <v>116890.28074575873</v>
      </c>
      <c r="I62" s="130">
        <v>16573.755993689061</v>
      </c>
      <c r="J62" s="131">
        <v>14.178899980347962</v>
      </c>
      <c r="K62" s="158"/>
    </row>
    <row r="63" spans="1:12" ht="15.75" thickBot="1" x14ac:dyDescent="0.3">
      <c r="A63" s="178">
        <v>2021</v>
      </c>
      <c r="B63" s="137">
        <v>6956.6904319625546</v>
      </c>
      <c r="C63" s="138">
        <v>1602.7581953613317</v>
      </c>
      <c r="D63" s="159">
        <v>23.039090369717329</v>
      </c>
      <c r="E63" s="137">
        <v>56357.90388939868</v>
      </c>
      <c r="F63" s="138">
        <v>10929.61806713724</v>
      </c>
      <c r="G63" s="170">
        <v>19.393230253180473</v>
      </c>
      <c r="H63" s="137">
        <v>116366.43178264081</v>
      </c>
      <c r="I63" s="138">
        <v>17393.735755437338</v>
      </c>
      <c r="J63" s="160">
        <v>14.947382581883103</v>
      </c>
      <c r="K63" s="158"/>
    </row>
    <row r="64" spans="1:12" x14ac:dyDescent="0.25">
      <c r="A64" s="88" t="s">
        <v>52</v>
      </c>
    </row>
    <row r="65" spans="1:10" x14ac:dyDescent="0.25">
      <c r="A65" s="88" t="s">
        <v>66</v>
      </c>
    </row>
    <row r="66" spans="1:10" x14ac:dyDescent="0.25">
      <c r="A66" s="92" t="s">
        <v>67</v>
      </c>
    </row>
    <row r="67" spans="1:10" x14ac:dyDescent="0.25">
      <c r="A67" s="88" t="s">
        <v>68</v>
      </c>
    </row>
    <row r="68" spans="1:10" x14ac:dyDescent="0.25">
      <c r="A68" s="88" t="s">
        <v>56</v>
      </c>
    </row>
    <row r="69" spans="1:10" x14ac:dyDescent="0.25">
      <c r="A69" s="92" t="s">
        <v>57</v>
      </c>
    </row>
    <row r="70" spans="1:10" x14ac:dyDescent="0.25">
      <c r="A70" s="92" t="s">
        <v>58</v>
      </c>
      <c r="B70" s="61"/>
      <c r="C70" s="93"/>
      <c r="D70" s="61"/>
      <c r="E70" s="93"/>
      <c r="F70" s="61"/>
      <c r="G70" s="168"/>
      <c r="H70" s="61"/>
      <c r="I70" s="93"/>
      <c r="J70" s="61"/>
    </row>
    <row r="71" spans="1:10" x14ac:dyDescent="0.25">
      <c r="A71" s="92" t="s">
        <v>69</v>
      </c>
      <c r="B71" s="61"/>
      <c r="C71" s="93"/>
      <c r="D71" s="61"/>
      <c r="E71" s="93"/>
      <c r="F71" s="61"/>
      <c r="G71" s="168"/>
      <c r="H71" s="61"/>
      <c r="I71" s="93"/>
      <c r="J71" s="61"/>
    </row>
    <row r="72" spans="1:10" x14ac:dyDescent="0.25">
      <c r="A72" s="92" t="s">
        <v>70</v>
      </c>
      <c r="B72" s="61"/>
      <c r="C72" s="93"/>
      <c r="D72" s="61"/>
      <c r="E72" s="93"/>
      <c r="F72" s="61"/>
      <c r="G72" s="168"/>
      <c r="H72" s="61"/>
      <c r="I72" s="93"/>
      <c r="J72" s="61"/>
    </row>
    <row r="73" spans="1:10" x14ac:dyDescent="0.25">
      <c r="B73" s="14"/>
      <c r="C73" s="14"/>
      <c r="D73" s="14"/>
      <c r="E73" s="14"/>
      <c r="F73" s="14"/>
      <c r="G73" s="169"/>
      <c r="H73" s="14"/>
      <c r="I73" s="14"/>
      <c r="J73" s="14"/>
    </row>
  </sheetData>
  <mergeCells count="4">
    <mergeCell ref="A2:A3"/>
    <mergeCell ref="B2:D2"/>
    <mergeCell ref="E2:G2"/>
    <mergeCell ref="H2:J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Installed Capacity (2021)</vt:lpstr>
      <vt:lpstr>Net Generation by Fuel Type</vt:lpstr>
      <vt:lpstr>Sales-Revenue-Customers</vt:lpstr>
      <vt:lpstr>Sales-Revenue-Rate_perCustomer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McMahon</dc:creator>
  <cp:lastModifiedBy>Neil McMahon</cp:lastModifiedBy>
  <dcterms:created xsi:type="dcterms:W3CDTF">2023-06-09T20:50:34Z</dcterms:created>
  <dcterms:modified xsi:type="dcterms:W3CDTF">2023-06-12T21:25:16Z</dcterms:modified>
</cp:coreProperties>
</file>